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435_I-001 - Zateplení ob..." sheetId="2" r:id="rId2"/>
    <sheet name="1435_I-002 - Vytápění" sheetId="3" r:id="rId3"/>
    <sheet name="1435_I-003 - Měření a reg..." sheetId="4" r:id="rId4"/>
    <sheet name="Pokyny pro vyplnění" sheetId="5" r:id="rId5"/>
  </sheets>
  <definedNames>
    <definedName name="_xlnm._FilterDatabase" localSheetId="1" hidden="1">'1435_I-001 - Zateplení ob...'!$C$100:$K$100</definedName>
    <definedName name="_xlnm._FilterDatabase" localSheetId="2" hidden="1">'1435_I-002 - Vytápění'!$C$84:$K$84</definedName>
    <definedName name="_xlnm._FilterDatabase" localSheetId="3" hidden="1">'1435_I-003 - Měření a reg...'!$C$77:$K$77</definedName>
    <definedName name="_xlnm.Print_Titles" localSheetId="1">'1435_I-001 - Zateplení ob...'!$100:$100</definedName>
    <definedName name="_xlnm.Print_Titles" localSheetId="2">'1435_I-002 - Vytápění'!$84:$84</definedName>
    <definedName name="_xlnm.Print_Titles" localSheetId="3">'1435_I-003 - Měření a reg...'!$77:$77</definedName>
    <definedName name="_xlnm.Print_Titles" localSheetId="0">'Rekapitulace stavby'!$49:$49</definedName>
    <definedName name="_xlnm.Print_Area" localSheetId="1">'1435_I-001 - Zateplení ob...'!$C$4:$J$36,'1435_I-001 - Zateplení ob...'!$C$42:$J$82,'1435_I-001 - Zateplení ob...'!$C$88:$K$898</definedName>
    <definedName name="_xlnm.Print_Area" localSheetId="2">'1435_I-002 - Vytápění'!$C$4:$J$36,'1435_I-002 - Vytápění'!$C$42:$J$66,'1435_I-002 - Vytápění'!$C$72:$K$638</definedName>
    <definedName name="_xlnm.Print_Area" localSheetId="3">'1435_I-003 - Měření a reg...'!$C$4:$J$36,'1435_I-003 - Měření a reg...'!$C$42:$J$59,'1435_I-003 - Měření a reg...'!$C$65:$K$85</definedName>
    <definedName name="_xlnm.Print_Area" localSheetId="4">'Pokyny pro vyplnění'!$B$2:$K$69,'Pokyny pro vyplnění'!$B$72:$K$116,'Pokyny pro vyplnění'!$B$119:$K$184,'Pokyny pro vyplnění'!$B$187:$K$207</definedName>
    <definedName name="_xlnm.Print_Area" localSheetId="0">'Rekapitulace stavby'!$D$4:$AO$33,'Rekapitulace stavby'!$C$39:$AQ$55</definedName>
  </definedNames>
  <calcPr fullCalcOnLoad="1"/>
</workbook>
</file>

<file path=xl/sharedStrings.xml><?xml version="1.0" encoding="utf-8"?>
<sst xmlns="http://schemas.openxmlformats.org/spreadsheetml/2006/main" count="12825" uniqueCount="1591">
  <si>
    <t>Export VZ</t>
  </si>
  <si>
    <t>List obsahuje:</t>
  </si>
  <si>
    <t>3.0</t>
  </si>
  <si>
    <t>False</t>
  </si>
  <si>
    <t>{15424616-0080-46CC-A667-5878FFDA8971}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</si>
  <si>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</si>
  <si>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</si>
  <si>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</si>
  <si>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</si>
  <si>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</si>
  <si>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</si>
  <si>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</si>
  <si>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</si>
  <si>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1435/I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</si>
  <si>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</si>
  <si>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</si>
  <si>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Zateplení objektu SOŠ a SOU v Neratovicích</t>
  </si>
  <si>
    <t>0,1</t>
  </si>
  <si>
    <t>KSO:</t>
  </si>
  <si>
    <t>CC-CZ:</t>
  </si>
  <si>
    <t>1</t>
  </si>
  <si>
    <t>Místo:</t>
  </si>
  <si>
    <t>SOŠ a SOU Neratovice, Školní č.p. 664, 277 11 Nera</t>
  </si>
  <si>
    <t>Datum:</t>
  </si>
  <si>
    <t>06.08.2014</t>
  </si>
  <si>
    <t>10</t>
  </si>
  <si>
    <t>100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</si>
  <si>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</si>
  <si>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</si>
  <si>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</si>
  <si>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</si>
  <si>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</si>
  <si>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</si>
  <si>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</si>
  <si>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</si>
  <si>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</si>
  <si>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</si>
  <si>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</si>
  <si>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</si>
  <si>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</si>
  <si>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</si>
  <si>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</si>
  <si>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</si>
  <si>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</si>
  <si>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</si>
  <si>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</si>
  <si>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</si>
  <si>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</si>
  <si>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</si>
  <si>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</si>
  <si>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</si>
  <si>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</si>
  <si>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</si>
  <si>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</si>
  <si>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</si>
  <si>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</si>
  <si>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</si>
  <si>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</si>
  <si>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</si>
  <si>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</si>
  <si>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</si>
  <si>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</si>
  <si>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</si>
  <si>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</si>
  <si>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</si>
  <si>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</si>
  <si>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</si>
  <si>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</si>
  <si>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</si>
  <si>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</si>
  <si>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</si>
  <si>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</si>
  <si>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</si>
  <si>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</si>
  <si>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1435/I-001</t>
  </si>
  <si>
    <t>Zateplení objektu</t>
  </si>
  <si>
    <t>STA</t>
  </si>
  <si>
    <t>{1D2323EA-4852-43E2-ABF2-D23A274D0B93}</t>
  </si>
  <si>
    <t>2</t>
  </si>
  <si>
    <t>1435/I-002</t>
  </si>
  <si>
    <t>Vytápění</t>
  </si>
  <si>
    <t>{E3E552B9-1C87-474A-8D98-35FA7A965B11}</t>
  </si>
  <si>
    <t>1435/I-003</t>
  </si>
  <si>
    <t>Měření a regulace</t>
  </si>
  <si>
    <t>{1B64D051-B6F3-4231-AB4F-E0E393066382}</t>
  </si>
  <si>
    <t>Zpět na list:</t>
  </si>
  <si>
    <t>KRYCÍ LIST SOUPISU</t>
  </si>
  <si>
    <t>Objekt:</t>
  </si>
  <si>
    <t>1435/I-001 - Zateplení objektu</t>
  </si>
  <si>
    <t>REKAPITULACE ČLENĚNÍ SOUPISU PRACÍ</t>
  </si>
  <si>
    <t>Kód dílu - Popis</t>
  </si>
  <si>
    <t>Cena celkem [CZK]</t>
  </si>
  <si>
    <t>Náklady soupisu celkem</t>
  </si>
  <si>
    <t>-1</t>
  </si>
  <si>
    <t>HSV -  Práce a dodávky HSV</t>
  </si>
  <si>
    <t xml:space="preserve">    1 -  Zemní práce</t>
  </si>
  <si>
    <t xml:space="preserve">    3 - Svislé a kompletní konstrukce</t>
  </si>
  <si>
    <t xml:space="preserve">    5 -  Komunikace</t>
  </si>
  <si>
    <t xml:space="preserve">    6 - Úpravy povrchů, podlahy a osazování výplní</t>
  </si>
  <si>
    <t xml:space="preserve">    9 -  Ostatní konstrukce a práce-bourání</t>
  </si>
  <si>
    <t xml:space="preserve">    997 -  Přesun sutě</t>
  </si>
  <si>
    <t xml:space="preserve">    998 -  Přesun hmot</t>
  </si>
  <si>
    <t>PSV -  Práce a dodávky PSV</t>
  </si>
  <si>
    <t xml:space="preserve">    711 -  Izolace proti vodě, vlhkosti a plynům</t>
  </si>
  <si>
    <t xml:space="preserve">    712 -  Povlakové krytiny</t>
  </si>
  <si>
    <t xml:space="preserve">    713 -  Izolace tepelné</t>
  </si>
  <si>
    <t xml:space="preserve">    721 - Zdravotechnika - vnitřní kanalizace</t>
  </si>
  <si>
    <t xml:space="preserve">    741 -  Elektromontáže</t>
  </si>
  <si>
    <t xml:space="preserve">    762 - Konstrukce tesařské</t>
  </si>
  <si>
    <t xml:space="preserve">    764 -  Konstrukce klempířské</t>
  </si>
  <si>
    <t xml:space="preserve">    766 -  Konstrukce truhlářské</t>
  </si>
  <si>
    <t xml:space="preserve">    767 -  Konstrukce zámečnické</t>
  </si>
  <si>
    <t xml:space="preserve">    784 -  Dokončovací práce</t>
  </si>
  <si>
    <t>OST - Ostatní</t>
  </si>
  <si>
    <t>VRN -  Vedlejší rozpočtové náklady</t>
  </si>
  <si>
    <t xml:space="preserve">    VRN2 -  Příprava staveniště</t>
  </si>
  <si>
    <t xml:space="preserve">    VRN3 -  Zařízení staveniště</t>
  </si>
  <si>
    <t xml:space="preserve">    VRN6 -  Územní vlivy</t>
  </si>
  <si>
    <t xml:space="preserve">    VRN7 -  Provozní vlivy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</si>
  <si>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</si>
  <si>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</si>
  <si>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</si>
  <si>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</si>
  <si>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</si>
  <si>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</si>
  <si>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</si>
  <si>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</si>
  <si>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</si>
  <si>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</si>
  <si>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</si>
  <si>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</si>
  <si>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</si>
  <si>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</si>
  <si>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</si>
  <si>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</si>
  <si>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 Práce a dodávky HSV</t>
  </si>
  <si>
    <t>ROZPOCET</t>
  </si>
  <si>
    <t xml:space="preserve"> Zemní práce</t>
  </si>
  <si>
    <t>K</t>
  </si>
  <si>
    <t>113106123</t>
  </si>
  <si>
    <t>Rozebrání dlažeb komunikací pro pěší ze zámkových dlaždic</t>
  </si>
  <si>
    <t>m2</t>
  </si>
  <si>
    <t>4</t>
  </si>
  <si>
    <t>1731920295</t>
  </si>
  <si>
    <t>VV</t>
  </si>
  <si>
    <t>"okapový chodníček kolem objektu dle projektanta"</t>
  </si>
  <si>
    <t>240,3*0,7</t>
  </si>
  <si>
    <t>Součet</t>
  </si>
  <si>
    <t>113202111</t>
  </si>
  <si>
    <t>Vytrhání obrub krajníků obrubníků stojatých</t>
  </si>
  <si>
    <t>m</t>
  </si>
  <si>
    <t>1964149586</t>
  </si>
  <si>
    <t>240,3</t>
  </si>
  <si>
    <t>3</t>
  </si>
  <si>
    <t>132102101</t>
  </si>
  <si>
    <t>Hloubení rýh š do 600 mm v soudržných horninách tř. 1 a 2</t>
  </si>
  <si>
    <t>m3</t>
  </si>
  <si>
    <t>239142578</t>
  </si>
  <si>
    <t>240,3*0,7*1,0</t>
  </si>
  <si>
    <t>162701105</t>
  </si>
  <si>
    <t>Vodorovné přemístění do 10000 m výkopku/sypaniny z horniny tř. 1 až 4</t>
  </si>
  <si>
    <t>-491192010</t>
  </si>
  <si>
    <t>5</t>
  </si>
  <si>
    <t>167101101</t>
  </si>
  <si>
    <t>Nakládání výkopku z hornin tř. 1 až 4 do 100 m3</t>
  </si>
  <si>
    <t>-801455136</t>
  </si>
  <si>
    <t>6</t>
  </si>
  <si>
    <t>171201201</t>
  </si>
  <si>
    <t>Uložení sypaniny na skládky</t>
  </si>
  <si>
    <t>1761883784</t>
  </si>
  <si>
    <t>7</t>
  </si>
  <si>
    <t>171201211</t>
  </si>
  <si>
    <t>Poplatek za uložení odpadu ze sypaniny na skládce (skládkovné)</t>
  </si>
  <si>
    <t>t</t>
  </si>
  <si>
    <t>-1371227264</t>
  </si>
  <si>
    <t>168,210*1,6</t>
  </si>
  <si>
    <t>8</t>
  </si>
  <si>
    <t>174101101</t>
  </si>
  <si>
    <t>Zásyp jam, šachet rýh nebo kolem objektů sypaninou se zhutněním</t>
  </si>
  <si>
    <t>-1660326349</t>
  </si>
  <si>
    <t>9</t>
  </si>
  <si>
    <t>M</t>
  </si>
  <si>
    <t>583336510</t>
  </si>
  <si>
    <t>kamenivo zásypové</t>
  </si>
  <si>
    <t>-780139319</t>
  </si>
  <si>
    <t>168,210*1,8</t>
  </si>
  <si>
    <t>Svislé a kompletní konstrukce</t>
  </si>
  <si>
    <t>140</t>
  </si>
  <si>
    <t>311238113</t>
  </si>
  <si>
    <t>Zdivo nosné vnitřní POROTHERM tl 240 mm pevnosti P 10 na MVC</t>
  </si>
  <si>
    <t>CS ÚRS 2014 01</t>
  </si>
  <si>
    <t>1492291892</t>
  </si>
  <si>
    <t>"atika"</t>
  </si>
  <si>
    <t>13,7*0,25</t>
  </si>
  <si>
    <t>342241162</t>
  </si>
  <si>
    <t>Příčky tl 140 mm z cihel plných dl 290 mm pevnosti P 15 na MC</t>
  </si>
  <si>
    <t>1258513503</t>
  </si>
  <si>
    <t>"montážní otvor"</t>
  </si>
  <si>
    <t>1,0*1,2*3</t>
  </si>
  <si>
    <t xml:space="preserve"> Komunikace</t>
  </si>
  <si>
    <t>11</t>
  </si>
  <si>
    <t>596211110</t>
  </si>
  <si>
    <t xml:space="preserve">Kladení zámkové dlažby komunikací pro pěší tl 60 mm </t>
  </si>
  <si>
    <t>1593691982</t>
  </si>
  <si>
    <t>12</t>
  </si>
  <si>
    <t>592450010</t>
  </si>
  <si>
    <t>stávající vybouraná zámková betonová dlažba</t>
  </si>
  <si>
    <t>-1135866383</t>
  </si>
  <si>
    <t>Úpravy povrchů, podlahy a osazování výplní</t>
  </si>
  <si>
    <t>13</t>
  </si>
  <si>
    <t>619995001</t>
  </si>
  <si>
    <t>Začištění omítek kolem oken, dveří</t>
  </si>
  <si>
    <t>1550883755</t>
  </si>
  <si>
    <t>"u měněných oken a dveří"</t>
  </si>
  <si>
    <t>"hlavní budova"</t>
  </si>
  <si>
    <t>(2,3+1,5)*2*30</t>
  </si>
  <si>
    <t>(1,18+1,75)*2*6</t>
  </si>
  <si>
    <t>(1,6+1,75)*2*12</t>
  </si>
  <si>
    <t>(1,2+1,0)*2*45</t>
  </si>
  <si>
    <t>(2,6+1,0)*2</t>
  </si>
  <si>
    <t>(1,6+1,8)*2</t>
  </si>
  <si>
    <t>(2,9+2,5*2)</t>
  </si>
  <si>
    <t>(1,5*2,5*2)</t>
  </si>
  <si>
    <t>Mezisoučet</t>
  </si>
  <si>
    <t>"přístavba kuchyně s jídelnou"</t>
  </si>
  <si>
    <t>(1,5+1,45)*2*6</t>
  </si>
  <si>
    <t>(1,25+1,75)*2*10</t>
  </si>
  <si>
    <t>(1,25+0,9)*2*7</t>
  </si>
  <si>
    <t>(0,6+1,0)*2</t>
  </si>
  <si>
    <t>(0,5+0,5)*2*3</t>
  </si>
  <si>
    <t>(1,33+2,4*2)</t>
  </si>
  <si>
    <t>(1,0+2,1*2)</t>
  </si>
  <si>
    <t>134</t>
  </si>
  <si>
    <t>621221031</t>
  </si>
  <si>
    <t>Montáž zateplení vnějších podhledů z minerální vlny s podélnou orientací vláken tl do 160 mm</t>
  </si>
  <si>
    <t>-4719106</t>
  </si>
  <si>
    <t>"dle projektanta"</t>
  </si>
  <si>
    <t>"závětří strop"</t>
  </si>
  <si>
    <t>1,5*2,9</t>
  </si>
  <si>
    <t>135</t>
  </si>
  <si>
    <t>631515290</t>
  </si>
  <si>
    <t>deska minerální izolační  tl. 120 mm la=0,037 W/mK</t>
  </si>
  <si>
    <t>-576106529</t>
  </si>
  <si>
    <t>4,35*1,05 'Přepočtené koeficientem množství</t>
  </si>
  <si>
    <t>133</t>
  </si>
  <si>
    <t>622131121</t>
  </si>
  <si>
    <t>Penetrace vnějších stěn nanášená ručně</t>
  </si>
  <si>
    <t>-1760199875</t>
  </si>
  <si>
    <t>"sever"</t>
  </si>
  <si>
    <t>80,5</t>
  </si>
  <si>
    <t>"východ"</t>
  </si>
  <si>
    <t>17,9</t>
  </si>
  <si>
    <t>"jih"</t>
  </si>
  <si>
    <t>75,9</t>
  </si>
  <si>
    <t>"západ"</t>
  </si>
  <si>
    <t>20,5</t>
  </si>
  <si>
    <t>"závětří"</t>
  </si>
  <si>
    <t>12,66</t>
  </si>
  <si>
    <t>13,9</t>
  </si>
  <si>
    <t>64,6</t>
  </si>
  <si>
    <t>16,5</t>
  </si>
  <si>
    <t>73,9</t>
  </si>
  <si>
    <t>634,4</t>
  </si>
  <si>
    <t>174,2</t>
  </si>
  <si>
    <t>615,3</t>
  </si>
  <si>
    <t>177,9</t>
  </si>
  <si>
    <t>51,9</t>
  </si>
  <si>
    <t>191,9</t>
  </si>
  <si>
    <t>67,9</t>
  </si>
  <si>
    <t>198,6</t>
  </si>
  <si>
    <t>14</t>
  </si>
  <si>
    <t>622211021</t>
  </si>
  <si>
    <t>Montáž zateplení vnějších stěn z polystyrénových desek tl do 120 mm</t>
  </si>
  <si>
    <t>-1666186335</t>
  </si>
  <si>
    <t>283763540</t>
  </si>
  <si>
    <t>deska fasádní polystyrénová izolační extrudovaný (PPS) tl.100mm, la=0,035 W/mK</t>
  </si>
  <si>
    <t>-179891201</t>
  </si>
  <si>
    <t>16</t>
  </si>
  <si>
    <t>622211031</t>
  </si>
  <si>
    <t>Montáž zateplení vnějších stěn z polystyrénových desek tl do 160 mm</t>
  </si>
  <si>
    <t>314224421</t>
  </si>
  <si>
    <t>17</t>
  </si>
  <si>
    <t>283759510</t>
  </si>
  <si>
    <t>deska fasádní polystyrénová EPS 70 F 1000 x 500 x 140 mm, la=0,037 W/mK</t>
  </si>
  <si>
    <t>-343438782</t>
  </si>
  <si>
    <t>18</t>
  </si>
  <si>
    <t>622212051</t>
  </si>
  <si>
    <t>Montáž zateplení vnějšího ostění hl. špalety do 400 mm z polystyrénových desek tl do 40 mm</t>
  </si>
  <si>
    <t>-1358509618</t>
  </si>
  <si>
    <t>999</t>
  </si>
  <si>
    <t>335</t>
  </si>
  <si>
    <t>19</t>
  </si>
  <si>
    <t>283759310</t>
  </si>
  <si>
    <t>deska fasádní polystyrénová EPS 70 F 1000 x 500 x 30 mm, la=0,037 W/mK</t>
  </si>
  <si>
    <t>-693079361</t>
  </si>
  <si>
    <t>136</t>
  </si>
  <si>
    <t>622221031</t>
  </si>
  <si>
    <t>Montáž zateplení vnějších stěn z minerální vlny s podélnou orientací vláken tl do 160 mm</t>
  </si>
  <si>
    <t>157549476</t>
  </si>
  <si>
    <t>1,5*10,3</t>
  </si>
  <si>
    <t>137</t>
  </si>
  <si>
    <t>2107670432</t>
  </si>
  <si>
    <t>15,45*1,05 'Přepočtené koeficientem množství</t>
  </si>
  <si>
    <t>20</t>
  </si>
  <si>
    <t>622252001</t>
  </si>
  <si>
    <t>Montáž zakládacích soklových lišt zateplení</t>
  </si>
  <si>
    <t>1993646964</t>
  </si>
  <si>
    <t>"dle projektanta, půdorys 1.NP"</t>
  </si>
  <si>
    <t>590514200</t>
  </si>
  <si>
    <t>lišta zakládací LO 123 mm tl 1,0 mm</t>
  </si>
  <si>
    <t>-530525592</t>
  </si>
  <si>
    <t>240,300*1,1</t>
  </si>
  <si>
    <t>22</t>
  </si>
  <si>
    <t>622252002</t>
  </si>
  <si>
    <t>Montáž ostatních lišt zateplení</t>
  </si>
  <si>
    <t>1752106416</t>
  </si>
  <si>
    <t>"dle špalet"</t>
  </si>
  <si>
    <t>999*2</t>
  </si>
  <si>
    <t>335*2</t>
  </si>
  <si>
    <t>"rohy budov"</t>
  </si>
  <si>
    <t>14,355*6</t>
  </si>
  <si>
    <t>8,885*4</t>
  </si>
  <si>
    <t>23</t>
  </si>
  <si>
    <t>590514700</t>
  </si>
  <si>
    <t xml:space="preserve">lišta rohová </t>
  </si>
  <si>
    <t>-1283242497</t>
  </si>
  <si>
    <t>999*1,05</t>
  </si>
  <si>
    <t>335*1,05</t>
  </si>
  <si>
    <t>14,355*6*1,05</t>
  </si>
  <si>
    <t>8,885*4*1,05</t>
  </si>
  <si>
    <t>24</t>
  </si>
  <si>
    <t>590514750</t>
  </si>
  <si>
    <t>profil okenní s tkaninou APU lišta 6 mm</t>
  </si>
  <si>
    <t>-773747775</t>
  </si>
  <si>
    <t>25</t>
  </si>
  <si>
    <t>622325102</t>
  </si>
  <si>
    <t>Oprava vápenocementové hladké omítky vnějších stěn v rozsahu 10-30%</t>
  </si>
  <si>
    <t>680073431</t>
  </si>
  <si>
    <t>26</t>
  </si>
  <si>
    <t>622381021</t>
  </si>
  <si>
    <t>Tenkovrstvá minerální zrnitá omítka tl. 2,0 mm včetně penetrace vnějších stěn</t>
  </si>
  <si>
    <t>-2109555944</t>
  </si>
  <si>
    <t>"špalety"</t>
  </si>
  <si>
    <t>203,8</t>
  </si>
  <si>
    <t>65,0</t>
  </si>
  <si>
    <t>27</t>
  </si>
  <si>
    <t>622511101</t>
  </si>
  <si>
    <t>Tenkovrstvá akrylátová mozaiková jemnozrnná omítka včetně penetrace vnějších stěn</t>
  </si>
  <si>
    <t>1588308453</t>
  </si>
  <si>
    <t>30,2</t>
  </si>
  <si>
    <t>6,7</t>
  </si>
  <si>
    <t>29,9</t>
  </si>
  <si>
    <t>8,1</t>
  </si>
  <si>
    <t>5,2</t>
  </si>
  <si>
    <t>24,2</t>
  </si>
  <si>
    <t>4,2</t>
  </si>
  <si>
    <t>27,7</t>
  </si>
  <si>
    <t>28</t>
  </si>
  <si>
    <t>629991001</t>
  </si>
  <si>
    <t>Zakrytí podélných ploch fólií volně položenou</t>
  </si>
  <si>
    <t>-1968041276</t>
  </si>
  <si>
    <t>351,4*1,2</t>
  </si>
  <si>
    <t>11,0*1,2</t>
  </si>
  <si>
    <t>101,9*1,2</t>
  </si>
  <si>
    <t>5,3*1,2</t>
  </si>
  <si>
    <t>128</t>
  </si>
  <si>
    <t>629991011</t>
  </si>
  <si>
    <t>Zakrytí výplní otvorů a svislých ploch fólií přilepenou lepící páskou</t>
  </si>
  <si>
    <t>1753622925</t>
  </si>
  <si>
    <t>351,4+11</t>
  </si>
  <si>
    <t>"přístavba"</t>
  </si>
  <si>
    <t>101,9+5,3</t>
  </si>
  <si>
    <t>469,6*0,15</t>
  </si>
  <si>
    <t>29</t>
  </si>
  <si>
    <t>629995101</t>
  </si>
  <si>
    <t>Očištění vnějších ploch tlakovou vodou</t>
  </si>
  <si>
    <t>-2001599529</t>
  </si>
  <si>
    <t xml:space="preserve"> Ostatní konstrukce a práce-bourání</t>
  </si>
  <si>
    <t>30</t>
  </si>
  <si>
    <t>916231113</t>
  </si>
  <si>
    <t>Osazení chodníkového obrubníku betonového s boční opěrou do lože z betonu prostého</t>
  </si>
  <si>
    <t>-2127051634</t>
  </si>
  <si>
    <t>31</t>
  </si>
  <si>
    <t>592174140</t>
  </si>
  <si>
    <t>obrubník betonový chodníkový Standard 50x10x25 cm</t>
  </si>
  <si>
    <t>kus</t>
  </si>
  <si>
    <t>1546965869</t>
  </si>
  <si>
    <t>241*2*1,02</t>
  </si>
  <si>
    <t>32</t>
  </si>
  <si>
    <t>941111132</t>
  </si>
  <si>
    <t>Montáž lešení řadového trubkového lehkého s podlahami zatížení do 200 kg/m2 š do 1,5 m v do 25 m</t>
  </si>
  <si>
    <t>199167035</t>
  </si>
  <si>
    <t>14,2*(12,48+39,95+1,5*2)*2</t>
  </si>
  <si>
    <t>8,0*13,0*2</t>
  </si>
  <si>
    <t>4,0*13,7*2</t>
  </si>
  <si>
    <t>6,5*(33,75+12,3+1,5*2)*2</t>
  </si>
  <si>
    <t>33</t>
  </si>
  <si>
    <t>941111232</t>
  </si>
  <si>
    <t>Příplatek k lešení řadovému trubkovému lehkému s podlahami š 1,5 m v 25 m za první a ZKD den použití</t>
  </si>
  <si>
    <t>1957834924</t>
  </si>
  <si>
    <t>34</t>
  </si>
  <si>
    <t>941111832</t>
  </si>
  <si>
    <t>Demontáž lešení řadového trubkového lehkého s podlahami zatížení do 200 kg/m2 š do 1,5 m v do 25 m</t>
  </si>
  <si>
    <t>740066479</t>
  </si>
  <si>
    <t>35</t>
  </si>
  <si>
    <t>944511111</t>
  </si>
  <si>
    <t>Montáž ochranné sítě z textilie z umělých vláken</t>
  </si>
  <si>
    <t>-972470698</t>
  </si>
  <si>
    <t>36</t>
  </si>
  <si>
    <t>944511211</t>
  </si>
  <si>
    <t>Příplatek k ochranné síti za první a ZKD den použití</t>
  </si>
  <si>
    <t>1159377519</t>
  </si>
  <si>
    <t>37</t>
  </si>
  <si>
    <t>944511811</t>
  </si>
  <si>
    <t>Demontáž ochranné sítě z textilie z umělých vláken</t>
  </si>
  <si>
    <t>-1524980961</t>
  </si>
  <si>
    <t>38</t>
  </si>
  <si>
    <t>949511112</t>
  </si>
  <si>
    <t>Montáž podchodu u trubkových lešení š do 2 m</t>
  </si>
  <si>
    <t>-1283533770</t>
  </si>
  <si>
    <t>39</t>
  </si>
  <si>
    <t>949511212</t>
  </si>
  <si>
    <t>Příplatek k podchodu u trubkových lešení š do 2 m za první a ZKD den použití</t>
  </si>
  <si>
    <t>-623271085</t>
  </si>
  <si>
    <t>40</t>
  </si>
  <si>
    <t>949511812</t>
  </si>
  <si>
    <t>Demontáž podchodu u trubkových lešení š do 2 m</t>
  </si>
  <si>
    <t>1402649118</t>
  </si>
  <si>
    <t>41</t>
  </si>
  <si>
    <t>963022819x</t>
  </si>
  <si>
    <t>Bourání kameninových okenních parapetů</t>
  </si>
  <si>
    <t>-1688978397</t>
  </si>
  <si>
    <t>"K1"</t>
  </si>
  <si>
    <t>1,65*3</t>
  </si>
  <si>
    <t>"K2"</t>
  </si>
  <si>
    <t>2,4*3</t>
  </si>
  <si>
    <t>"K3"</t>
  </si>
  <si>
    <t>1,2*6</t>
  </si>
  <si>
    <t>"K4"</t>
  </si>
  <si>
    <t>2,3*10</t>
  </si>
  <si>
    <t>"K5"</t>
  </si>
  <si>
    <t>1,6*14</t>
  </si>
  <si>
    <t>"K6"</t>
  </si>
  <si>
    <t>1,0*10</t>
  </si>
  <si>
    <t>"K7"</t>
  </si>
  <si>
    <t>1,25*21</t>
  </si>
  <si>
    <t>42</t>
  </si>
  <si>
    <t>968062354</t>
  </si>
  <si>
    <t>Vybourání dřevěných rámů oken dvojitých včetně křídel pl do 1 m2</t>
  </si>
  <si>
    <t>1285557045</t>
  </si>
  <si>
    <t>"přístavba, pohledy"</t>
  </si>
  <si>
    <t>"O10"</t>
  </si>
  <si>
    <t>0,6*1,0</t>
  </si>
  <si>
    <t>"O11"</t>
  </si>
  <si>
    <t>0,5*0,5*3</t>
  </si>
  <si>
    <t>43</t>
  </si>
  <si>
    <t>968062355</t>
  </si>
  <si>
    <t>Vybourání dřevěných rámů oken dvojitých včetně křídel pl do 2 m2</t>
  </si>
  <si>
    <t>1365404678</t>
  </si>
  <si>
    <t>"dle projektanta, pohledy"</t>
  </si>
  <si>
    <t>208,97</t>
  </si>
  <si>
    <t>46,4-0,6-0,75</t>
  </si>
  <si>
    <t>44</t>
  </si>
  <si>
    <t>968072456</t>
  </si>
  <si>
    <t>Vybourání kovových dveřních zárubní pl přes 2 m2</t>
  </si>
  <si>
    <t>-747032575</t>
  </si>
  <si>
    <t>11,0</t>
  </si>
  <si>
    <t>5,3</t>
  </si>
  <si>
    <t>45</t>
  </si>
  <si>
    <t>97001x</t>
  </si>
  <si>
    <t>Demontáž markýzy nad druhým vstupem 1400/700/300</t>
  </si>
  <si>
    <t>-651486501</t>
  </si>
  <si>
    <t>46</t>
  </si>
  <si>
    <t>971033631</t>
  </si>
  <si>
    <t>Vybourání otvorů ve zdivu cihelném pl do 4 m2 na MVC nebo MV tl do 150 mm</t>
  </si>
  <si>
    <t>-1698762252</t>
  </si>
  <si>
    <t>47</t>
  </si>
  <si>
    <t>978015341</t>
  </si>
  <si>
    <t>Otlučení vnějších omítek MV nebo MVC  v rozsahu 10-30 %</t>
  </si>
  <si>
    <t>-884940573</t>
  </si>
  <si>
    <t>997</t>
  </si>
  <si>
    <t xml:space="preserve"> Přesun sutě</t>
  </si>
  <si>
    <t>48</t>
  </si>
  <si>
    <t>997013214</t>
  </si>
  <si>
    <t>Vnitrostaveništní doprava suti a vybouraných hmot pro budovy v do 15 m ručně</t>
  </si>
  <si>
    <t>-1634846</t>
  </si>
  <si>
    <t>49</t>
  </si>
  <si>
    <t>997013501</t>
  </si>
  <si>
    <t>Odvoz suti na skládku a vybouraných hmot nebo meziskládku do 1 km se složením</t>
  </si>
  <si>
    <t>1270454017</t>
  </si>
  <si>
    <t>50</t>
  </si>
  <si>
    <t>997013509</t>
  </si>
  <si>
    <t>Příplatek k odvozu suti a vybouraných hmot na skládku ZKD 1 km přes 1 km</t>
  </si>
  <si>
    <t>-1780403328</t>
  </si>
  <si>
    <t>51</t>
  </si>
  <si>
    <t>997013831</t>
  </si>
  <si>
    <t>Poplatek za uložení stavebního směsného odpadu na skládce (skládkovné)</t>
  </si>
  <si>
    <t>1870312860</t>
  </si>
  <si>
    <t>998</t>
  </si>
  <si>
    <t xml:space="preserve"> Přesun hmot</t>
  </si>
  <si>
    <t>52</t>
  </si>
  <si>
    <t>998017003</t>
  </si>
  <si>
    <t>Přesun hmot s omezením mechanizace pro budovy v do 24 m</t>
  </si>
  <si>
    <t>188473111</t>
  </si>
  <si>
    <t>PSV</t>
  </si>
  <si>
    <t xml:space="preserve"> Práce a dodávky PSV</t>
  </si>
  <si>
    <t>711</t>
  </si>
  <si>
    <t xml:space="preserve"> Izolace proti vodě, vlhkosti a plynům</t>
  </si>
  <si>
    <t>53</t>
  </si>
  <si>
    <t>711161306</t>
  </si>
  <si>
    <t>Izolace proti zemní vlhkosti stěn foliemi nopovými pro běžné podmínky tl. 0,5 mm šířky 1,0 m</t>
  </si>
  <si>
    <t>-963742668</t>
  </si>
  <si>
    <t>"okapový chodníček kolem objektu dle projektanta, půdorys 1.NP"</t>
  </si>
  <si>
    <t>240,3*1,0*1,15</t>
  </si>
  <si>
    <t>54</t>
  </si>
  <si>
    <t>998711101</t>
  </si>
  <si>
    <t>Přesun hmot tonážní pro izolace proti vodě, vlhkosti a plynům v objektech výšky do 6 m</t>
  </si>
  <si>
    <t>1022661940</t>
  </si>
  <si>
    <t>712</t>
  </si>
  <si>
    <t xml:space="preserve"> Povlakové krytiny</t>
  </si>
  <si>
    <t>55</t>
  </si>
  <si>
    <t>712361703</t>
  </si>
  <si>
    <t>Provedení povlakové krytiny střech do 10° fólií mPVC dle technologického předpisu výrobce</t>
  </si>
  <si>
    <t>465709275</t>
  </si>
  <si>
    <t>14,2*7,6</t>
  </si>
  <si>
    <t>56</t>
  </si>
  <si>
    <t>283220000</t>
  </si>
  <si>
    <t>fólie hydroizolační střešní  tl 1,5 mm, UV stabilní</t>
  </si>
  <si>
    <t>1152744794</t>
  </si>
  <si>
    <t>107,92*1,15 'Přepočtené koeficientem množství</t>
  </si>
  <si>
    <t>129</t>
  </si>
  <si>
    <t>712363201</t>
  </si>
  <si>
    <t>Provedení povlakové krytiny střech do 10° montáž ukončujícího profilu , koutového a rohového</t>
  </si>
  <si>
    <t>71291279</t>
  </si>
  <si>
    <t>(8,45+13,45)*2*3</t>
  </si>
  <si>
    <t>130</t>
  </si>
  <si>
    <t>553445140</t>
  </si>
  <si>
    <t>Systémová obvodová lišta koutová</t>
  </si>
  <si>
    <t>-1826649534</t>
  </si>
  <si>
    <t>(8,45+13,45)*2*1,05</t>
  </si>
  <si>
    <t>131</t>
  </si>
  <si>
    <t>553445140x1</t>
  </si>
  <si>
    <t>Systémová obvodová lišta rohová</t>
  </si>
  <si>
    <t>-1103014979</t>
  </si>
  <si>
    <t>132</t>
  </si>
  <si>
    <t>553445140x2</t>
  </si>
  <si>
    <t>Systémová obvodová lišta ukončující</t>
  </si>
  <si>
    <t>-756540295</t>
  </si>
  <si>
    <t>138</t>
  </si>
  <si>
    <t>712391171</t>
  </si>
  <si>
    <t>Provedení povlakové krytiny střech do 10° podkladní textilní vrstvy</t>
  </si>
  <si>
    <t>663600009</t>
  </si>
  <si>
    <t>139</t>
  </si>
  <si>
    <t>693110730</t>
  </si>
  <si>
    <t>ggeotextilie netkaná 300 g/m2</t>
  </si>
  <si>
    <t>-348460312</t>
  </si>
  <si>
    <t>57</t>
  </si>
  <si>
    <t>998712101</t>
  </si>
  <si>
    <t>Přesun hmot tonážní tonážní pro krytiny povlakové v objektech v do 6 m</t>
  </si>
  <si>
    <t>-144242827</t>
  </si>
  <si>
    <t>713</t>
  </si>
  <si>
    <t xml:space="preserve"> Izolace tepelné</t>
  </si>
  <si>
    <t>58</t>
  </si>
  <si>
    <t>713111111</t>
  </si>
  <si>
    <t>Montáž izolace tepelné vrchem stropů volně kladenými rohožemi, pásy, dílci, deskami</t>
  </si>
  <si>
    <t>832160761</t>
  </si>
  <si>
    <t>574,7*2</t>
  </si>
  <si>
    <t>"přístvba kuchyně s jídelnou"</t>
  </si>
  <si>
    <t>387,9*2</t>
  </si>
  <si>
    <t>59</t>
  </si>
  <si>
    <t>631509860</t>
  </si>
  <si>
    <t>minerální vata tl.100 mm, la=0,039 W/mK</t>
  </si>
  <si>
    <t>1952797156</t>
  </si>
  <si>
    <t>60</t>
  </si>
  <si>
    <t>713141111</t>
  </si>
  <si>
    <t>Montáž izolace tepelné střech plochých lepené plně 1 vrstva rohoží, pásů, dílců, desek</t>
  </si>
  <si>
    <t>-966365183</t>
  </si>
  <si>
    <t>100,7*2</t>
  </si>
  <si>
    <t>61</t>
  </si>
  <si>
    <t>283723120</t>
  </si>
  <si>
    <t>deska z pěnového polystyrenu bílá EPS 100 S 1000 x 1000 x 120 mm, la=0,037 W/mK</t>
  </si>
  <si>
    <t>263371964</t>
  </si>
  <si>
    <t>62</t>
  </si>
  <si>
    <t>998713103</t>
  </si>
  <si>
    <t>Přesun hmot tonážní tonážní pro izolace tepelné v objektech v do 24 m</t>
  </si>
  <si>
    <t>945033302</t>
  </si>
  <si>
    <t>721</t>
  </si>
  <si>
    <t>Zdravotechnika - vnitřní kanalizace</t>
  </si>
  <si>
    <t>144</t>
  </si>
  <si>
    <t>721210823</t>
  </si>
  <si>
    <t>Demontáž vpustí střešních DN 125</t>
  </si>
  <si>
    <t>-241599588</t>
  </si>
  <si>
    <t>145</t>
  </si>
  <si>
    <t>721233113</t>
  </si>
  <si>
    <t>Střešní vtok polypropylen PP pro ploché střechy svislý odtok DN 125</t>
  </si>
  <si>
    <t>254029728</t>
  </si>
  <si>
    <t>146</t>
  </si>
  <si>
    <t>998721102</t>
  </si>
  <si>
    <t>Přesun hmot tonážní pro vnitřní kanalizace v objektech v do 12 m</t>
  </si>
  <si>
    <t>-908346990</t>
  </si>
  <si>
    <t>741</t>
  </si>
  <si>
    <t xml:space="preserve"> Elektromontáže</t>
  </si>
  <si>
    <t>65</t>
  </si>
  <si>
    <t>76799007</t>
  </si>
  <si>
    <t>Z19 uvolnění stávajících svodů bleskosvodu a výměna kotevních prvků a zpětná montáž</t>
  </si>
  <si>
    <t>493707785</t>
  </si>
  <si>
    <t>66</t>
  </si>
  <si>
    <t>76799007x</t>
  </si>
  <si>
    <t>Bleskosvod revize</t>
  </si>
  <si>
    <t>kpl</t>
  </si>
  <si>
    <t>-1868498425</t>
  </si>
  <si>
    <t>762</t>
  </si>
  <si>
    <t>Konstrukce tesařské</t>
  </si>
  <si>
    <t>141</t>
  </si>
  <si>
    <t>762341014</t>
  </si>
  <si>
    <t>Bednění střech rovných z desek OSB tl 18 mm na sraz šroubovaných na krokve</t>
  </si>
  <si>
    <t>944311097</t>
  </si>
  <si>
    <t>142</t>
  </si>
  <si>
    <t>762395000</t>
  </si>
  <si>
    <t>Spojovací prostředky pro montáž krovu, bednění, laťování, světlíky, klíny</t>
  </si>
  <si>
    <t>-1918528342</t>
  </si>
  <si>
    <t>13,7*0,25*0,018</t>
  </si>
  <si>
    <t>143</t>
  </si>
  <si>
    <t>998762102</t>
  </si>
  <si>
    <t>Přesun hmot tonážní pro kce tesařské v objektech v do 12 m</t>
  </si>
  <si>
    <t>-362517234</t>
  </si>
  <si>
    <t>764</t>
  </si>
  <si>
    <t xml:space="preserve"> Konstrukce klempířské</t>
  </si>
  <si>
    <t>67</t>
  </si>
  <si>
    <t>764001821</t>
  </si>
  <si>
    <t>Demontáž krytiny nebo tabulí do suti</t>
  </si>
  <si>
    <t>-518999299</t>
  </si>
  <si>
    <t>"k11"</t>
  </si>
  <si>
    <t>3,0*1,1</t>
  </si>
  <si>
    <t>"K12"</t>
  </si>
  <si>
    <t>1,25*0,5</t>
  </si>
  <si>
    <t>"K13"</t>
  </si>
  <si>
    <t>1,25*0,45</t>
  </si>
  <si>
    <t>68</t>
  </si>
  <si>
    <t>764002801</t>
  </si>
  <si>
    <t>Demontáž závětrné lišty do suti</t>
  </si>
  <si>
    <t>1939727</t>
  </si>
  <si>
    <t>"K16"</t>
  </si>
  <si>
    <t>68,0</t>
  </si>
  <si>
    <t>69</t>
  </si>
  <si>
    <t>764002851</t>
  </si>
  <si>
    <t>Demontáž oplechování parapetů do suti</t>
  </si>
  <si>
    <t>1625604856</t>
  </si>
  <si>
    <t>70</t>
  </si>
  <si>
    <t>764002871</t>
  </si>
  <si>
    <t>Demontáž lemování zdí do suti</t>
  </si>
  <si>
    <t>2057375917</t>
  </si>
  <si>
    <t>13,5</t>
  </si>
  <si>
    <t>71</t>
  </si>
  <si>
    <t>764004801</t>
  </si>
  <si>
    <t>Demontáž podokapního žlabu do suti</t>
  </si>
  <si>
    <t>-2099423139</t>
  </si>
  <si>
    <t>"k8"</t>
  </si>
  <si>
    <t>175,8</t>
  </si>
  <si>
    <t>72</t>
  </si>
  <si>
    <t>764004861</t>
  </si>
  <si>
    <t>Demontáž svodu do suti</t>
  </si>
  <si>
    <t>-1740085398</t>
  </si>
  <si>
    <t>"K9"</t>
  </si>
  <si>
    <t>103,8</t>
  </si>
  <si>
    <t>73</t>
  </si>
  <si>
    <t>764141431</t>
  </si>
  <si>
    <t>Krytina střechy rovné drážkováním z tabulí z TiZn předzvětralého plechu sklonu do 30°</t>
  </si>
  <si>
    <t>-1720328329</t>
  </si>
  <si>
    <t>74</t>
  </si>
  <si>
    <t>764216605</t>
  </si>
  <si>
    <t>Oplechování rovných parapetů mechanicky kotvené z AL barveného plechu  rš 400 mm</t>
  </si>
  <si>
    <t>-772890522</t>
  </si>
  <si>
    <t>75</t>
  </si>
  <si>
    <t>764242318</t>
  </si>
  <si>
    <t>Oplechování štítu závětrnou lištou z TiZn rš 750 mm</t>
  </si>
  <si>
    <t>1823907840</t>
  </si>
  <si>
    <t>76</t>
  </si>
  <si>
    <t>764341303</t>
  </si>
  <si>
    <t>Lemování rovných zdí střech s krytinou nebo vlnitou z TiZn  rš 250 mm</t>
  </si>
  <si>
    <t>-820304772</t>
  </si>
  <si>
    <t>"K14"</t>
  </si>
  <si>
    <t>77</t>
  </si>
  <si>
    <t>764341304</t>
  </si>
  <si>
    <t>Lemování rovných zdí střech s krytinou nebo vlnitou z TiZn  rš 330 mm</t>
  </si>
  <si>
    <t>433634267</t>
  </si>
  <si>
    <t>"K15"</t>
  </si>
  <si>
    <t>78</t>
  </si>
  <si>
    <t>764341307</t>
  </si>
  <si>
    <t>Lemování rovných zdí střech s krytinou nebo vlnitou z TiZn  rš 660 mm</t>
  </si>
  <si>
    <t>-2090623638</t>
  </si>
  <si>
    <t>79</t>
  </si>
  <si>
    <t>764541305</t>
  </si>
  <si>
    <t>Žlab podokapní půlkruhový z TiZn rš 330 mm</t>
  </si>
  <si>
    <t>-2044930647</t>
  </si>
  <si>
    <t>80</t>
  </si>
  <si>
    <t>764541347</t>
  </si>
  <si>
    <t>Kotlík oválný (trychtýřový) pro podokapní žlaby z TiZn lesklého plechu 330/120 mm</t>
  </si>
  <si>
    <t>-1602530038</t>
  </si>
  <si>
    <t>81</t>
  </si>
  <si>
    <t>764548324</t>
  </si>
  <si>
    <t>Svody kruhové včetně objímek, kolen, odskoků z TiZn lesklého plechu průměru 125 mm</t>
  </si>
  <si>
    <t>573923230</t>
  </si>
  <si>
    <t>82</t>
  </si>
  <si>
    <t>998764102</t>
  </si>
  <si>
    <t>Přesun hmot tonážní pro konstrukce klempířské v objektech v do 12 m</t>
  </si>
  <si>
    <t>1933704865</t>
  </si>
  <si>
    <t>766</t>
  </si>
  <si>
    <t xml:space="preserve"> Konstrukce truhlářské</t>
  </si>
  <si>
    <t>83</t>
  </si>
  <si>
    <t>766621011</t>
  </si>
  <si>
    <t>Montáž oken plastových s rámem do zdiva</t>
  </si>
  <si>
    <t>1759119410</t>
  </si>
  <si>
    <t>"O1"</t>
  </si>
  <si>
    <t>2,3*1,5*30</t>
  </si>
  <si>
    <t>"O2"</t>
  </si>
  <si>
    <t>1,18*1.75*6</t>
  </si>
  <si>
    <t>"O3"</t>
  </si>
  <si>
    <t>1,6*1,75*12</t>
  </si>
  <si>
    <t>"O4"</t>
  </si>
  <si>
    <t>1,2*1,0*45</t>
  </si>
  <si>
    <t>"O5"</t>
  </si>
  <si>
    <t>2,6*1,0</t>
  </si>
  <si>
    <t>"O6"</t>
  </si>
  <si>
    <t>1,6*1,8</t>
  </si>
  <si>
    <t>"O7"</t>
  </si>
  <si>
    <t>1,5*1,45*6</t>
  </si>
  <si>
    <t>"O8"</t>
  </si>
  <si>
    <t>1,25*1,75*10</t>
  </si>
  <si>
    <t>"O9"</t>
  </si>
  <si>
    <t>1,25*0,9*7</t>
  </si>
  <si>
    <t>84</t>
  </si>
  <si>
    <t>611400350x1</t>
  </si>
  <si>
    <t>O1 okno plastové trojkřídlé otvíravé vyklápěcí 230x150 cm, U&lt;1,2W/m2K, dále dle popisu</t>
  </si>
  <si>
    <t>468597035</t>
  </si>
  <si>
    <t>85</t>
  </si>
  <si>
    <t>611400350x2</t>
  </si>
  <si>
    <t>O2 okno plastové dvoukřídlé otvíravé vyklápěcí 118x175 cm, U&lt;1,2W/m2K, dále dle popisu</t>
  </si>
  <si>
    <t>1774162927</t>
  </si>
  <si>
    <t>86</t>
  </si>
  <si>
    <t>611400350x3</t>
  </si>
  <si>
    <t>O3 okenní výplň část vyklápěcí 160x175 cm, U&lt;1,2W/m2K, dále dle popisu</t>
  </si>
  <si>
    <t>2107535822</t>
  </si>
  <si>
    <t>87</t>
  </si>
  <si>
    <t>611400350x4</t>
  </si>
  <si>
    <t>O4 okno plastové jednokřídlé vyklápěcí 120x100 cm, U&lt;1,2W/m2K, dále dle popisu</t>
  </si>
  <si>
    <t>2028764177</t>
  </si>
  <si>
    <t>88</t>
  </si>
  <si>
    <t>611400350x5</t>
  </si>
  <si>
    <t>O5 okno plastové dvoukřídlé otvíravé vyklápěcí 260x100 cm, U&lt;1,2W/m2K, dále dle popisu</t>
  </si>
  <si>
    <t>15211525</t>
  </si>
  <si>
    <t>89</t>
  </si>
  <si>
    <t>611400350x6</t>
  </si>
  <si>
    <t>O6 okenní výplň část vyklápěcí 160x180 cm, U&lt;1,2W/m2K, dále dle popisu</t>
  </si>
  <si>
    <t>-1089938926</t>
  </si>
  <si>
    <t>90</t>
  </si>
  <si>
    <t>611400350x7</t>
  </si>
  <si>
    <t>O7 okno plastové dvoukřídlé otvíravé vyklápěcí 150x145 cm, U&lt;1,2W/m2K, dále dle popisu</t>
  </si>
  <si>
    <t>1494613663</t>
  </si>
  <si>
    <t>91</t>
  </si>
  <si>
    <t>611400350x8</t>
  </si>
  <si>
    <t>O8 okenní výplň část vyklápěcí 125x175 cm, U&lt;1,2W/m2K, dále dle popisu</t>
  </si>
  <si>
    <t>-1800151073</t>
  </si>
  <si>
    <t>92</t>
  </si>
  <si>
    <t>611400350x9</t>
  </si>
  <si>
    <t>O9 okno plastové jednokřídlé vyklápěcí 125x90 cm, U&lt;1,2W/m2K, dále dle popisu</t>
  </si>
  <si>
    <t>214350775</t>
  </si>
  <si>
    <t>93</t>
  </si>
  <si>
    <t>611400350x10</t>
  </si>
  <si>
    <t>O10 okno plastové jednokřídlé otvíravé vyklápěcí 60x100 cm, U&lt;1,2W/m2K, dále dle popisu</t>
  </si>
  <si>
    <t>-836840534</t>
  </si>
  <si>
    <t>94</t>
  </si>
  <si>
    <t>611400350x11</t>
  </si>
  <si>
    <t>O11 okno plastové jednokřídlé otvíravé vyklápěcí 50x50 cm, U&lt;1,2W/m2K, dále dle popisu</t>
  </si>
  <si>
    <t>-851837355</t>
  </si>
  <si>
    <t>95</t>
  </si>
  <si>
    <t>766660461</t>
  </si>
  <si>
    <t>Montáž vchodových dveří 2křídlových s nadsvětlíkem do zdiva</t>
  </si>
  <si>
    <t>1802311983</t>
  </si>
  <si>
    <t>"D1"</t>
  </si>
  <si>
    <t>"D2"</t>
  </si>
  <si>
    <t>"D3"</t>
  </si>
  <si>
    <t>96</t>
  </si>
  <si>
    <t>611441540x1</t>
  </si>
  <si>
    <t>D1 prosklená plastová vstupní stěna 290x277cm s dvoukřídlovými dveřmi 160x240cm, U&lt;1,2W/m2K, dále dle popisu</t>
  </si>
  <si>
    <t>-1696725252</t>
  </si>
  <si>
    <t>97</t>
  </si>
  <si>
    <t>611441540x2</t>
  </si>
  <si>
    <t>D2 prosklená plastová vstupní stěna 150x250cm s dvoukřídlovými dveřmi 130x200cm, U&lt;1,2W/m2K, dále dle popisu</t>
  </si>
  <si>
    <t>-309089637</t>
  </si>
  <si>
    <t>98</t>
  </si>
  <si>
    <t>611441540x3</t>
  </si>
  <si>
    <t>D3 prosklená plastová vstupní stěna 133x240cm s dvoukřídlovými dveřmi 80+40x200cm, U&lt;1,2W/m2K, dále dle popisu</t>
  </si>
  <si>
    <t>-225767611</t>
  </si>
  <si>
    <t>99</t>
  </si>
  <si>
    <t>766694112</t>
  </si>
  <si>
    <t>Montáž parapetních desek dřevěných, laminovaných šířky do 30 cm délky do 1,6 m</t>
  </si>
  <si>
    <t>-1400292884</t>
  </si>
  <si>
    <t>766694113</t>
  </si>
  <si>
    <t>Montáž parapetních desek dřevěných, laminovaných šířky do 30 cm délky do 2,6 m</t>
  </si>
  <si>
    <t>1926368669</t>
  </si>
  <si>
    <t>101</t>
  </si>
  <si>
    <t>607941020</t>
  </si>
  <si>
    <t xml:space="preserve">deska parapetní dřevotřísková vnitřní  0,25 </t>
  </si>
  <si>
    <t>577621054</t>
  </si>
  <si>
    <t>102</t>
  </si>
  <si>
    <t>766991001</t>
  </si>
  <si>
    <t>T1 dřevěná konstrukce zvýšené pochůzí lávky, š=1,2m, dřevěné hranoly z OSB tl.24mm</t>
  </si>
  <si>
    <t>-1832226089</t>
  </si>
  <si>
    <t>103</t>
  </si>
  <si>
    <t>766991002</t>
  </si>
  <si>
    <t>T2 dřevěný obklad přesuhu dřevěné střechy z palubek včetně povrchové úpravy</t>
  </si>
  <si>
    <t>-477442076</t>
  </si>
  <si>
    <t>104</t>
  </si>
  <si>
    <t>998766102</t>
  </si>
  <si>
    <t>Přesun hmot tonážní pro konstrukce truhlářské v objektech v do 12 m</t>
  </si>
  <si>
    <t>1253929172</t>
  </si>
  <si>
    <t>767</t>
  </si>
  <si>
    <t xml:space="preserve"> Konstrukce zámečnické</t>
  </si>
  <si>
    <t>105</t>
  </si>
  <si>
    <t>767631800</t>
  </si>
  <si>
    <t>Demontáž mříží</t>
  </si>
  <si>
    <t>-1020422056</t>
  </si>
  <si>
    <t>"Z1""</t>
  </si>
  <si>
    <t>2,1*1,3*10</t>
  </si>
  <si>
    <t>"Z2"</t>
  </si>
  <si>
    <t>1,4*1,6</t>
  </si>
  <si>
    <t>"Z3"</t>
  </si>
  <si>
    <t>1,4*1,55*3</t>
  </si>
  <si>
    <t>"Z4"</t>
  </si>
  <si>
    <t>0,4*0,45*30</t>
  </si>
  <si>
    <t>"Z5"</t>
  </si>
  <si>
    <t>1,0*0,45*8</t>
  </si>
  <si>
    <t>"Z6"</t>
  </si>
  <si>
    <t>0,8*0,45*5</t>
  </si>
  <si>
    <t>"Z7"</t>
  </si>
  <si>
    <t>1,1*0,45*2</t>
  </si>
  <si>
    <t>"Z8"</t>
  </si>
  <si>
    <t>1,05*0,4*9</t>
  </si>
  <si>
    <t>"Z9"</t>
  </si>
  <si>
    <t>1,0*0,4*6</t>
  </si>
  <si>
    <t>"Z10"</t>
  </si>
  <si>
    <t>0,45*0,4*2</t>
  </si>
  <si>
    <t>"Z12"</t>
  </si>
  <si>
    <t>1,7*2,6</t>
  </si>
  <si>
    <t>"Z18"</t>
  </si>
  <si>
    <t>2,32*2,5</t>
  </si>
  <si>
    <t>106</t>
  </si>
  <si>
    <t>767662120</t>
  </si>
  <si>
    <t>Montáž mříží ocelových</t>
  </si>
  <si>
    <t>1675146639</t>
  </si>
  <si>
    <t>107</t>
  </si>
  <si>
    <t>1339901x1</t>
  </si>
  <si>
    <t>Z1-10,12,18 Bezpečnostní okenní mříž 210/130 cm dle popisu a povrchové úpravy</t>
  </si>
  <si>
    <t>kg</t>
  </si>
  <si>
    <t>-1316479667</t>
  </si>
  <si>
    <t>71*10</t>
  </si>
  <si>
    <t>58,3</t>
  </si>
  <si>
    <t>56,4*3</t>
  </si>
  <si>
    <t>9,2*30</t>
  </si>
  <si>
    <t>23*8</t>
  </si>
  <si>
    <t>18,4*5</t>
  </si>
  <si>
    <t>25,3*2</t>
  </si>
  <si>
    <t>21,4*9</t>
  </si>
  <si>
    <t>20,4*6</t>
  </si>
  <si>
    <t>9,2*2</t>
  </si>
  <si>
    <t>115</t>
  </si>
  <si>
    <t>150,8</t>
  </si>
  <si>
    <t>108</t>
  </si>
  <si>
    <t>76799001</t>
  </si>
  <si>
    <t>Z11 demontáž a zpětná montáž ocelové podesty s podlahou z pororoštu 1,8x1,0m + 4ks základových patek a 6ks betonových stupňů</t>
  </si>
  <si>
    <t>-785632624</t>
  </si>
  <si>
    <t>109</t>
  </si>
  <si>
    <t>76799002</t>
  </si>
  <si>
    <t>Z13 demontáž a zpětná montáž bezpečnostní kamery vč. prodloužení výložníku</t>
  </si>
  <si>
    <t>-1118432499</t>
  </si>
  <si>
    <t>110</t>
  </si>
  <si>
    <t>76799003</t>
  </si>
  <si>
    <t>Z14 demontáž a zpětná montáž zábleskového majáku EZS vč. prodloužení výložníku</t>
  </si>
  <si>
    <t>1886499237</t>
  </si>
  <si>
    <t>111</t>
  </si>
  <si>
    <t>76799004</t>
  </si>
  <si>
    <t>Z15 demontáž a zpětná montáž označení školy, dopisní schránky, čísla popisného, zvonkového panelu a pohybového čidla</t>
  </si>
  <si>
    <t>-600408392</t>
  </si>
  <si>
    <t>112</t>
  </si>
  <si>
    <t>76799005</t>
  </si>
  <si>
    <t>Z16 demontáž a zpětná montáž vlajkových držáků (2ks) včetně prodloužení kotvení a nového nátěru</t>
  </si>
  <si>
    <t>2042841049</t>
  </si>
  <si>
    <t>113</t>
  </si>
  <si>
    <t>76799006</t>
  </si>
  <si>
    <t>Z17 demontáž a zpětná montáž žebříků včetně prodloužení kotvení a nového nátěru</t>
  </si>
  <si>
    <t>118177621</t>
  </si>
  <si>
    <t>114</t>
  </si>
  <si>
    <t>76799008</t>
  </si>
  <si>
    <t>Z20 ocelová markýza 1500/1000, žárově pozinkovaná + nátěr, dále dle popisu</t>
  </si>
  <si>
    <t>1625967545</t>
  </si>
  <si>
    <t>76799009</t>
  </si>
  <si>
    <t>Z21 demontáž a zpětná montáž internetové antény včetně prodloužení výložníků</t>
  </si>
  <si>
    <t>991821332</t>
  </si>
  <si>
    <t>116</t>
  </si>
  <si>
    <t>76799010</t>
  </si>
  <si>
    <t>Z22 ocelová krycí dvířka 400/400 skříňky SPT Telecom včetně rámečku a povrchové úpravy</t>
  </si>
  <si>
    <t>479074770</t>
  </si>
  <si>
    <t>117</t>
  </si>
  <si>
    <t>76799011</t>
  </si>
  <si>
    <t>Z23 demontáž a zpětná montáž ocelového zábradlí včetně prosloužení kotvení a nového nátěru</t>
  </si>
  <si>
    <t>-2112800858</t>
  </si>
  <si>
    <t>4,0+2,5</t>
  </si>
  <si>
    <t>118</t>
  </si>
  <si>
    <t>998767102</t>
  </si>
  <si>
    <t>Přesun hmot tonážní pro zámečnické konstrukce v objektech v do 12 m</t>
  </si>
  <si>
    <t>1525720458</t>
  </si>
  <si>
    <t>784</t>
  </si>
  <si>
    <t xml:space="preserve"> Dokončovací práce</t>
  </si>
  <si>
    <t>119</t>
  </si>
  <si>
    <t>784211101</t>
  </si>
  <si>
    <t>Dvojnásobné bílé malby ze směsí za mokra výborně otěruvzdorných v místnostech výšky do 3,80 m</t>
  </si>
  <si>
    <t>-42313408</t>
  </si>
  <si>
    <t>(2,3+1,5)*2*30*0,3</t>
  </si>
  <si>
    <t>(1,18+1,75)*2*6*0,3</t>
  </si>
  <si>
    <t>(1,6+1,75)*2*12*0,3</t>
  </si>
  <si>
    <t>(1,2+1,0)*2*45*0,3</t>
  </si>
  <si>
    <t>(2,6+1,0)*2*0,3</t>
  </si>
  <si>
    <t>(1,6+1,8)*2*0,3</t>
  </si>
  <si>
    <t>(2,9+2,5*2)*0,3</t>
  </si>
  <si>
    <t>(1,5*2,5*2)*0,3</t>
  </si>
  <si>
    <t>(1,5+1,45)*2*6*0,3</t>
  </si>
  <si>
    <t>(1,25+1,75)*2*10*0,3</t>
  </si>
  <si>
    <t>(1,25+0,9)*2*7*0,3</t>
  </si>
  <si>
    <t>(0,6+1,0)*2*0,3</t>
  </si>
  <si>
    <t>(0,5+0,5)*2*3*0,3</t>
  </si>
  <si>
    <t>(1,33+2,4*2)*0,3</t>
  </si>
  <si>
    <t>(1,0+2,1*2)*0,3</t>
  </si>
  <si>
    <t>OST</t>
  </si>
  <si>
    <t>Ostatní</t>
  </si>
  <si>
    <t>120</t>
  </si>
  <si>
    <t>0ST000002</t>
  </si>
  <si>
    <t>Zhotovení dokumentace skutečného provedení stavby</t>
  </si>
  <si>
    <t>512</t>
  </si>
  <si>
    <t>-1433344347</t>
  </si>
  <si>
    <t>3 tištěná paré potvrzená dodavatelem stavby a 1 vyhotovení na CD, v ceně budou zahrnuty všechny části díla (ST, ÚT, MaR)</t>
  </si>
  <si>
    <t>121</t>
  </si>
  <si>
    <t>OST000001</t>
  </si>
  <si>
    <t>Dodávka a montáž trvalé pamětní desky</t>
  </si>
  <si>
    <t>-1205440857</t>
  </si>
  <si>
    <t>rozměr 300 x 400 mm, černobílé provedení, materiál drhnutá nerez, popis metodou gravírování a vybervení ploch</t>
  </si>
  <si>
    <t>více viz textová část zadávací dokumentace</t>
  </si>
  <si>
    <t>122</t>
  </si>
  <si>
    <t>OST000003</t>
  </si>
  <si>
    <t>Rezerva na pokrytí nepředpokládaných nákladů stavby</t>
  </si>
  <si>
    <t>-2062439266</t>
  </si>
  <si>
    <t>rezerva na pokrytí nepředvídatelných prací vzniklých v průběhu výstavby, pro účely VŘ všichni uchazeči tuto položku ocení částkou 315 000,- Kč bez DPH</t>
  </si>
  <si>
    <t>VRN</t>
  </si>
  <si>
    <t xml:space="preserve"> Vedlejší rozpočtové náklady</t>
  </si>
  <si>
    <t>VRN2</t>
  </si>
  <si>
    <t xml:space="preserve"> Příprava staveniště</t>
  </si>
  <si>
    <t>123</t>
  </si>
  <si>
    <t>020001000</t>
  </si>
  <si>
    <t>Příprava staveniště</t>
  </si>
  <si>
    <t>Kč</t>
  </si>
  <si>
    <t>1024</t>
  </si>
  <si>
    <t>-330160501</t>
  </si>
  <si>
    <t>124</t>
  </si>
  <si>
    <t>023002000</t>
  </si>
  <si>
    <t>Odstranění materiálů a konstrukcí</t>
  </si>
  <si>
    <t>-1289747307</t>
  </si>
  <si>
    <t>VRN3</t>
  </si>
  <si>
    <t xml:space="preserve"> Zařízení staveniště</t>
  </si>
  <si>
    <t>125</t>
  </si>
  <si>
    <t>030001000</t>
  </si>
  <si>
    <t>Zařízení staveniště</t>
  </si>
  <si>
    <t>-1330734640</t>
  </si>
  <si>
    <t>VRN6</t>
  </si>
  <si>
    <t xml:space="preserve"> Územní vlivy</t>
  </si>
  <si>
    <t>126</t>
  </si>
  <si>
    <t>060001000</t>
  </si>
  <si>
    <t>Územní vlivy</t>
  </si>
  <si>
    <t>1243753255</t>
  </si>
  <si>
    <t>VRN7</t>
  </si>
  <si>
    <t xml:space="preserve"> Provozní vlivy</t>
  </si>
  <si>
    <t>127</t>
  </si>
  <si>
    <t>070001000</t>
  </si>
  <si>
    <t>Provozní vlivy</t>
  </si>
  <si>
    <t>-366446174</t>
  </si>
  <si>
    <t>1435/I-002 - Vytápění</t>
  </si>
  <si>
    <t>PSV - Práce a dodávky PSV</t>
  </si>
  <si>
    <t xml:space="preserve">    713 - Izolace tepelné</t>
  </si>
  <si>
    <t xml:space="preserve">    732 - Ústřední vytápění - strojovny</t>
  </si>
  <si>
    <t xml:space="preserve">    733 - Ústřední vytápění - potrubí</t>
  </si>
  <si>
    <t xml:space="preserve">    734 - Ústřední vytápění - armatury</t>
  </si>
  <si>
    <t xml:space="preserve">    735 - Ústřední vytápění - otopná tělesa</t>
  </si>
  <si>
    <t xml:space="preserve">    767 - Konstrukce zámečnické</t>
  </si>
  <si>
    <t xml:space="preserve">    783 - Dokončovací práce - nátěry</t>
  </si>
  <si>
    <t>Práce a dodávky PSV</t>
  </si>
  <si>
    <t>Izolace tepelné</t>
  </si>
  <si>
    <t>713463311</t>
  </si>
  <si>
    <t>Montáž izolace tepelné potrubí potrubními pouzdry s Al fólií s přesahem Al páskou 1x D do 50 mm</t>
  </si>
  <si>
    <t>-1547219366</t>
  </si>
  <si>
    <t>PP</t>
  </si>
  <si>
    <t>Montáž izolace tepelné potrubí a ohybů tvarovkami nebo deskami potrubními pouzdry s povrchovou úpravou hliníkovou fólií se samolepícím přesahem (izolační materiál ve specifikaci) přelepenými samolepící hliníkovou páskou potrubí jednovrstvá D do 50 mm</t>
  </si>
  <si>
    <t>"výpočet Protech"</t>
  </si>
  <si>
    <t>"viz. výkres 02"</t>
  </si>
  <si>
    <t>6+24</t>
  </si>
  <si>
    <t>631545100</t>
  </si>
  <si>
    <t>pouzdro potrubní izolační 22/25 mm</t>
  </si>
  <si>
    <t>-753605043</t>
  </si>
  <si>
    <t>vlákno minerální a výrobky z něj (desky, skruže, pásy, rohože, vložkové pytle apod.) - tl. izolační vrstvy 25 mm 22/25 mm</t>
  </si>
  <si>
    <t>631545120</t>
  </si>
  <si>
    <t>pouzdro potrubní izolační 35/25 mm</t>
  </si>
  <si>
    <t>937806240</t>
  </si>
  <si>
    <t>vlákno minerální a výrobky z něj (desky, skruže, pásy, rohože, vložkové pytle apod.) - tl. izolační vrstvy 25 mm 35/25 mm</t>
  </si>
  <si>
    <t>713463312</t>
  </si>
  <si>
    <t>Montáž izolace tepelné potrubí potrubními pouzdry s Al fólií s přesahem Al páskou 1x D do 100 mm</t>
  </si>
  <si>
    <t>-1159539960</t>
  </si>
  <si>
    <t>Montáž izolace tepelné potrubí a ohybů tvarovkami nebo deskami potrubními pouzdry s povrchovou úpravou hliníkovou fólií se samolepícím přesahem (izolační materiál ve specifikaci) přelepenými samolepící hliníkovou páskou potrubí jednovrstvá D přes 50 do 100 mm</t>
  </si>
  <si>
    <t>12+21</t>
  </si>
  <si>
    <t>631545150</t>
  </si>
  <si>
    <t>pouzdro potrubní izolační 64/25 mm</t>
  </si>
  <si>
    <t>-1822802882</t>
  </si>
  <si>
    <t>vlákno minerální a výrobky z něj (desky, skruže, pásy, rohože, vložkové pytle apod.) - tl. izolační vrstvy 25 mm 60/25 mm</t>
  </si>
  <si>
    <t>631545180</t>
  </si>
  <si>
    <t>pouzdro potrubní izolační 89/25 mm</t>
  </si>
  <si>
    <t>-919145307</t>
  </si>
  <si>
    <t>vlákno minerální a výrobky z něj (desky, skruže, pásy, rohože, vložkové pytle apod.) - tl. izolační vrstvy 25 mm 89/25 mm</t>
  </si>
  <si>
    <t>713490811R</t>
  </si>
  <si>
    <t>Demontáž izolace tepelné pevné potrubí vnějšího obvodu do 500 mm</t>
  </si>
  <si>
    <t>1364720630</t>
  </si>
  <si>
    <t>Odstranění tepelné izolace potrubí a ohybů – doplňky a součásti demontáž oplechování pevného vnějšího obvodu do 500 mm potrubí</t>
  </si>
  <si>
    <t>"výpočet na stavbě"</t>
  </si>
  <si>
    <t>322</t>
  </si>
  <si>
    <t>998713102</t>
  </si>
  <si>
    <t>Přesun hmot tonážní tonážní pro izolace tepelné v objektech v do 12 m</t>
  </si>
  <si>
    <t>-1048263772</t>
  </si>
  <si>
    <t>Přesun hmot pro izolace tepelné stanovený z hmotnosti přesunovaného materiálu vodorovná dopravní vzdálenost do 50 m v objektech výšky přes 6 m do 12 m</t>
  </si>
  <si>
    <t>732</t>
  </si>
  <si>
    <t>Ústřední vytápění - strojovny</t>
  </si>
  <si>
    <t>732112125R</t>
  </si>
  <si>
    <t>Rozdělovač/sběrač pro 3 okruhy, 11,93 m3/h</t>
  </si>
  <si>
    <t>soub</t>
  </si>
  <si>
    <t>-18596999</t>
  </si>
  <si>
    <t>Rozdělovače a sběrače sdružené hydraulické přírubové (průtok Q m3/h - výkon kW) DN 50 (6 m3/h - 120 kW)</t>
  </si>
  <si>
    <t>"viz. výkres 02, 09"</t>
  </si>
  <si>
    <t>"připojení DN 80, vývody: DN 32, DN 32, DN 65, včetně izolace"</t>
  </si>
  <si>
    <t>732199100</t>
  </si>
  <si>
    <t>Montáž orientačních štítků</t>
  </si>
  <si>
    <t>soubor</t>
  </si>
  <si>
    <t>-50983791</t>
  </si>
  <si>
    <t>Montáž štítků orientačních</t>
  </si>
  <si>
    <t>"viz. výkres 09"</t>
  </si>
  <si>
    <t>732199100R01</t>
  </si>
  <si>
    <t>Orientační štítek</t>
  </si>
  <si>
    <t>ks</t>
  </si>
  <si>
    <t>426950328</t>
  </si>
  <si>
    <t>732293810R</t>
  </si>
  <si>
    <t>Demontáž konstrukcí podpěrných nádrží a nádob</t>
  </si>
  <si>
    <t>-1649252807</t>
  </si>
  <si>
    <t>Demontáž ostatní rozřezání podpěrných konstrukcí nádrží a nádob</t>
  </si>
  <si>
    <t>v ceně zahrnuty náklady na demontáž a ekologickou likvidaci otopného tělesa, při ocenění zhotovitel započítá výnos z prodeje železného odpadu</t>
  </si>
  <si>
    <t>732331624</t>
  </si>
  <si>
    <t>Nádoba tlaková expanzní s membránou závitové připojení PN 0,6 o objemu 300 litrů</t>
  </si>
  <si>
    <t>-994371382</t>
  </si>
  <si>
    <t>Nádoby expanzní tlakové s membránou bez pojistného ventilu se závitovým připojením PN 0,6 o objemu (Expanzomat NG) 300 l</t>
  </si>
  <si>
    <t>732429112R</t>
  </si>
  <si>
    <t>Montáž čerpadla oběhového spirálního DN 32 do potrubí</t>
  </si>
  <si>
    <t>813031347</t>
  </si>
  <si>
    <t>Čerpadla teplovodní montáž čerpadel (do potrubí) oběhových spirálních DN 40</t>
  </si>
  <si>
    <t>426000011</t>
  </si>
  <si>
    <t>Elektronické oběhové čerpadlo DN 32, m= 1,8 m3/4, p= 35 kPa, 1x 230V</t>
  </si>
  <si>
    <t>396718423</t>
  </si>
  <si>
    <t>fig1</t>
  </si>
  <si>
    <t>426000012</t>
  </si>
  <si>
    <t>Elektronické oběhové čerpadlo DN 32, m= 2,5 m3/4, p= 35 kPa, 1x 230V</t>
  </si>
  <si>
    <t>546599840</t>
  </si>
  <si>
    <t>fig2</t>
  </si>
  <si>
    <t>426000013</t>
  </si>
  <si>
    <t>Elektronické oběhové čerpadlo DN 32, m= 8,2 m3/4, p= 45 kPa, 1x 230V</t>
  </si>
  <si>
    <t>-1574939638</t>
  </si>
  <si>
    <t>fig3</t>
  </si>
  <si>
    <t>998732102</t>
  </si>
  <si>
    <t>Přesun hmot tonážní pro strojovny v objektech v do 12 m</t>
  </si>
  <si>
    <t>-1726123102</t>
  </si>
  <si>
    <t>Přesun hmot pro strojovny stanovený z hmotnosti přesunovaného materiálu vodorovná dopravní vzdálenost do 50 m v objektech výšky přes 6 do 12 m</t>
  </si>
  <si>
    <t>733</t>
  </si>
  <si>
    <t>Ústřední vytápění - potrubí</t>
  </si>
  <si>
    <t>733100111</t>
  </si>
  <si>
    <t>Krycí lišta na měděné potrubí vč. montáže</t>
  </si>
  <si>
    <t>1982213943</t>
  </si>
  <si>
    <t>"krycí lišta na potrubí vedené u podlahy nebo stoupací"</t>
  </si>
  <si>
    <t>"použit bude ucelený systém vč. tvarovek, odboček apod."</t>
  </si>
  <si>
    <t>733111423</t>
  </si>
  <si>
    <t>Potrubí ocelové závitové svařované zesílené nízkotlaké nebo středotlaké DN 15</t>
  </si>
  <si>
    <t>1160468525</t>
  </si>
  <si>
    <t>Potrubí z trubek ocelových závitových svařovaných zesílených nízkotlakých a středotlakých DN 15</t>
  </si>
  <si>
    <t>"viz. výkres 03, 04, 05, 06, 07, 08"</t>
  </si>
  <si>
    <t>201</t>
  </si>
  <si>
    <t>733113113</t>
  </si>
  <si>
    <t>Příplatek k porubí z trubek ocelových závitových za zhotovení závitové ocelové přípojky DN 15</t>
  </si>
  <si>
    <t>-6192214</t>
  </si>
  <si>
    <t>Potrubí z trubek ocelových závitových Příplatek k ceně za zhotovení přípojky z ocelových trubek závitových DN 15</t>
  </si>
  <si>
    <t>153</t>
  </si>
  <si>
    <t>733120826</t>
  </si>
  <si>
    <t>Demontáž potrubí ocelového hladkého do D 89</t>
  </si>
  <si>
    <t>-351877826</t>
  </si>
  <si>
    <t>Demontáž potrubí z trubek ocelových hladkých D přes 60,3 do 89</t>
  </si>
  <si>
    <t>733191828</t>
  </si>
  <si>
    <t>Odřezání držáku potrubí třmenového do D 108 bez demontáže podpěr, konzol nebo výložníků</t>
  </si>
  <si>
    <t>-1119344136</t>
  </si>
  <si>
    <t>Demontáž příslušenství potrubí odřezání třmenových držáků bez demontáže podpěr, konzol nebo výložníků D přes 76 do 108</t>
  </si>
  <si>
    <t>"výpočet kreslící software"</t>
  </si>
  <si>
    <t>733222102</t>
  </si>
  <si>
    <t>Potrubí měděné polotvrdé spojované měkkým pájením D 15x1</t>
  </si>
  <si>
    <t>-336465400</t>
  </si>
  <si>
    <t>Potrubí z trubek měděných polotvrdých spojovaných měkkým pájením D 15/1</t>
  </si>
  <si>
    <t>"viz. výkres 02,09"</t>
  </si>
  <si>
    <t>fig101</t>
  </si>
  <si>
    <t>733222103</t>
  </si>
  <si>
    <t>Potrubí měděné polotvrdé spojované měkkým pájením D 18x1</t>
  </si>
  <si>
    <t>2090157505</t>
  </si>
  <si>
    <t>Potrubí z trubek měděných polotvrdých spojovaných měkkým pájením D 18/1</t>
  </si>
  <si>
    <t>fig102</t>
  </si>
  <si>
    <t>733222104</t>
  </si>
  <si>
    <t>Potrubí měděné polotvrdé spojované měkkým pájením D 22x1</t>
  </si>
  <si>
    <t>-865561726</t>
  </si>
  <si>
    <t>Potrubí z trubek měděných polotvrdých spojovaných měkkým pájením D 22/1,0</t>
  </si>
  <si>
    <t>fig103</t>
  </si>
  <si>
    <t>733222106</t>
  </si>
  <si>
    <t>Potrubí měděné polotvrdé spojované měkkým pájením D 35x1,5</t>
  </si>
  <si>
    <t>-1668650420</t>
  </si>
  <si>
    <t>Potrubí z trubek měděných polotvrdých spojovaných měkkým pájením D 35/1,5</t>
  </si>
  <si>
    <t>fig105</t>
  </si>
  <si>
    <t>733223109</t>
  </si>
  <si>
    <t>Potrubí měděné tvrdé spojované měkkým pájením D 64x2</t>
  </si>
  <si>
    <t>-461165368</t>
  </si>
  <si>
    <t>Potrubí z trubek měděných tvrdých spojovaných měkkým pájením D 64/2</t>
  </si>
  <si>
    <t>fig108</t>
  </si>
  <si>
    <t>733223111</t>
  </si>
  <si>
    <t>Potrubí měděné tvrdé spojované měkkým pájením D 88,9x2</t>
  </si>
  <si>
    <t>-1693381721</t>
  </si>
  <si>
    <t>Potrubí z trubek měděných tvrdých spojovaných měkkým pájením D 88,9/2</t>
  </si>
  <si>
    <t>fig109</t>
  </si>
  <si>
    <t>733890803</t>
  </si>
  <si>
    <t>Přemístění potrubí demontovaného vodorovně do 100 m v objektech výšky přes 6 do 24 m</t>
  </si>
  <si>
    <t>-352939287</t>
  </si>
  <si>
    <t>Vnitrostaveništní přemístění vybouraných (demontovaných) hmot rozvodů potrubí vodorovně do 100 m v objektech výšky přes 6 do 24 m</t>
  </si>
  <si>
    <t>998733102</t>
  </si>
  <si>
    <t>Přesun hmot tonážní pro rozvody potrubí v objektech v do 12 m</t>
  </si>
  <si>
    <t>-1647332466</t>
  </si>
  <si>
    <t>Přesun hmot pro rozvody potrubí stanovený z hmotnosti přesunovaného materiálu vodorovná dopravní vzdálenost do 50 m v objektech výšky přes 6 do 12 m</t>
  </si>
  <si>
    <t>734</t>
  </si>
  <si>
    <t>Ústřední vytápění - armatury</t>
  </si>
  <si>
    <t>734100812</t>
  </si>
  <si>
    <t>Demontáž armatury přírubové se dvěma přírubami do DN 100</t>
  </si>
  <si>
    <t>46528421</t>
  </si>
  <si>
    <t>Demontáž armatur přírubových se dvěma přírubami přes 50 do DN 100</t>
  </si>
  <si>
    <t>734211120</t>
  </si>
  <si>
    <t>Ventil závitový odvzdušňovací G 1/2 PN 14 do 120°C automatický</t>
  </si>
  <si>
    <t>-141366312</t>
  </si>
  <si>
    <t>Ventily odvzdušňovací závitové automatické PN 14 do 120 st.C G 1/2</t>
  </si>
  <si>
    <t>734220102R</t>
  </si>
  <si>
    <t>Ventil závitový regulační přímý G 5/4 PN 20 do 100°C vyvažovací vč. impulzního ventilu</t>
  </si>
  <si>
    <t>1215284747</t>
  </si>
  <si>
    <t>734220103</t>
  </si>
  <si>
    <t>Ventil závitový regulační přímý G 2 PN 20 do 100°C vyvažovací vč. impuzního ventilu</t>
  </si>
  <si>
    <t>-1082090393</t>
  </si>
  <si>
    <t>150</t>
  </si>
  <si>
    <t>734221532</t>
  </si>
  <si>
    <t>Ventil závitový termostatický rohový jednoregulační G 1/2 PN 16 do 110°C bez hlavice ovládání</t>
  </si>
  <si>
    <t>-773768310</t>
  </si>
  <si>
    <t>734221545</t>
  </si>
  <si>
    <t>Ventil závitový termostatický přímý jednoregulační G 1/2 PN 16 do 110°C bez hlavice ovládání</t>
  </si>
  <si>
    <t>1846541840</t>
  </si>
  <si>
    <t>28+120</t>
  </si>
  <si>
    <t>734242415</t>
  </si>
  <si>
    <t>Ventil závitový zpětný přímý G 5/4 PN 16 do 110°C</t>
  </si>
  <si>
    <t>332439612</t>
  </si>
  <si>
    <t>Ventily zpětné závitové PN 16 do 110 st.C přímé G 5/4</t>
  </si>
  <si>
    <t>147</t>
  </si>
  <si>
    <t>734242417</t>
  </si>
  <si>
    <t>Ventil závitový zpětný přímý G 2 PN 16 do 110°C</t>
  </si>
  <si>
    <t>1297193137</t>
  </si>
  <si>
    <t>734251133R</t>
  </si>
  <si>
    <t>Ventil pojistný 1/2x3/4, 2,5 bar</t>
  </si>
  <si>
    <t>-382100364</t>
  </si>
  <si>
    <t>Ventily pojistné závitové a čepové rohové PN 16 do 200 st.C G 1/2</t>
  </si>
  <si>
    <t>151</t>
  </si>
  <si>
    <t>734261412</t>
  </si>
  <si>
    <t>Šroubení regulační radiátorové rohové G 1/2 bez vypouštění</t>
  </si>
  <si>
    <t>1897597861</t>
  </si>
  <si>
    <t>734261712</t>
  </si>
  <si>
    <t>Šroubení regulační radiátorové přímé G 1/2 bez vypouštění</t>
  </si>
  <si>
    <t>1184646135</t>
  </si>
  <si>
    <t>734291124</t>
  </si>
  <si>
    <t>Kohout plnící a vypouštěcí G 3/4 PN 10 do 110°C závitový</t>
  </si>
  <si>
    <t>943769095</t>
  </si>
  <si>
    <t>Ostatní armatury kohouty plnicí a vypouštěcí PN 10 do 110 st.C G 3/4</t>
  </si>
  <si>
    <t>734291245</t>
  </si>
  <si>
    <t>Filtr závitový přímý G 1 1/4 PN 16 do 130°C s vnitřními závity</t>
  </si>
  <si>
    <t>2138819388</t>
  </si>
  <si>
    <t>Ostatní armatury filtry závitové PN 16 do 130 st.C přímé s vnitřními závity G 1 1/4</t>
  </si>
  <si>
    <t>148</t>
  </si>
  <si>
    <t>734291247</t>
  </si>
  <si>
    <t>Filtr závitový přímý G 2 PN 16 do 130°C s vnitřními závity</t>
  </si>
  <si>
    <t>-213178622</t>
  </si>
  <si>
    <t>Ostatní armatury filtry závitové PN 16 do 130 st.C přímé s vnitřními závity (R 74A Giacomini) G 2</t>
  </si>
  <si>
    <t>734292714</t>
  </si>
  <si>
    <t>Kohout kulový přímý G 3/4 PN 42 do 185°C vnitřní závit</t>
  </si>
  <si>
    <t>-80370765</t>
  </si>
  <si>
    <t>Ostatní armatury kulové kohouty PN 42 do 185 st.C přímé vnitřní závit G 3/4</t>
  </si>
  <si>
    <t>734292716</t>
  </si>
  <si>
    <t>Kohout kulový přímý G 1 1/4 PN 42 do 185°C vnitřní závit</t>
  </si>
  <si>
    <t>1616970727</t>
  </si>
  <si>
    <t>Ostatní armatury kulové kohouty PN 42 do 185 st.C přímé vnitřní závit G 1 1/4</t>
  </si>
  <si>
    <t>149</t>
  </si>
  <si>
    <t>734292718</t>
  </si>
  <si>
    <t>Kohout kulový přímý G 2 PN 42 do 185°C vnitřní závit</t>
  </si>
  <si>
    <t>869223116</t>
  </si>
  <si>
    <t>Ostatní armatury kulové kohouty PN 42 do 185 st.C přímé vnitřní závit (R 250 D Giacomini) G 2</t>
  </si>
  <si>
    <t>734292720</t>
  </si>
  <si>
    <t>Kohout kulový přímý G 3 PN 42 do 185°C vnitřní závit</t>
  </si>
  <si>
    <t>1222901341</t>
  </si>
  <si>
    <t>Ostatní armatury kulové kohouty PN 42 do 185 st.C přímé vnitřní závit G 3</t>
  </si>
  <si>
    <t>734411101</t>
  </si>
  <si>
    <t>Teploměr technický s pevným stonkem a jímkou zadní připojení průměr 63 mm délky 50 mm</t>
  </si>
  <si>
    <t>-2049490816</t>
  </si>
  <si>
    <t>Teploměry technické s pevným stonkem a jímkou zadní připojení (axiální) průměr 63 mm délka stonku 50 mm</t>
  </si>
  <si>
    <t>734421101</t>
  </si>
  <si>
    <t>Tlakoměr s pevným stonkem a zpětnou klapkou tlak 0-16 bar průměr 50 mm spodní připojení</t>
  </si>
  <si>
    <t>-748084152</t>
  </si>
  <si>
    <t>Tlakoměry s pevným stonkem a zpětnou klapkou spodní připojení (radiální) tlaku 0–16 bar průměru 50 mm</t>
  </si>
  <si>
    <t>998734102</t>
  </si>
  <si>
    <t>Přesun hmot tonážní pro armatury v objektech v do 12 m</t>
  </si>
  <si>
    <t>1334098349</t>
  </si>
  <si>
    <t>Přesun hmot pro armatury stanovený z hmotnosti přesunovaného materiálu vodorovná dopravní vzdálenost do 50 m v objektech výšky přes 6 do 12 m</t>
  </si>
  <si>
    <t>735</t>
  </si>
  <si>
    <t>Ústřední vytápění - otopná tělesa</t>
  </si>
  <si>
    <t>735000912</t>
  </si>
  <si>
    <t>Vyregulování ventilu nebo kohoutu dvojregulačního s termostatickým ovládáním</t>
  </si>
  <si>
    <t>747816180</t>
  </si>
  <si>
    <t>Regulace otopného systému při opravách vyregulování dvojregulačních ventilů a kohoutů s termostatickým ovládáním</t>
  </si>
  <si>
    <t>"viz. výkresy půdorysů"</t>
  </si>
  <si>
    <t>735111810R1</t>
  </si>
  <si>
    <t>Demontáž otopného tělesa litinového článkového</t>
  </si>
  <si>
    <t>-1308345755</t>
  </si>
  <si>
    <t>Demontáž otopných těles litinových článkových</t>
  </si>
  <si>
    <t>"v ceně zahrnuty náklady na demontáž a ekologickou likvidaci otopného tělesa, při ocenění zhotovitel započítá výnos z prodeje železného odpadu"</t>
  </si>
  <si>
    <t>23+29+24+23+20+34</t>
  </si>
  <si>
    <t>735117110R01</t>
  </si>
  <si>
    <t>Demontáž otopného tělesa panelového ocelového</t>
  </si>
  <si>
    <t>183467615</t>
  </si>
  <si>
    <t>63</t>
  </si>
  <si>
    <t>735118110R02</t>
  </si>
  <si>
    <t>Demontáž přípojek demontovaných těles</t>
  </si>
  <si>
    <t>1400370592</t>
  </si>
  <si>
    <t>Otopná tělesa litinová zkoušky těsnosti vodou těles článkových</t>
  </si>
  <si>
    <t>"v ceně zahrnuty náklady na demontáž a ekologickou likvidaci přípojek, při ocenění zhotovitel započítá výnos z prodeje železného odpadu"</t>
  </si>
  <si>
    <t>"v ceně zahrnuto zapravení stěny"</t>
  </si>
  <si>
    <t>(1+1+1)*2</t>
  </si>
  <si>
    <t>735151271</t>
  </si>
  <si>
    <t>Otopné těleso panelové typ 11 výška/délka 600/400 mm</t>
  </si>
  <si>
    <t>956164034</t>
  </si>
  <si>
    <t>735151272</t>
  </si>
  <si>
    <t>Otopné těleso panelové typ 11 výška/délka 600/500 mm</t>
  </si>
  <si>
    <t>-1783492674</t>
  </si>
  <si>
    <t>735151273</t>
  </si>
  <si>
    <t>Otopné těleso panelové typ 11 výška/délka 600/600 mm</t>
  </si>
  <si>
    <t>-507391347</t>
  </si>
  <si>
    <t>735151275</t>
  </si>
  <si>
    <t>Otopné těleso panelové typ 11 výška/délka 600/800 mm</t>
  </si>
  <si>
    <t>1672395510</t>
  </si>
  <si>
    <t>735151293</t>
  </si>
  <si>
    <t>Otopné těleso panelové typ 11 výška/délka 900/600 mm</t>
  </si>
  <si>
    <t>-335797722</t>
  </si>
  <si>
    <t>735151473</t>
  </si>
  <si>
    <t>Otopné těleso panelové typ 21 výška/délka 600/600 mm</t>
  </si>
  <si>
    <t>105498613</t>
  </si>
  <si>
    <t>3+1</t>
  </si>
  <si>
    <t>735151474</t>
  </si>
  <si>
    <t>Otopné těleso panelové typ 21 výška/délka 600/700 mm</t>
  </si>
  <si>
    <t>298761505</t>
  </si>
  <si>
    <t>735151475</t>
  </si>
  <si>
    <t>Otopné těleso panelové typ 21 výška/délka 600/800 mm</t>
  </si>
  <si>
    <t>-360961317</t>
  </si>
  <si>
    <t>735151477</t>
  </si>
  <si>
    <t>Otopné těleso panelové typ 21 výška/délka 600/1000 mm</t>
  </si>
  <si>
    <t>1670461984</t>
  </si>
  <si>
    <t>735151480</t>
  </si>
  <si>
    <t>Otopné těleso panelové typ 21 výška/délka 600/1400 mm</t>
  </si>
  <si>
    <t>1557398147</t>
  </si>
  <si>
    <t>735151481</t>
  </si>
  <si>
    <t>Otopné těleso panelové typ 21 výška/délka 600/1600 mm</t>
  </si>
  <si>
    <t>866154524</t>
  </si>
  <si>
    <t>735151572</t>
  </si>
  <si>
    <t>Otopné těleso panelové typ 22 výška/délka 600/500 mm</t>
  </si>
  <si>
    <t>-1863354513</t>
  </si>
  <si>
    <t>735151573</t>
  </si>
  <si>
    <t>Otopné těleso panelové typ 22 výška/délka 600/600 mm</t>
  </si>
  <si>
    <t>-106515566</t>
  </si>
  <si>
    <t>735151574</t>
  </si>
  <si>
    <t>Otopné těleso panelové typ 22 výška/délka 600/700 mm</t>
  </si>
  <si>
    <t>82932749</t>
  </si>
  <si>
    <t>12+1</t>
  </si>
  <si>
    <t>735151575</t>
  </si>
  <si>
    <t>Otopné těleso panelové typ 22 výška/délka 600/800 mm</t>
  </si>
  <si>
    <t>1267614860</t>
  </si>
  <si>
    <t>4+10</t>
  </si>
  <si>
    <t>735151576</t>
  </si>
  <si>
    <t>Otopné těleso panelové typ 22 výška/délka 600/900 mm</t>
  </si>
  <si>
    <t>-927191298</t>
  </si>
  <si>
    <t>735151577</t>
  </si>
  <si>
    <t>Otopné těleso panelové typ 22 výška/délka 600/1000 mm</t>
  </si>
  <si>
    <t>-660366822</t>
  </si>
  <si>
    <t>4+3</t>
  </si>
  <si>
    <t>735151578</t>
  </si>
  <si>
    <t>Otopné těleso panelové typ 22 výška/délka 600/1100 mm</t>
  </si>
  <si>
    <t>674701842</t>
  </si>
  <si>
    <t>735151579</t>
  </si>
  <si>
    <t>Otopné těleso panelové typ 22 výška/délka 600/1200 mm</t>
  </si>
  <si>
    <t>1049820708</t>
  </si>
  <si>
    <t>735151580</t>
  </si>
  <si>
    <t>Otopné těleso panelové typ 22 výška/délka 600/1400 mm</t>
  </si>
  <si>
    <t>-289317130</t>
  </si>
  <si>
    <t>735151581</t>
  </si>
  <si>
    <t>Otopné těleso panelové typ 22 výška/délka 600/1600 mm</t>
  </si>
  <si>
    <t>-1969407818</t>
  </si>
  <si>
    <t>735151582</t>
  </si>
  <si>
    <t>Otopné těleso panelové typ 22 výška/délka 600/1800 mm</t>
  </si>
  <si>
    <t>-998946900</t>
  </si>
  <si>
    <t>6+3</t>
  </si>
  <si>
    <t>735151593</t>
  </si>
  <si>
    <t>Otopné těleso panelové typ 22 výška/délka 900/600 mm</t>
  </si>
  <si>
    <t>-1120341658</t>
  </si>
  <si>
    <t>1+1</t>
  </si>
  <si>
    <t>735151594</t>
  </si>
  <si>
    <t>Otopné těleso panelové typ 22 výška/délka 900/700 mm</t>
  </si>
  <si>
    <t>31842512</t>
  </si>
  <si>
    <t>735151595</t>
  </si>
  <si>
    <t>Otopné těleso panelové typ 22 výška/délka 900/800 mm</t>
  </si>
  <si>
    <t>1518074991</t>
  </si>
  <si>
    <t>735151599</t>
  </si>
  <si>
    <t>Otopné těleso panelové typ 22 výška/délka 900/1200 mm</t>
  </si>
  <si>
    <t>1916497941</t>
  </si>
  <si>
    <t>735151674</t>
  </si>
  <si>
    <t>Otopné těleso panelové typ 33 výška/délka 600/700 mm</t>
  </si>
  <si>
    <t>1427690503</t>
  </si>
  <si>
    <t>735151675</t>
  </si>
  <si>
    <t>Otopné těleso panelové typ 33 výška/délka 600/800 mm</t>
  </si>
  <si>
    <t>655934766</t>
  </si>
  <si>
    <t>735151698</t>
  </si>
  <si>
    <t>Otopné těleso panelové typ 33 výška/délka 900/1100 mm</t>
  </si>
  <si>
    <t>-862816743</t>
  </si>
  <si>
    <t>735151699</t>
  </si>
  <si>
    <t>Otopné těleso panelové typ 33 výška/délka 900/1200 mm</t>
  </si>
  <si>
    <t>1543614292</t>
  </si>
  <si>
    <t>998735102</t>
  </si>
  <si>
    <t>Přesun hmot tonážní pro otopná tělesa v objektech v do 12 m</t>
  </si>
  <si>
    <t>479797710</t>
  </si>
  <si>
    <t>Přesun hmot pro otopná tělesa stanovený z hmotnosti přesunovaného materiálu vodorovná dopravní vzdálenost do 50 m v objektech výšky přes 6 do 12 m</t>
  </si>
  <si>
    <t>Konstrukce zámečnické</t>
  </si>
  <si>
    <t>767871110R</t>
  </si>
  <si>
    <t>Montáž podpěrných konstrukcí pro vedení potrubí</t>
  </si>
  <si>
    <t>-759552212</t>
  </si>
  <si>
    <t>Montáž podpěrných konstrukcí pro vedení v kolektorech, hmotnosti jednotlivě do 100 kg</t>
  </si>
  <si>
    <t>484011101R</t>
  </si>
  <si>
    <t>Kovová objímka s výstelkou pro ukotvení potrubí</t>
  </si>
  <si>
    <t>-621705915</t>
  </si>
  <si>
    <t>-970571889</t>
  </si>
  <si>
    <t>Přesun hmot pro zámečnické konstrukce stanovený z hmotnosti přesunovaného materiálu vodorovná dopravní vzdálenost do 50 m v objektech výšky přes 6 do 12 m</t>
  </si>
  <si>
    <t>783</t>
  </si>
  <si>
    <t>Dokončovací práce - nátěry</t>
  </si>
  <si>
    <t>783425411</t>
  </si>
  <si>
    <t>Nátěry syntetické potrubí do DN 50 barva dražší lesklý povrch 1x antikorozní, 1x základní, 1x email</t>
  </si>
  <si>
    <t>-1888070232</t>
  </si>
  <si>
    <t>Nátěry kovových potrubí a armatur syntetické na vzduchu schnoucí dražšími barvami (např. Düfa, …) potrubí do DN 50 mm lesklý povrch 1x antikorozní, 1x základní a 1x email</t>
  </si>
  <si>
    <t>201+(2*153)</t>
  </si>
  <si>
    <t>OST002</t>
  </si>
  <si>
    <t>Topná zkouška dle příslušné ČSN</t>
  </si>
  <si>
    <t>-2050024304</t>
  </si>
  <si>
    <t>"Dle platných předpisů a norem"</t>
  </si>
  <si>
    <t>OST001</t>
  </si>
  <si>
    <t>Konstrukční ocel pro pomocné podpěrné konstrukce</t>
  </si>
  <si>
    <t>-1622735496</t>
  </si>
  <si>
    <t>OST003</t>
  </si>
  <si>
    <t>Zaregulování</t>
  </si>
  <si>
    <t>-191364691</t>
  </si>
  <si>
    <t>"Zaregulování a nastavení požadovaných hodnot na čerpadlech a na vyvažovacích armaturách"</t>
  </si>
  <si>
    <t>OST004</t>
  </si>
  <si>
    <t>Zkouška těsnosti</t>
  </si>
  <si>
    <t>613848473</t>
  </si>
  <si>
    <t>Zkouška těsnosti dle platných ČSN a vyhlášek"</t>
  </si>
  <si>
    <t>OST005</t>
  </si>
  <si>
    <t>Vypuštění stávajícího systému</t>
  </si>
  <si>
    <t>-2083439574</t>
  </si>
  <si>
    <t>OST006</t>
  </si>
  <si>
    <t>Proplach nového systému</t>
  </si>
  <si>
    <t>435578298</t>
  </si>
  <si>
    <t>OST007</t>
  </si>
  <si>
    <t>Napuštění nového systému</t>
  </si>
  <si>
    <t>587655145</t>
  </si>
  <si>
    <t>OST008</t>
  </si>
  <si>
    <t>Stavební přípomoce</t>
  </si>
  <si>
    <t>-1944267688</t>
  </si>
  <si>
    <t>"viz. výkres 02, 03, 04, 05, 06, 07, 08, 09"</t>
  </si>
  <si>
    <t>"Vrtání prostupů stavebními konstrukcemi, jejich následné zapravení a uvedení do původního stavu"</t>
  </si>
  <si>
    <t>"jednotlivé potrubí"</t>
  </si>
  <si>
    <t>OST009</t>
  </si>
  <si>
    <t>Přesun sutě</t>
  </si>
  <si>
    <t>1791118596</t>
  </si>
  <si>
    <t xml:space="preserve">"přesun a likvidace sutě z ražení prostupů pro potrubí" </t>
  </si>
  <si>
    <t>1435/I-003 - Měření a regulace</t>
  </si>
  <si>
    <t>M - Práce a dodávky M</t>
  </si>
  <si>
    <t xml:space="preserve">    36-M - Montáž prov.,měř. a regul. zařízení</t>
  </si>
  <si>
    <t>Práce a dodávky M</t>
  </si>
  <si>
    <t>36-M</t>
  </si>
  <si>
    <t>Montáž prov.,měř. a regul. zařízení</t>
  </si>
  <si>
    <t>MAR000001</t>
  </si>
  <si>
    <t>Dodávka a montáž systému měření a regulace ÚT</t>
  </si>
  <si>
    <t>64</t>
  </si>
  <si>
    <t>-860668628</t>
  </si>
  <si>
    <t>- položka bude pro potřeby výběrového řízení a ucelené nabídky uchazeče (pro započtení do krycího listu) oceněna souhrnnou cenou za MaR</t>
  </si>
  <si>
    <t>- cena této položky bude zadána jako celková cena za dodávku a montáž systému měření a regulace</t>
  </si>
  <si>
    <t>- ocenění jednotlivých položek (skladba souhrnné ceny za MaR) bude vyplněno do samostatného výkazu výměr pro systém měření a regulace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</si>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</sst>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6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7"/>
      <color indexed="55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sz val="8"/>
      <color indexed="18"/>
      <name val="Trebuchet MS"/>
      <family val="0"/>
    </font>
    <font>
      <sz val="7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/>
      <right style="thin">
        <color indexed="8"/>
      </right>
      <top style="hair">
        <color indexed="55"/>
      </top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top"/>
      <protection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164" fontId="20" fillId="0" borderId="31" xfId="0" applyNumberFormat="1" applyFont="1" applyBorder="1" applyAlignment="1" applyProtection="1">
      <alignment horizontal="right" vertical="center"/>
      <protection/>
    </xf>
    <xf numFmtId="164" fontId="20" fillId="0" borderId="32" xfId="0" applyNumberFormat="1" applyFont="1" applyBorder="1" applyAlignment="1" applyProtection="1">
      <alignment horizontal="right" vertical="center"/>
      <protection/>
    </xf>
    <xf numFmtId="167" fontId="20" fillId="0" borderId="32" xfId="0" applyNumberFormat="1" applyFont="1" applyBorder="1" applyAlignment="1" applyProtection="1">
      <alignment horizontal="right" vertical="center"/>
      <protection/>
    </xf>
    <xf numFmtId="164" fontId="20" fillId="0" borderId="33" xfId="0" applyNumberFormat="1" applyFont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>
      <alignment horizontal="right" vertical="center"/>
    </xf>
    <xf numFmtId="164" fontId="11" fillId="0" borderId="0" xfId="0" applyNumberFormat="1" applyFont="1" applyAlignment="1" applyProtection="1">
      <alignment horizontal="right" vertical="center"/>
      <protection/>
    </xf>
    <xf numFmtId="165" fontId="11" fillId="0" borderId="0" xfId="0" applyNumberFormat="1" applyFont="1" applyAlignment="1">
      <alignment horizontal="right" vertical="center"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35" borderId="18" xfId="0" applyFill="1" applyBorder="1" applyAlignment="1">
      <alignment horizontal="left" vertical="center"/>
    </xf>
    <xf numFmtId="0" fontId="0" fillId="35" borderId="35" xfId="0" applyFill="1" applyBorder="1" applyAlignment="1" applyProtection="1">
      <alignment horizontal="left" vertical="center"/>
      <protection/>
    </xf>
    <xf numFmtId="0" fontId="0" fillId="0" borderId="2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35" borderId="0" xfId="0" applyFont="1" applyFill="1" applyAlignment="1" applyProtection="1">
      <alignment horizontal="left" vertical="center"/>
      <protection/>
    </xf>
    <xf numFmtId="0" fontId="0" fillId="35" borderId="0" xfId="0" applyFill="1" applyAlignment="1">
      <alignment horizontal="left" vertical="center"/>
    </xf>
    <xf numFmtId="0" fontId="7" fillId="35" borderId="0" xfId="0" applyFont="1" applyFill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32" xfId="0" applyFont="1" applyBorder="1" applyAlignment="1" applyProtection="1">
      <alignment horizontal="left" vertical="center"/>
      <protection/>
    </xf>
    <xf numFmtId="0" fontId="21" fillId="0" borderId="32" xfId="0" applyFont="1" applyBorder="1" applyAlignment="1">
      <alignment horizontal="left" vertical="center"/>
    </xf>
    <xf numFmtId="164" fontId="21" fillId="0" borderId="32" xfId="0" applyNumberFormat="1" applyFont="1" applyBorder="1" applyAlignment="1" applyProtection="1">
      <alignment horizontal="right" vertical="center"/>
      <protection/>
    </xf>
    <xf numFmtId="0" fontId="21" fillId="0" borderId="14" xfId="0" applyFont="1" applyBorder="1" applyAlignment="1" applyProtection="1">
      <alignment horizontal="left" vertical="center"/>
      <protection/>
    </xf>
    <xf numFmtId="0" fontId="22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32" xfId="0" applyFont="1" applyBorder="1" applyAlignment="1" applyProtection="1">
      <alignment horizontal="left" vertical="center"/>
      <protection/>
    </xf>
    <xf numFmtId="0" fontId="23" fillId="0" borderId="32" xfId="0" applyFont="1" applyBorder="1" applyAlignment="1">
      <alignment horizontal="left" vertical="center"/>
    </xf>
    <xf numFmtId="164" fontId="23" fillId="0" borderId="32" xfId="0" applyNumberFormat="1" applyFont="1" applyBorder="1" applyAlignment="1" applyProtection="1">
      <alignment horizontal="righ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4" fontId="14" fillId="0" borderId="0" xfId="0" applyNumberFormat="1" applyFont="1" applyAlignment="1" applyProtection="1">
      <alignment horizontal="right"/>
      <protection/>
    </xf>
    <xf numFmtId="167" fontId="24" fillId="0" borderId="22" xfId="0" applyNumberFormat="1" applyFont="1" applyBorder="1" applyAlignment="1" applyProtection="1">
      <alignment horizontal="right"/>
      <protection/>
    </xf>
    <xf numFmtId="167" fontId="24" fillId="0" borderId="23" xfId="0" applyNumberFormat="1" applyFont="1" applyBorder="1" applyAlignment="1" applyProtection="1">
      <alignment horizontal="right"/>
      <protection/>
    </xf>
    <xf numFmtId="164" fontId="25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 applyProtection="1">
      <alignment horizontal="left"/>
      <protection/>
    </xf>
    <xf numFmtId="0" fontId="26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6" fillId="0" borderId="13" xfId="0" applyFont="1" applyBorder="1" applyAlignment="1">
      <alignment horizontal="left"/>
    </xf>
    <xf numFmtId="0" fontId="26" fillId="0" borderId="25" xfId="0" applyFont="1" applyBorder="1" applyAlignment="1" applyProtection="1">
      <alignment horizontal="left"/>
      <protection/>
    </xf>
    <xf numFmtId="167" fontId="26" fillId="0" borderId="0" xfId="0" applyNumberFormat="1" applyFont="1" applyAlignment="1" applyProtection="1">
      <alignment horizontal="right"/>
      <protection/>
    </xf>
    <xf numFmtId="167" fontId="26" fillId="0" borderId="24" xfId="0" applyNumberFormat="1" applyFont="1" applyBorder="1" applyAlignment="1" applyProtection="1">
      <alignment horizontal="right"/>
      <protection/>
    </xf>
    <xf numFmtId="0" fontId="26" fillId="0" borderId="0" xfId="0" applyFont="1" applyAlignment="1">
      <alignment horizontal="left"/>
    </xf>
    <xf numFmtId="164" fontId="26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left" vertical="center" wrapText="1"/>
      <protection/>
    </xf>
    <xf numFmtId="0" fontId="0" fillId="0" borderId="36" xfId="0" applyFont="1" applyBorder="1" applyAlignment="1" applyProtection="1">
      <alignment horizontal="center" vertical="center" wrapText="1"/>
      <protection/>
    </xf>
    <xf numFmtId="168" fontId="0" fillId="0" borderId="36" xfId="0" applyNumberFormat="1" applyFont="1" applyBorder="1" applyAlignment="1" applyProtection="1">
      <alignment horizontal="right" vertical="center"/>
      <protection/>
    </xf>
    <xf numFmtId="164" fontId="0" fillId="34" borderId="36" xfId="0" applyNumberFormat="1" applyFont="1" applyFill="1" applyBorder="1" applyAlignment="1">
      <alignment horizontal="right" vertical="center"/>
    </xf>
    <xf numFmtId="164" fontId="0" fillId="0" borderId="36" xfId="0" applyNumberFormat="1" applyFont="1" applyBorder="1" applyAlignment="1" applyProtection="1">
      <alignment horizontal="right" vertical="center"/>
      <protection/>
    </xf>
    <xf numFmtId="0" fontId="11" fillId="34" borderId="36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7" fillId="0" borderId="13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13" xfId="0" applyFont="1" applyBorder="1" applyAlignment="1">
      <alignment horizontal="left" vertical="center"/>
    </xf>
    <xf numFmtId="0" fontId="27" fillId="0" borderId="25" xfId="0" applyFont="1" applyBorder="1" applyAlignment="1" applyProtection="1">
      <alignment horizontal="left" vertical="center"/>
      <protection/>
    </xf>
    <xf numFmtId="0" fontId="27" fillId="0" borderId="24" xfId="0" applyFont="1" applyBorder="1" applyAlignment="1" applyProtection="1">
      <alignment horizontal="left" vertical="center"/>
      <protection/>
    </xf>
    <xf numFmtId="0" fontId="27" fillId="0" borderId="0" xfId="0" applyFont="1" applyAlignment="1">
      <alignment horizontal="left" vertical="center"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168" fontId="29" fillId="0" borderId="0" xfId="0" applyNumberFormat="1" applyFont="1" applyAlignment="1" applyProtection="1">
      <alignment horizontal="righ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36" xfId="0" applyFont="1" applyBorder="1" applyAlignment="1" applyProtection="1">
      <alignment horizontal="center" vertical="center"/>
      <protection/>
    </xf>
    <xf numFmtId="49" fontId="31" fillId="0" borderId="36" xfId="0" applyNumberFormat="1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left" vertical="center" wrapText="1"/>
      <protection/>
    </xf>
    <xf numFmtId="0" fontId="31" fillId="0" borderId="36" xfId="0" applyFont="1" applyBorder="1" applyAlignment="1" applyProtection="1">
      <alignment horizontal="center" vertical="center" wrapText="1"/>
      <protection/>
    </xf>
    <xf numFmtId="168" fontId="31" fillId="0" borderId="36" xfId="0" applyNumberFormat="1" applyFont="1" applyBorder="1" applyAlignment="1" applyProtection="1">
      <alignment horizontal="right" vertical="center"/>
      <protection/>
    </xf>
    <xf numFmtId="164" fontId="31" fillId="34" borderId="36" xfId="0" applyNumberFormat="1" applyFont="1" applyFill="1" applyBorder="1" applyAlignment="1">
      <alignment horizontal="right" vertical="center"/>
    </xf>
    <xf numFmtId="164" fontId="31" fillId="0" borderId="36" xfId="0" applyNumberFormat="1" applyFont="1" applyBorder="1" applyAlignment="1" applyProtection="1">
      <alignment horizontal="right" vertical="center"/>
      <protection/>
    </xf>
    <xf numFmtId="0" fontId="31" fillId="0" borderId="13" xfId="0" applyFont="1" applyBorder="1" applyAlignment="1">
      <alignment horizontal="left" vertical="center"/>
    </xf>
    <xf numFmtId="0" fontId="31" fillId="34" borderId="36" xfId="0" applyFont="1" applyFill="1" applyBorder="1" applyAlignment="1">
      <alignment horizontal="left" vertical="center" wrapText="1"/>
    </xf>
    <xf numFmtId="0" fontId="31" fillId="0" borderId="0" xfId="0" applyFont="1" applyAlignment="1" applyProtection="1">
      <alignment horizontal="center" vertical="center" wrapText="1"/>
      <protection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13" xfId="0" applyFont="1" applyBorder="1" applyAlignment="1">
      <alignment horizontal="left" vertical="center"/>
    </xf>
    <xf numFmtId="0" fontId="32" fillId="0" borderId="25" xfId="0" applyFont="1" applyBorder="1" applyAlignment="1" applyProtection="1">
      <alignment horizontal="left" vertical="center"/>
      <protection/>
    </xf>
    <xf numFmtId="0" fontId="32" fillId="0" borderId="24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11" fillId="0" borderId="32" xfId="0" applyFont="1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left" vertical="center"/>
      <protection/>
    </xf>
    <xf numFmtId="167" fontId="11" fillId="0" borderId="32" xfId="0" applyNumberFormat="1" applyFont="1" applyBorder="1" applyAlignment="1" applyProtection="1">
      <alignment horizontal="right" vertical="center"/>
      <protection/>
    </xf>
    <xf numFmtId="167" fontId="11" fillId="0" borderId="33" xfId="0" applyNumberFormat="1" applyFont="1" applyBorder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30" fillId="0" borderId="31" xfId="0" applyFont="1" applyBorder="1" applyAlignment="1" applyProtection="1">
      <alignment horizontal="left" vertical="center"/>
      <protection/>
    </xf>
    <xf numFmtId="0" fontId="30" fillId="0" borderId="32" xfId="0" applyFont="1" applyBorder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horizontal="left" vertical="center"/>
      <protection/>
    </xf>
    <xf numFmtId="0" fontId="29" fillId="0" borderId="31" xfId="0" applyFont="1" applyBorder="1" applyAlignment="1" applyProtection="1">
      <alignment horizontal="left" vertical="center"/>
      <protection/>
    </xf>
    <xf numFmtId="0" fontId="29" fillId="0" borderId="32" xfId="0" applyFont="1" applyBorder="1" applyAlignment="1" applyProtection="1">
      <alignment horizontal="left" vertical="center"/>
      <protection/>
    </xf>
    <xf numFmtId="0" fontId="29" fillId="0" borderId="33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59" fillId="33" borderId="0" xfId="36" applyFill="1" applyAlignment="1">
      <alignment horizontal="left" vertical="top"/>
    </xf>
    <xf numFmtId="0" fontId="74" fillId="0" borderId="0" xfId="36" applyFont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2" fillId="33" borderId="0" xfId="0" applyFont="1" applyFill="1" applyAlignment="1">
      <alignment horizontal="left" vertical="center"/>
    </xf>
    <xf numFmtId="0" fontId="75" fillId="33" borderId="0" xfId="36" applyFont="1" applyFill="1" applyAlignment="1">
      <alignment horizontal="left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2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5" fillId="33" borderId="0" xfId="36" applyFont="1" applyFill="1" applyAlignment="1" applyProtection="1">
      <alignment horizontal="left" vertical="center"/>
      <protection/>
    </xf>
    <xf numFmtId="0" fontId="75" fillId="33" borderId="0" xfId="36" applyFont="1" applyFill="1" applyAlignment="1">
      <alignment horizontal="left" vertical="center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19" fillId="0" borderId="42" xfId="0" applyFont="1" applyBorder="1" applyAlignment="1">
      <alignment horizontal="left" wrapText="1"/>
    </xf>
    <xf numFmtId="0" fontId="0" fillId="0" borderId="41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22" fillId="0" borderId="42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2" xfId="0" applyFont="1" applyBorder="1" applyAlignment="1">
      <alignment horizontal="left" vertical="center"/>
    </xf>
    <xf numFmtId="0" fontId="19" fillId="0" borderId="42" xfId="0" applyFont="1" applyBorder="1" applyAlignment="1">
      <alignment horizontal="center" vertical="center"/>
    </xf>
    <xf numFmtId="0" fontId="16" fillId="0" borderId="42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4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left" vertical="center"/>
    </xf>
    <xf numFmtId="0" fontId="22" fillId="0" borderId="42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left" vertical="center" wrapText="1"/>
    </xf>
    <xf numFmtId="0" fontId="16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/>
    </xf>
    <xf numFmtId="0" fontId="16" fillId="0" borderId="42" xfId="0" applyFont="1" applyBorder="1" applyAlignment="1">
      <alignment/>
    </xf>
    <xf numFmtId="0" fontId="19" fillId="0" borderId="42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3" xfId="0" applyFont="1" applyBorder="1" applyAlignment="1">
      <alignment vertical="top"/>
    </xf>
    <xf numFmtId="0" fontId="0" fillId="0" borderId="42" xfId="0" applyFont="1" applyBorder="1" applyAlignment="1">
      <alignment vertical="top"/>
    </xf>
    <xf numFmtId="0" fontId="0" fillId="0" borderId="44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C50A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B9089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E0D0D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5EEB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55" t="s">
        <v>0</v>
      </c>
      <c r="B1" s="256"/>
      <c r="C1" s="256"/>
      <c r="D1" s="257" t="s">
        <v>1</v>
      </c>
      <c r="E1" s="256"/>
      <c r="F1" s="256"/>
      <c r="G1" s="256"/>
      <c r="H1" s="256"/>
      <c r="I1" s="256"/>
      <c r="J1" s="256"/>
      <c r="K1" s="258" t="s">
        <v>1421</v>
      </c>
      <c r="L1" s="258"/>
      <c r="M1" s="258"/>
      <c r="N1" s="258"/>
      <c r="O1" s="258"/>
      <c r="P1" s="258"/>
      <c r="Q1" s="258"/>
      <c r="R1" s="258"/>
      <c r="S1" s="258"/>
      <c r="T1" s="256"/>
      <c r="U1" s="256"/>
      <c r="V1" s="256"/>
      <c r="W1" s="258" t="s">
        <v>1422</v>
      </c>
      <c r="X1" s="258"/>
      <c r="Y1" s="258"/>
      <c r="Z1" s="258"/>
      <c r="AA1" s="258"/>
      <c r="AB1" s="258"/>
      <c r="AC1" s="258"/>
      <c r="AD1" s="258"/>
      <c r="AE1" s="258"/>
      <c r="AF1" s="258"/>
      <c r="AG1" s="258"/>
      <c r="AH1" s="258"/>
      <c r="AI1" s="250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"/>
      <c r="AR2" s="247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S2" s="6" t="s">
        <v>5</v>
      </c>
      <c r="BT2" s="6" t="s">
        <v>6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5</v>
      </c>
      <c r="BT3" s="6" t="s">
        <v>7</v>
      </c>
    </row>
    <row r="4" spans="2:71" s="2" customFormat="1" ht="37.5" customHeight="1">
      <c r="B4" s="10"/>
      <c r="C4" s="11"/>
      <c r="D4" s="12" t="s">
        <v>8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3"/>
      <c r="AS4" s="14" t="s">
        <v>9</v>
      </c>
      <c r="BE4" s="15" t="s">
        <v>10</v>
      </c>
      <c r="BS4" s="6" t="s">
        <v>11</v>
      </c>
    </row>
    <row r="5" spans="2:71" s="2" customFormat="1" ht="15" customHeight="1">
      <c r="B5" s="10"/>
      <c r="C5" s="11"/>
      <c r="D5" s="16" t="s">
        <v>12</v>
      </c>
      <c r="E5" s="11"/>
      <c r="F5" s="11"/>
      <c r="G5" s="11"/>
      <c r="H5" s="11"/>
      <c r="I5" s="11"/>
      <c r="J5" s="11"/>
      <c r="K5" s="215" t="s">
        <v>13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11"/>
      <c r="AQ5" s="13"/>
      <c r="BE5" s="211" t="s">
        <v>14</v>
      </c>
      <c r="BS5" s="6" t="s">
        <v>5</v>
      </c>
    </row>
    <row r="6" spans="2:71" s="2" customFormat="1" ht="37.5" customHeight="1">
      <c r="B6" s="10"/>
      <c r="C6" s="11"/>
      <c r="D6" s="18" t="s">
        <v>15</v>
      </c>
      <c r="E6" s="11"/>
      <c r="F6" s="11"/>
      <c r="G6" s="11"/>
      <c r="H6" s="11"/>
      <c r="I6" s="11"/>
      <c r="J6" s="11"/>
      <c r="K6" s="217" t="s">
        <v>16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11"/>
      <c r="AQ6" s="13"/>
      <c r="BE6" s="212"/>
      <c r="BS6" s="6" t="s">
        <v>17</v>
      </c>
    </row>
    <row r="7" spans="2:71" s="2" customFormat="1" ht="15" customHeight="1">
      <c r="B7" s="10"/>
      <c r="C7" s="11"/>
      <c r="D7" s="19" t="s">
        <v>18</v>
      </c>
      <c r="E7" s="11"/>
      <c r="F7" s="11"/>
      <c r="G7" s="11"/>
      <c r="H7" s="11"/>
      <c r="I7" s="11"/>
      <c r="J7" s="11"/>
      <c r="K7" s="17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9" t="s">
        <v>19</v>
      </c>
      <c r="AL7" s="11"/>
      <c r="AM7" s="11"/>
      <c r="AN7" s="17"/>
      <c r="AO7" s="11"/>
      <c r="AP7" s="11"/>
      <c r="AQ7" s="13"/>
      <c r="BE7" s="212"/>
      <c r="BS7" s="6" t="s">
        <v>20</v>
      </c>
    </row>
    <row r="8" spans="2:71" s="2" customFormat="1" ht="15" customHeight="1">
      <c r="B8" s="10"/>
      <c r="C8" s="11"/>
      <c r="D8" s="19" t="s">
        <v>21</v>
      </c>
      <c r="E8" s="11"/>
      <c r="F8" s="11"/>
      <c r="G8" s="11"/>
      <c r="H8" s="11"/>
      <c r="I8" s="11"/>
      <c r="J8" s="11"/>
      <c r="K8" s="17" t="s">
        <v>22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9" t="s">
        <v>23</v>
      </c>
      <c r="AL8" s="11"/>
      <c r="AM8" s="11"/>
      <c r="AN8" s="20" t="s">
        <v>24</v>
      </c>
      <c r="AO8" s="11"/>
      <c r="AP8" s="11"/>
      <c r="AQ8" s="13"/>
      <c r="BE8" s="212"/>
      <c r="BS8" s="6" t="s">
        <v>25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3"/>
      <c r="BE9" s="212"/>
      <c r="BS9" s="6" t="s">
        <v>26</v>
      </c>
    </row>
    <row r="10" spans="2:71" s="2" customFormat="1" ht="15" customHeight="1">
      <c r="B10" s="10"/>
      <c r="C10" s="11"/>
      <c r="D10" s="19" t="s">
        <v>27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9" t="s">
        <v>28</v>
      </c>
      <c r="AL10" s="11"/>
      <c r="AM10" s="11"/>
      <c r="AN10" s="17"/>
      <c r="AO10" s="11"/>
      <c r="AP10" s="11"/>
      <c r="AQ10" s="13"/>
      <c r="BE10" s="212"/>
      <c r="BS10" s="6" t="s">
        <v>17</v>
      </c>
    </row>
    <row r="11" spans="2:71" s="2" customFormat="1" ht="19.5" customHeight="1">
      <c r="B11" s="10"/>
      <c r="C11" s="11"/>
      <c r="D11" s="11"/>
      <c r="E11" s="17" t="s">
        <v>29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9" t="s">
        <v>30</v>
      </c>
      <c r="AL11" s="11"/>
      <c r="AM11" s="11"/>
      <c r="AN11" s="17"/>
      <c r="AO11" s="11"/>
      <c r="AP11" s="11"/>
      <c r="AQ11" s="13"/>
      <c r="BE11" s="212"/>
      <c r="BS11" s="6" t="s">
        <v>17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3"/>
      <c r="BE12" s="212"/>
      <c r="BS12" s="6" t="s">
        <v>17</v>
      </c>
    </row>
    <row r="13" spans="2:71" s="2" customFormat="1" ht="15" customHeight="1">
      <c r="B13" s="10"/>
      <c r="C13" s="11"/>
      <c r="D13" s="19" t="s">
        <v>31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9" t="s">
        <v>28</v>
      </c>
      <c r="AL13" s="11"/>
      <c r="AM13" s="11"/>
      <c r="AN13" s="21" t="s">
        <v>32</v>
      </c>
      <c r="AO13" s="11"/>
      <c r="AP13" s="11"/>
      <c r="AQ13" s="13"/>
      <c r="BE13" s="212"/>
      <c r="BS13" s="6" t="s">
        <v>17</v>
      </c>
    </row>
    <row r="14" spans="2:71" s="2" customFormat="1" ht="15.75" customHeight="1">
      <c r="B14" s="10"/>
      <c r="C14" s="11"/>
      <c r="D14" s="11"/>
      <c r="E14" s="218" t="s">
        <v>32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19" t="s">
        <v>30</v>
      </c>
      <c r="AL14" s="11"/>
      <c r="AM14" s="11"/>
      <c r="AN14" s="21" t="s">
        <v>32</v>
      </c>
      <c r="AO14" s="11"/>
      <c r="AP14" s="11"/>
      <c r="AQ14" s="13"/>
      <c r="BE14" s="212"/>
      <c r="BS14" s="6" t="s">
        <v>17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3"/>
      <c r="BE15" s="212"/>
      <c r="BS15" s="6" t="s">
        <v>3</v>
      </c>
    </row>
    <row r="16" spans="2:71" s="2" customFormat="1" ht="15" customHeight="1">
      <c r="B16" s="10"/>
      <c r="C16" s="11"/>
      <c r="D16" s="19" t="s">
        <v>33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9" t="s">
        <v>28</v>
      </c>
      <c r="AL16" s="11"/>
      <c r="AM16" s="11"/>
      <c r="AN16" s="17"/>
      <c r="AO16" s="11"/>
      <c r="AP16" s="11"/>
      <c r="AQ16" s="13"/>
      <c r="BE16" s="212"/>
      <c r="BS16" s="6" t="s">
        <v>3</v>
      </c>
    </row>
    <row r="17" spans="2:71" s="2" customFormat="1" ht="19.5" customHeight="1">
      <c r="B17" s="10"/>
      <c r="C17" s="11"/>
      <c r="D17" s="11"/>
      <c r="E17" s="17" t="s">
        <v>29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9" t="s">
        <v>30</v>
      </c>
      <c r="AL17" s="11"/>
      <c r="AM17" s="11"/>
      <c r="AN17" s="17"/>
      <c r="AO17" s="11"/>
      <c r="AP17" s="11"/>
      <c r="AQ17" s="13"/>
      <c r="BE17" s="212"/>
      <c r="BS17" s="6" t="s">
        <v>34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3"/>
      <c r="BE18" s="212"/>
      <c r="BS18" s="6" t="s">
        <v>5</v>
      </c>
    </row>
    <row r="19" spans="2:71" s="2" customFormat="1" ht="15" customHeight="1">
      <c r="B19" s="10"/>
      <c r="C19" s="11"/>
      <c r="D19" s="19" t="s">
        <v>35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3"/>
      <c r="BE19" s="212"/>
      <c r="BS19" s="6" t="s">
        <v>5</v>
      </c>
    </row>
    <row r="20" spans="2:71" s="2" customFormat="1" ht="15.75" customHeight="1">
      <c r="B20" s="10"/>
      <c r="C20" s="11"/>
      <c r="D20" s="11"/>
      <c r="E20" s="219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11"/>
      <c r="AP20" s="11"/>
      <c r="AQ20" s="13"/>
      <c r="BE20" s="212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3"/>
      <c r="BE21" s="212"/>
    </row>
    <row r="22" spans="2:57" s="2" customFormat="1" ht="7.5" customHeight="1">
      <c r="B22" s="10"/>
      <c r="C22" s="1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1"/>
      <c r="AQ22" s="13"/>
      <c r="BE22" s="212"/>
    </row>
    <row r="23" spans="2:57" s="6" customFormat="1" ht="27" customHeight="1">
      <c r="B23" s="23"/>
      <c r="C23" s="24"/>
      <c r="D23" s="25" t="s">
        <v>36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20">
        <f>ROUND($AG$51,2)</f>
        <v>0</v>
      </c>
      <c r="AL23" s="221"/>
      <c r="AM23" s="221"/>
      <c r="AN23" s="221"/>
      <c r="AO23" s="221"/>
      <c r="AP23" s="24"/>
      <c r="AQ23" s="27"/>
      <c r="BE23" s="213"/>
    </row>
    <row r="24" spans="2:57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7"/>
      <c r="BE24" s="213"/>
    </row>
    <row r="25" spans="2:57" s="6" customFormat="1" ht="14.25" customHeight="1"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22" t="s">
        <v>37</v>
      </c>
      <c r="M25" s="223"/>
      <c r="N25" s="223"/>
      <c r="O25" s="223"/>
      <c r="P25" s="24"/>
      <c r="Q25" s="24"/>
      <c r="R25" s="24"/>
      <c r="S25" s="24"/>
      <c r="T25" s="24"/>
      <c r="U25" s="24"/>
      <c r="V25" s="24"/>
      <c r="W25" s="222" t="s">
        <v>38</v>
      </c>
      <c r="X25" s="223"/>
      <c r="Y25" s="223"/>
      <c r="Z25" s="223"/>
      <c r="AA25" s="223"/>
      <c r="AB25" s="223"/>
      <c r="AC25" s="223"/>
      <c r="AD25" s="223"/>
      <c r="AE25" s="223"/>
      <c r="AF25" s="24"/>
      <c r="AG25" s="24"/>
      <c r="AH25" s="24"/>
      <c r="AI25" s="24"/>
      <c r="AJ25" s="24"/>
      <c r="AK25" s="222" t="s">
        <v>39</v>
      </c>
      <c r="AL25" s="223"/>
      <c r="AM25" s="223"/>
      <c r="AN25" s="223"/>
      <c r="AO25" s="223"/>
      <c r="AP25" s="24"/>
      <c r="AQ25" s="27"/>
      <c r="BE25" s="213"/>
    </row>
    <row r="26" spans="2:57" s="6" customFormat="1" ht="15" customHeight="1">
      <c r="B26" s="29"/>
      <c r="C26" s="30"/>
      <c r="D26" s="30" t="s">
        <v>40</v>
      </c>
      <c r="E26" s="30"/>
      <c r="F26" s="30" t="s">
        <v>41</v>
      </c>
      <c r="G26" s="30"/>
      <c r="H26" s="30"/>
      <c r="I26" s="30"/>
      <c r="J26" s="30"/>
      <c r="K26" s="30"/>
      <c r="L26" s="224">
        <v>0.21</v>
      </c>
      <c r="M26" s="225"/>
      <c r="N26" s="225"/>
      <c r="O26" s="225"/>
      <c r="P26" s="30"/>
      <c r="Q26" s="30"/>
      <c r="R26" s="30"/>
      <c r="S26" s="30"/>
      <c r="T26" s="30"/>
      <c r="U26" s="30"/>
      <c r="V26" s="30"/>
      <c r="W26" s="226">
        <f>ROUND($AZ$51,2)</f>
        <v>0</v>
      </c>
      <c r="X26" s="225"/>
      <c r="Y26" s="225"/>
      <c r="Z26" s="225"/>
      <c r="AA26" s="225"/>
      <c r="AB26" s="225"/>
      <c r="AC26" s="225"/>
      <c r="AD26" s="225"/>
      <c r="AE26" s="225"/>
      <c r="AF26" s="30"/>
      <c r="AG26" s="30"/>
      <c r="AH26" s="30"/>
      <c r="AI26" s="30"/>
      <c r="AJ26" s="30"/>
      <c r="AK26" s="226">
        <f>ROUND($AV$51,2)</f>
        <v>0</v>
      </c>
      <c r="AL26" s="225"/>
      <c r="AM26" s="225"/>
      <c r="AN26" s="225"/>
      <c r="AO26" s="225"/>
      <c r="AP26" s="30"/>
      <c r="AQ26" s="31"/>
      <c r="BE26" s="214"/>
    </row>
    <row r="27" spans="2:57" s="6" customFormat="1" ht="15" customHeight="1">
      <c r="B27" s="29"/>
      <c r="C27" s="30"/>
      <c r="D27" s="30"/>
      <c r="E27" s="30"/>
      <c r="F27" s="30" t="s">
        <v>42</v>
      </c>
      <c r="G27" s="30"/>
      <c r="H27" s="30"/>
      <c r="I27" s="30"/>
      <c r="J27" s="30"/>
      <c r="K27" s="30"/>
      <c r="L27" s="224">
        <v>0.15</v>
      </c>
      <c r="M27" s="225"/>
      <c r="N27" s="225"/>
      <c r="O27" s="225"/>
      <c r="P27" s="30"/>
      <c r="Q27" s="30"/>
      <c r="R27" s="30"/>
      <c r="S27" s="30"/>
      <c r="T27" s="30"/>
      <c r="U27" s="30"/>
      <c r="V27" s="30"/>
      <c r="W27" s="226">
        <f>ROUND($BA$51,2)</f>
        <v>0</v>
      </c>
      <c r="X27" s="225"/>
      <c r="Y27" s="225"/>
      <c r="Z27" s="225"/>
      <c r="AA27" s="225"/>
      <c r="AB27" s="225"/>
      <c r="AC27" s="225"/>
      <c r="AD27" s="225"/>
      <c r="AE27" s="225"/>
      <c r="AF27" s="30"/>
      <c r="AG27" s="30"/>
      <c r="AH27" s="30"/>
      <c r="AI27" s="30"/>
      <c r="AJ27" s="30"/>
      <c r="AK27" s="226">
        <f>ROUND($AW$51,2)</f>
        <v>0</v>
      </c>
      <c r="AL27" s="225"/>
      <c r="AM27" s="225"/>
      <c r="AN27" s="225"/>
      <c r="AO27" s="225"/>
      <c r="AP27" s="30"/>
      <c r="AQ27" s="31"/>
      <c r="BE27" s="214"/>
    </row>
    <row r="28" spans="2:57" s="6" customFormat="1" ht="15" customHeight="1" hidden="1">
      <c r="B28" s="29"/>
      <c r="C28" s="30"/>
      <c r="D28" s="30"/>
      <c r="E28" s="30"/>
      <c r="F28" s="30" t="s">
        <v>43</v>
      </c>
      <c r="G28" s="30"/>
      <c r="H28" s="30"/>
      <c r="I28" s="30"/>
      <c r="J28" s="30"/>
      <c r="K28" s="30"/>
      <c r="L28" s="224">
        <v>0.21</v>
      </c>
      <c r="M28" s="225"/>
      <c r="N28" s="225"/>
      <c r="O28" s="225"/>
      <c r="P28" s="30"/>
      <c r="Q28" s="30"/>
      <c r="R28" s="30"/>
      <c r="S28" s="30"/>
      <c r="T28" s="30"/>
      <c r="U28" s="30"/>
      <c r="V28" s="30"/>
      <c r="W28" s="226">
        <f>ROUND($BB$51,2)</f>
        <v>0</v>
      </c>
      <c r="X28" s="225"/>
      <c r="Y28" s="225"/>
      <c r="Z28" s="225"/>
      <c r="AA28" s="225"/>
      <c r="AB28" s="225"/>
      <c r="AC28" s="225"/>
      <c r="AD28" s="225"/>
      <c r="AE28" s="225"/>
      <c r="AF28" s="30"/>
      <c r="AG28" s="30"/>
      <c r="AH28" s="30"/>
      <c r="AI28" s="30"/>
      <c r="AJ28" s="30"/>
      <c r="AK28" s="226">
        <v>0</v>
      </c>
      <c r="AL28" s="225"/>
      <c r="AM28" s="225"/>
      <c r="AN28" s="225"/>
      <c r="AO28" s="225"/>
      <c r="AP28" s="30"/>
      <c r="AQ28" s="31"/>
      <c r="BE28" s="214"/>
    </row>
    <row r="29" spans="2:57" s="6" customFormat="1" ht="15" customHeight="1" hidden="1">
      <c r="B29" s="29"/>
      <c r="C29" s="30"/>
      <c r="D29" s="30"/>
      <c r="E29" s="30"/>
      <c r="F29" s="30" t="s">
        <v>44</v>
      </c>
      <c r="G29" s="30"/>
      <c r="H29" s="30"/>
      <c r="I29" s="30"/>
      <c r="J29" s="30"/>
      <c r="K29" s="30"/>
      <c r="L29" s="224">
        <v>0.15</v>
      </c>
      <c r="M29" s="225"/>
      <c r="N29" s="225"/>
      <c r="O29" s="225"/>
      <c r="P29" s="30"/>
      <c r="Q29" s="30"/>
      <c r="R29" s="30"/>
      <c r="S29" s="30"/>
      <c r="T29" s="30"/>
      <c r="U29" s="30"/>
      <c r="V29" s="30"/>
      <c r="W29" s="226">
        <f>ROUND($BC$51,2)</f>
        <v>0</v>
      </c>
      <c r="X29" s="225"/>
      <c r="Y29" s="225"/>
      <c r="Z29" s="225"/>
      <c r="AA29" s="225"/>
      <c r="AB29" s="225"/>
      <c r="AC29" s="225"/>
      <c r="AD29" s="225"/>
      <c r="AE29" s="225"/>
      <c r="AF29" s="30"/>
      <c r="AG29" s="30"/>
      <c r="AH29" s="30"/>
      <c r="AI29" s="30"/>
      <c r="AJ29" s="30"/>
      <c r="AK29" s="226">
        <v>0</v>
      </c>
      <c r="AL29" s="225"/>
      <c r="AM29" s="225"/>
      <c r="AN29" s="225"/>
      <c r="AO29" s="225"/>
      <c r="AP29" s="30"/>
      <c r="AQ29" s="31"/>
      <c r="BE29" s="214"/>
    </row>
    <row r="30" spans="2:57" s="6" customFormat="1" ht="15" customHeight="1" hidden="1">
      <c r="B30" s="29"/>
      <c r="C30" s="30"/>
      <c r="D30" s="30"/>
      <c r="E30" s="30"/>
      <c r="F30" s="30" t="s">
        <v>45</v>
      </c>
      <c r="G30" s="30"/>
      <c r="H30" s="30"/>
      <c r="I30" s="30"/>
      <c r="J30" s="30"/>
      <c r="K30" s="30"/>
      <c r="L30" s="224">
        <v>0</v>
      </c>
      <c r="M30" s="225"/>
      <c r="N30" s="225"/>
      <c r="O30" s="225"/>
      <c r="P30" s="30"/>
      <c r="Q30" s="30"/>
      <c r="R30" s="30"/>
      <c r="S30" s="30"/>
      <c r="T30" s="30"/>
      <c r="U30" s="30"/>
      <c r="V30" s="30"/>
      <c r="W30" s="226">
        <f>ROUND($BD$51,2)</f>
        <v>0</v>
      </c>
      <c r="X30" s="225"/>
      <c r="Y30" s="225"/>
      <c r="Z30" s="225"/>
      <c r="AA30" s="225"/>
      <c r="AB30" s="225"/>
      <c r="AC30" s="225"/>
      <c r="AD30" s="225"/>
      <c r="AE30" s="225"/>
      <c r="AF30" s="30"/>
      <c r="AG30" s="30"/>
      <c r="AH30" s="30"/>
      <c r="AI30" s="30"/>
      <c r="AJ30" s="30"/>
      <c r="AK30" s="226">
        <v>0</v>
      </c>
      <c r="AL30" s="225"/>
      <c r="AM30" s="225"/>
      <c r="AN30" s="225"/>
      <c r="AO30" s="225"/>
      <c r="AP30" s="30"/>
      <c r="AQ30" s="31"/>
      <c r="BE30" s="214"/>
    </row>
    <row r="31" spans="2:57" s="6" customFormat="1" ht="7.5" customHeight="1">
      <c r="B31" s="23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7"/>
      <c r="BE31" s="213"/>
    </row>
    <row r="32" spans="2:57" s="6" customFormat="1" ht="27" customHeight="1">
      <c r="B32" s="23"/>
      <c r="C32" s="32"/>
      <c r="D32" s="33" t="s">
        <v>46</v>
      </c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5" t="s">
        <v>47</v>
      </c>
      <c r="U32" s="34"/>
      <c r="V32" s="34"/>
      <c r="W32" s="34"/>
      <c r="X32" s="227" t="s">
        <v>48</v>
      </c>
      <c r="Y32" s="228"/>
      <c r="Z32" s="228"/>
      <c r="AA32" s="228"/>
      <c r="AB32" s="228"/>
      <c r="AC32" s="34"/>
      <c r="AD32" s="34"/>
      <c r="AE32" s="34"/>
      <c r="AF32" s="34"/>
      <c r="AG32" s="34"/>
      <c r="AH32" s="34"/>
      <c r="AI32" s="34"/>
      <c r="AJ32" s="34"/>
      <c r="AK32" s="229">
        <f>ROUND(SUM($AK$23:$AK$30),2)</f>
        <v>0</v>
      </c>
      <c r="AL32" s="228"/>
      <c r="AM32" s="228"/>
      <c r="AN32" s="228"/>
      <c r="AO32" s="230"/>
      <c r="AP32" s="32"/>
      <c r="AQ32" s="37"/>
      <c r="BE32" s="213"/>
    </row>
    <row r="33" spans="2:43" s="6" customFormat="1" ht="7.5" customHeight="1">
      <c r="B33" s="23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7"/>
    </row>
    <row r="34" spans="2:43" s="6" customFormat="1" ht="7.5" customHeight="1"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0"/>
    </row>
    <row r="38" spans="2:44" s="6" customFormat="1" ht="7.5" customHeight="1">
      <c r="B38" s="41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3"/>
    </row>
    <row r="39" spans="2:44" s="6" customFormat="1" ht="37.5" customHeight="1">
      <c r="B39" s="23"/>
      <c r="C39" s="12" t="s">
        <v>49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43"/>
    </row>
    <row r="40" spans="2:44" s="6" customFormat="1" ht="7.5" customHeight="1">
      <c r="B40" s="23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43"/>
    </row>
    <row r="41" spans="2:44" s="44" customFormat="1" ht="15" customHeight="1">
      <c r="B41" s="45"/>
      <c r="C41" s="19" t="s">
        <v>12</v>
      </c>
      <c r="D41" s="17"/>
      <c r="E41" s="17"/>
      <c r="F41" s="17"/>
      <c r="G41" s="17"/>
      <c r="H41" s="17"/>
      <c r="I41" s="17"/>
      <c r="J41" s="17"/>
      <c r="K41" s="17"/>
      <c r="L41" s="17" t="str">
        <f>$K$5</f>
        <v>1435/I</v>
      </c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46"/>
    </row>
    <row r="42" spans="2:44" s="47" customFormat="1" ht="37.5" customHeight="1">
      <c r="B42" s="48"/>
      <c r="C42" s="49" t="s">
        <v>15</v>
      </c>
      <c r="D42" s="49"/>
      <c r="E42" s="49"/>
      <c r="F42" s="49"/>
      <c r="G42" s="49"/>
      <c r="H42" s="49"/>
      <c r="I42" s="49"/>
      <c r="J42" s="49"/>
      <c r="K42" s="49"/>
      <c r="L42" s="231" t="str">
        <f>$K$6</f>
        <v>Zateplení objektu SOŠ a SOU v Neratovicích</v>
      </c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2"/>
      <c r="AK42" s="232"/>
      <c r="AL42" s="232"/>
      <c r="AM42" s="232"/>
      <c r="AN42" s="232"/>
      <c r="AO42" s="232"/>
      <c r="AP42" s="49"/>
      <c r="AQ42" s="49"/>
      <c r="AR42" s="50"/>
    </row>
    <row r="43" spans="2:44" s="6" customFormat="1" ht="7.5" customHeight="1">
      <c r="B43" s="23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43"/>
    </row>
    <row r="44" spans="2:44" s="6" customFormat="1" ht="15.75" customHeight="1">
      <c r="B44" s="23"/>
      <c r="C44" s="19" t="s">
        <v>21</v>
      </c>
      <c r="D44" s="24"/>
      <c r="E44" s="24"/>
      <c r="F44" s="24"/>
      <c r="G44" s="24"/>
      <c r="H44" s="24"/>
      <c r="I44" s="24"/>
      <c r="J44" s="24"/>
      <c r="K44" s="24"/>
      <c r="L44" s="51" t="str">
        <f>IF($K$8="","",$K$8)</f>
        <v>SOŠ a SOU Neratovice, Školní č.p. 664, 277 11 Nera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19" t="s">
        <v>23</v>
      </c>
      <c r="AJ44" s="24"/>
      <c r="AK44" s="24"/>
      <c r="AL44" s="24"/>
      <c r="AM44" s="233" t="str">
        <f>IF($AN$8="","",$AN$8)</f>
        <v>06.08.2014</v>
      </c>
      <c r="AN44" s="223"/>
      <c r="AO44" s="24"/>
      <c r="AP44" s="24"/>
      <c r="AQ44" s="24"/>
      <c r="AR44" s="43"/>
    </row>
    <row r="45" spans="2:44" s="6" customFormat="1" ht="7.5" customHeight="1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43"/>
    </row>
    <row r="46" spans="2:56" s="6" customFormat="1" ht="18.75" customHeight="1">
      <c r="B46" s="23"/>
      <c r="C46" s="19" t="s">
        <v>27</v>
      </c>
      <c r="D46" s="24"/>
      <c r="E46" s="24"/>
      <c r="F46" s="24"/>
      <c r="G46" s="24"/>
      <c r="H46" s="24"/>
      <c r="I46" s="24"/>
      <c r="J46" s="24"/>
      <c r="K46" s="24"/>
      <c r="L46" s="17" t="str">
        <f>IF($E$11="","",$E$11)</f>
        <v> 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19" t="s">
        <v>33</v>
      </c>
      <c r="AJ46" s="24"/>
      <c r="AK46" s="24"/>
      <c r="AL46" s="24"/>
      <c r="AM46" s="215" t="str">
        <f>IF($E$17="","",$E$17)</f>
        <v> </v>
      </c>
      <c r="AN46" s="223"/>
      <c r="AO46" s="223"/>
      <c r="AP46" s="223"/>
      <c r="AQ46" s="24"/>
      <c r="AR46" s="43"/>
      <c r="AS46" s="234" t="s">
        <v>50</v>
      </c>
      <c r="AT46" s="235"/>
      <c r="AU46" s="53"/>
      <c r="AV46" s="53"/>
      <c r="AW46" s="53"/>
      <c r="AX46" s="53"/>
      <c r="AY46" s="53"/>
      <c r="AZ46" s="53"/>
      <c r="BA46" s="53"/>
      <c r="BB46" s="53"/>
      <c r="BC46" s="53"/>
      <c r="BD46" s="54"/>
    </row>
    <row r="47" spans="2:56" s="6" customFormat="1" ht="15.75" customHeight="1">
      <c r="B47" s="23"/>
      <c r="C47" s="19" t="s">
        <v>31</v>
      </c>
      <c r="D47" s="24"/>
      <c r="E47" s="24"/>
      <c r="F47" s="24"/>
      <c r="G47" s="24"/>
      <c r="H47" s="24"/>
      <c r="I47" s="24"/>
      <c r="J47" s="24"/>
      <c r="K47" s="24"/>
      <c r="L47" s="17">
        <f>IF($E$14="Vyplň údaj","",$E$14)</f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43"/>
      <c r="AS47" s="236"/>
      <c r="AT47" s="213"/>
      <c r="BD47" s="55"/>
    </row>
    <row r="48" spans="2:56" s="6" customFormat="1" ht="12" customHeight="1"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43"/>
      <c r="AS48" s="237"/>
      <c r="AT48" s="223"/>
      <c r="AU48" s="24"/>
      <c r="AV48" s="24"/>
      <c r="AW48" s="24"/>
      <c r="AX48" s="24"/>
      <c r="AY48" s="24"/>
      <c r="AZ48" s="24"/>
      <c r="BA48" s="24"/>
      <c r="BB48" s="24"/>
      <c r="BC48" s="24"/>
      <c r="BD48" s="57"/>
    </row>
    <row r="49" spans="2:57" s="6" customFormat="1" ht="30" customHeight="1">
      <c r="B49" s="23"/>
      <c r="C49" s="238" t="s">
        <v>51</v>
      </c>
      <c r="D49" s="228"/>
      <c r="E49" s="228"/>
      <c r="F49" s="228"/>
      <c r="G49" s="228"/>
      <c r="H49" s="34"/>
      <c r="I49" s="239" t="s">
        <v>52</v>
      </c>
      <c r="J49" s="228"/>
      <c r="K49" s="228"/>
      <c r="L49" s="228"/>
      <c r="M49" s="228"/>
      <c r="N49" s="228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228"/>
      <c r="AG49" s="240" t="s">
        <v>53</v>
      </c>
      <c r="AH49" s="228"/>
      <c r="AI49" s="228"/>
      <c r="AJ49" s="228"/>
      <c r="AK49" s="228"/>
      <c r="AL49" s="228"/>
      <c r="AM49" s="228"/>
      <c r="AN49" s="239" t="s">
        <v>54</v>
      </c>
      <c r="AO49" s="228"/>
      <c r="AP49" s="228"/>
      <c r="AQ49" s="58" t="s">
        <v>55</v>
      </c>
      <c r="AR49" s="43"/>
      <c r="AS49" s="59" t="s">
        <v>56</v>
      </c>
      <c r="AT49" s="60" t="s">
        <v>57</v>
      </c>
      <c r="AU49" s="60" t="s">
        <v>58</v>
      </c>
      <c r="AV49" s="60" t="s">
        <v>59</v>
      </c>
      <c r="AW49" s="60" t="s">
        <v>60</v>
      </c>
      <c r="AX49" s="60" t="s">
        <v>61</v>
      </c>
      <c r="AY49" s="60" t="s">
        <v>62</v>
      </c>
      <c r="AZ49" s="60" t="s">
        <v>63</v>
      </c>
      <c r="BA49" s="60" t="s">
        <v>64</v>
      </c>
      <c r="BB49" s="60" t="s">
        <v>65</v>
      </c>
      <c r="BC49" s="60" t="s">
        <v>66</v>
      </c>
      <c r="BD49" s="61" t="s">
        <v>67</v>
      </c>
      <c r="BE49" s="62"/>
    </row>
    <row r="50" spans="2:56" s="6" customFormat="1" ht="12" customHeight="1"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43"/>
      <c r="AS50" s="63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5"/>
    </row>
    <row r="51" spans="2:76" s="47" customFormat="1" ht="33" customHeight="1">
      <c r="B51" s="48"/>
      <c r="C51" s="66" t="s">
        <v>68</v>
      </c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245">
        <f>ROUND(SUM($AG$52:$AG$54),2)</f>
        <v>0</v>
      </c>
      <c r="AH51" s="246"/>
      <c r="AI51" s="246"/>
      <c r="AJ51" s="246"/>
      <c r="AK51" s="246"/>
      <c r="AL51" s="246"/>
      <c r="AM51" s="246"/>
      <c r="AN51" s="245">
        <f>ROUND(SUM($AG$51,$AT$51),2)</f>
        <v>0</v>
      </c>
      <c r="AO51" s="246"/>
      <c r="AP51" s="246"/>
      <c r="AQ51" s="68"/>
      <c r="AR51" s="50"/>
      <c r="AS51" s="69">
        <f>ROUND(SUM($AS$52:$AS$54),2)</f>
        <v>0</v>
      </c>
      <c r="AT51" s="70">
        <f>ROUND(SUM($AV$51:$AW$51),2)</f>
        <v>0</v>
      </c>
      <c r="AU51" s="71">
        <f>ROUND(SUM($AU$52:$AU$54),5)</f>
        <v>0</v>
      </c>
      <c r="AV51" s="70">
        <f>ROUND($AZ$51*$L$26,2)</f>
        <v>0</v>
      </c>
      <c r="AW51" s="70">
        <f>ROUND($BA$51*$L$27,2)</f>
        <v>0</v>
      </c>
      <c r="AX51" s="70">
        <f>ROUND($BB$51*$L$26,2)</f>
        <v>0</v>
      </c>
      <c r="AY51" s="70">
        <f>ROUND($BC$51*$L$27,2)</f>
        <v>0</v>
      </c>
      <c r="AZ51" s="70">
        <f>ROUND(SUM($AZ$52:$AZ$54),2)</f>
        <v>0</v>
      </c>
      <c r="BA51" s="70">
        <f>ROUND(SUM($BA$52:$BA$54),2)</f>
        <v>0</v>
      </c>
      <c r="BB51" s="70">
        <f>ROUND(SUM($BB$52:$BB$54),2)</f>
        <v>0</v>
      </c>
      <c r="BC51" s="70">
        <f>ROUND(SUM($BC$52:$BC$54),2)</f>
        <v>0</v>
      </c>
      <c r="BD51" s="72">
        <f>ROUND(SUM($BD$52:$BD$54),2)</f>
        <v>0</v>
      </c>
      <c r="BS51" s="47" t="s">
        <v>69</v>
      </c>
      <c r="BT51" s="47" t="s">
        <v>70</v>
      </c>
      <c r="BU51" s="73" t="s">
        <v>71</v>
      </c>
      <c r="BV51" s="47" t="s">
        <v>72</v>
      </c>
      <c r="BW51" s="47" t="s">
        <v>4</v>
      </c>
      <c r="BX51" s="47" t="s">
        <v>73</v>
      </c>
    </row>
    <row r="52" spans="1:91" s="74" customFormat="1" ht="28.5" customHeight="1">
      <c r="A52" s="251" t="s">
        <v>1423</v>
      </c>
      <c r="B52" s="75"/>
      <c r="C52" s="76"/>
      <c r="D52" s="243" t="s">
        <v>74</v>
      </c>
      <c r="E52" s="244"/>
      <c r="F52" s="244"/>
      <c r="G52" s="244"/>
      <c r="H52" s="244"/>
      <c r="I52" s="76"/>
      <c r="J52" s="243" t="s">
        <v>75</v>
      </c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1">
        <f>'1435_I-001 - Zateplení ob...'!$J$27</f>
        <v>0</v>
      </c>
      <c r="AH52" s="242"/>
      <c r="AI52" s="242"/>
      <c r="AJ52" s="242"/>
      <c r="AK52" s="242"/>
      <c r="AL52" s="242"/>
      <c r="AM52" s="242"/>
      <c r="AN52" s="241">
        <f>ROUND(SUM($AG$52,$AT$52),2)</f>
        <v>0</v>
      </c>
      <c r="AO52" s="242"/>
      <c r="AP52" s="242"/>
      <c r="AQ52" s="77" t="s">
        <v>76</v>
      </c>
      <c r="AR52" s="78"/>
      <c r="AS52" s="79">
        <v>0</v>
      </c>
      <c r="AT52" s="80">
        <f>ROUND(SUM($AV$52:$AW$52),2)</f>
        <v>0</v>
      </c>
      <c r="AU52" s="81">
        <f>'1435_I-001 - Zateplení ob...'!$P$101</f>
        <v>0</v>
      </c>
      <c r="AV52" s="80">
        <f>'1435_I-001 - Zateplení ob...'!$J$30</f>
        <v>0</v>
      </c>
      <c r="AW52" s="80">
        <f>'1435_I-001 - Zateplení ob...'!$J$31</f>
        <v>0</v>
      </c>
      <c r="AX52" s="80">
        <f>'1435_I-001 - Zateplení ob...'!$J$32</f>
        <v>0</v>
      </c>
      <c r="AY52" s="80">
        <f>'1435_I-001 - Zateplení ob...'!$J$33</f>
        <v>0</v>
      </c>
      <c r="AZ52" s="80">
        <f>'1435_I-001 - Zateplení ob...'!$F$30</f>
        <v>0</v>
      </c>
      <c r="BA52" s="80">
        <f>'1435_I-001 - Zateplení ob...'!$F$31</f>
        <v>0</v>
      </c>
      <c r="BB52" s="80">
        <f>'1435_I-001 - Zateplení ob...'!$F$32</f>
        <v>0</v>
      </c>
      <c r="BC52" s="80">
        <f>'1435_I-001 - Zateplení ob...'!$F$33</f>
        <v>0</v>
      </c>
      <c r="BD52" s="82">
        <f>'1435_I-001 - Zateplení ob...'!$F$34</f>
        <v>0</v>
      </c>
      <c r="BT52" s="74" t="s">
        <v>20</v>
      </c>
      <c r="BV52" s="74" t="s">
        <v>72</v>
      </c>
      <c r="BW52" s="74" t="s">
        <v>77</v>
      </c>
      <c r="BX52" s="74" t="s">
        <v>4</v>
      </c>
      <c r="CM52" s="74" t="s">
        <v>78</v>
      </c>
    </row>
    <row r="53" spans="1:91" s="74" customFormat="1" ht="28.5" customHeight="1">
      <c r="A53" s="251" t="s">
        <v>1423</v>
      </c>
      <c r="B53" s="75"/>
      <c r="C53" s="76"/>
      <c r="D53" s="243" t="s">
        <v>79</v>
      </c>
      <c r="E53" s="244"/>
      <c r="F53" s="244"/>
      <c r="G53" s="244"/>
      <c r="H53" s="244"/>
      <c r="I53" s="76"/>
      <c r="J53" s="243" t="s">
        <v>80</v>
      </c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1">
        <f>'1435_I-002 - Vytápění'!$J$27</f>
        <v>0</v>
      </c>
      <c r="AH53" s="242"/>
      <c r="AI53" s="242"/>
      <c r="AJ53" s="242"/>
      <c r="AK53" s="242"/>
      <c r="AL53" s="242"/>
      <c r="AM53" s="242"/>
      <c r="AN53" s="241">
        <f>ROUND(SUM($AG$53,$AT$53),2)</f>
        <v>0</v>
      </c>
      <c r="AO53" s="242"/>
      <c r="AP53" s="242"/>
      <c r="AQ53" s="77" t="s">
        <v>76</v>
      </c>
      <c r="AR53" s="78"/>
      <c r="AS53" s="79">
        <v>0</v>
      </c>
      <c r="AT53" s="80">
        <f>ROUND(SUM($AV$53:$AW$53),2)</f>
        <v>0</v>
      </c>
      <c r="AU53" s="81">
        <f>'1435_I-002 - Vytápění'!$P$85</f>
        <v>0</v>
      </c>
      <c r="AV53" s="80">
        <f>'1435_I-002 - Vytápění'!$J$30</f>
        <v>0</v>
      </c>
      <c r="AW53" s="80">
        <f>'1435_I-002 - Vytápění'!$J$31</f>
        <v>0</v>
      </c>
      <c r="AX53" s="80">
        <f>'1435_I-002 - Vytápění'!$J$32</f>
        <v>0</v>
      </c>
      <c r="AY53" s="80">
        <f>'1435_I-002 - Vytápění'!$J$33</f>
        <v>0</v>
      </c>
      <c r="AZ53" s="80">
        <f>'1435_I-002 - Vytápění'!$F$30</f>
        <v>0</v>
      </c>
      <c r="BA53" s="80">
        <f>'1435_I-002 - Vytápění'!$F$31</f>
        <v>0</v>
      </c>
      <c r="BB53" s="80">
        <f>'1435_I-002 - Vytápění'!$F$32</f>
        <v>0</v>
      </c>
      <c r="BC53" s="80">
        <f>'1435_I-002 - Vytápění'!$F$33</f>
        <v>0</v>
      </c>
      <c r="BD53" s="82">
        <f>'1435_I-002 - Vytápění'!$F$34</f>
        <v>0</v>
      </c>
      <c r="BT53" s="74" t="s">
        <v>20</v>
      </c>
      <c r="BV53" s="74" t="s">
        <v>72</v>
      </c>
      <c r="BW53" s="74" t="s">
        <v>81</v>
      </c>
      <c r="BX53" s="74" t="s">
        <v>4</v>
      </c>
      <c r="CM53" s="74" t="s">
        <v>78</v>
      </c>
    </row>
    <row r="54" spans="1:91" s="74" customFormat="1" ht="28.5" customHeight="1">
      <c r="A54" s="251" t="s">
        <v>1423</v>
      </c>
      <c r="B54" s="75"/>
      <c r="C54" s="76"/>
      <c r="D54" s="243" t="s">
        <v>82</v>
      </c>
      <c r="E54" s="244"/>
      <c r="F54" s="244"/>
      <c r="G54" s="244"/>
      <c r="H54" s="244"/>
      <c r="I54" s="76"/>
      <c r="J54" s="243" t="s">
        <v>83</v>
      </c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1">
        <f>'1435_I-003 - Měření a reg...'!$J$27</f>
        <v>0</v>
      </c>
      <c r="AH54" s="242"/>
      <c r="AI54" s="242"/>
      <c r="AJ54" s="242"/>
      <c r="AK54" s="242"/>
      <c r="AL54" s="242"/>
      <c r="AM54" s="242"/>
      <c r="AN54" s="241">
        <f>ROUND(SUM($AG$54,$AT$54),2)</f>
        <v>0</v>
      </c>
      <c r="AO54" s="242"/>
      <c r="AP54" s="242"/>
      <c r="AQ54" s="77" t="s">
        <v>76</v>
      </c>
      <c r="AR54" s="78"/>
      <c r="AS54" s="83">
        <v>0</v>
      </c>
      <c r="AT54" s="84">
        <f>ROUND(SUM($AV$54:$AW$54),2)</f>
        <v>0</v>
      </c>
      <c r="AU54" s="85">
        <f>'1435_I-003 - Měření a reg...'!$P$78</f>
        <v>0</v>
      </c>
      <c r="AV54" s="84">
        <f>'1435_I-003 - Měření a reg...'!$J$30</f>
        <v>0</v>
      </c>
      <c r="AW54" s="84">
        <f>'1435_I-003 - Měření a reg...'!$J$31</f>
        <v>0</v>
      </c>
      <c r="AX54" s="84">
        <f>'1435_I-003 - Měření a reg...'!$J$32</f>
        <v>0</v>
      </c>
      <c r="AY54" s="84">
        <f>'1435_I-003 - Měření a reg...'!$J$33</f>
        <v>0</v>
      </c>
      <c r="AZ54" s="84">
        <f>'1435_I-003 - Měření a reg...'!$F$30</f>
        <v>0</v>
      </c>
      <c r="BA54" s="84">
        <f>'1435_I-003 - Měření a reg...'!$F$31</f>
        <v>0</v>
      </c>
      <c r="BB54" s="84">
        <f>'1435_I-003 - Měření a reg...'!$F$32</f>
        <v>0</v>
      </c>
      <c r="BC54" s="84">
        <f>'1435_I-003 - Měření a reg...'!$F$33</f>
        <v>0</v>
      </c>
      <c r="BD54" s="86">
        <f>'1435_I-003 - Měření a reg...'!$F$34</f>
        <v>0</v>
      </c>
      <c r="BT54" s="74" t="s">
        <v>20</v>
      </c>
      <c r="BV54" s="74" t="s">
        <v>72</v>
      </c>
      <c r="BW54" s="74" t="s">
        <v>84</v>
      </c>
      <c r="BX54" s="74" t="s">
        <v>4</v>
      </c>
      <c r="CM54" s="74" t="s">
        <v>78</v>
      </c>
    </row>
    <row r="55" spans="2:44" s="6" customFormat="1" ht="30.75" customHeight="1"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43"/>
    </row>
    <row r="56" spans="2:44" s="6" customFormat="1" ht="7.5" customHeight="1"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</sheetData>
  <sheetProtection password="CC35" sheet="1" objects="1" scenarios="1" formatColumns="0" formatRows="0" sort="0" autoFilter="0"/>
  <mergeCells count="49">
    <mergeCell ref="AR2:BE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1435_I-001 - Zateplení ob...'!C2" tooltip="1435/I-001 - Zateplení ob..." display="/"/>
    <hyperlink ref="A53" location="'1435_I-002 - Vytápění'!C2" tooltip="1435/I-002 - Vytápění" display="/"/>
    <hyperlink ref="A54" location="'1435_I-003 - Měření a reg...'!C2" tooltip="1435/I-003 - Měření a reg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9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53"/>
      <c r="C1" s="253"/>
      <c r="D1" s="252" t="s">
        <v>1</v>
      </c>
      <c r="E1" s="253"/>
      <c r="F1" s="254" t="s">
        <v>1424</v>
      </c>
      <c r="G1" s="259" t="s">
        <v>1425</v>
      </c>
      <c r="H1" s="259"/>
      <c r="I1" s="253"/>
      <c r="J1" s="254" t="s">
        <v>1426</v>
      </c>
      <c r="K1" s="252" t="s">
        <v>85</v>
      </c>
      <c r="L1" s="254" t="s">
        <v>1427</v>
      </c>
      <c r="M1" s="254"/>
      <c r="N1" s="254"/>
      <c r="O1" s="254"/>
      <c r="P1" s="254"/>
      <c r="Q1" s="254"/>
      <c r="R1" s="254"/>
      <c r="S1" s="254"/>
      <c r="T1" s="254"/>
      <c r="U1" s="250"/>
      <c r="V1" s="2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7"/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2" t="s">
        <v>77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86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48" t="str">
        <f>'Rekapitulace stavby'!$K$6</f>
        <v>Zateplení objektu SOŠ a SOU v Neratovicích</v>
      </c>
      <c r="F7" s="216"/>
      <c r="G7" s="216"/>
      <c r="H7" s="216"/>
      <c r="J7" s="11"/>
      <c r="K7" s="13"/>
    </row>
    <row r="8" spans="2:11" s="6" customFormat="1" ht="15.75" customHeight="1">
      <c r="B8" s="23"/>
      <c r="C8" s="24"/>
      <c r="D8" s="19" t="s">
        <v>87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31" t="s">
        <v>88</v>
      </c>
      <c r="F9" s="223"/>
      <c r="G9" s="223"/>
      <c r="H9" s="223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06.08.2014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30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30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35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19"/>
      <c r="F24" s="249"/>
      <c r="G24" s="249"/>
      <c r="H24" s="249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36</v>
      </c>
      <c r="E27" s="24"/>
      <c r="F27" s="24"/>
      <c r="G27" s="24"/>
      <c r="H27" s="24"/>
      <c r="J27" s="67">
        <f>ROUND($J$101,2)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38</v>
      </c>
      <c r="G29" s="24"/>
      <c r="H29" s="24"/>
      <c r="I29" s="95" t="s">
        <v>37</v>
      </c>
      <c r="J29" s="28" t="s">
        <v>39</v>
      </c>
      <c r="K29" s="27"/>
    </row>
    <row r="30" spans="2:11" s="6" customFormat="1" ht="15" customHeight="1">
      <c r="B30" s="23"/>
      <c r="C30" s="24"/>
      <c r="D30" s="30" t="s">
        <v>40</v>
      </c>
      <c r="E30" s="30" t="s">
        <v>41</v>
      </c>
      <c r="F30" s="96">
        <f>ROUND(SUM($BE$101:$BE$898),2)</f>
        <v>0</v>
      </c>
      <c r="G30" s="24"/>
      <c r="H30" s="24"/>
      <c r="I30" s="97">
        <v>0.21</v>
      </c>
      <c r="J30" s="96">
        <f>ROUND(SUM($BE$101:$BE$898)*$I$30,2)</f>
        <v>0</v>
      </c>
      <c r="K30" s="27"/>
    </row>
    <row r="31" spans="2:11" s="6" customFormat="1" ht="15" customHeight="1">
      <c r="B31" s="23"/>
      <c r="C31" s="24"/>
      <c r="D31" s="24"/>
      <c r="E31" s="30" t="s">
        <v>42</v>
      </c>
      <c r="F31" s="96">
        <f>ROUND(SUM($BF$101:$BF$898),2)</f>
        <v>0</v>
      </c>
      <c r="G31" s="24"/>
      <c r="H31" s="24"/>
      <c r="I31" s="97">
        <v>0.15</v>
      </c>
      <c r="J31" s="96">
        <f>ROUND(SUM($BF$101:$BF$898)*$I$31,2)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43</v>
      </c>
      <c r="F32" s="96">
        <f>ROUND(SUM($BG$101:$BG$898),2)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44</v>
      </c>
      <c r="F33" s="96">
        <f>ROUND(SUM($BH$101:$BH$898),2)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96">
        <f>ROUND(SUM($BI$101:$BI$898),2)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46</v>
      </c>
      <c r="E36" s="34"/>
      <c r="F36" s="34"/>
      <c r="G36" s="98" t="s">
        <v>47</v>
      </c>
      <c r="H36" s="35" t="s">
        <v>48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89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48" t="str">
        <f>$E$7</f>
        <v>Zateplení objektu SOŠ a SOU v Neratovicích</v>
      </c>
      <c r="F45" s="223"/>
      <c r="G45" s="223"/>
      <c r="H45" s="223"/>
      <c r="J45" s="24"/>
      <c r="K45" s="27"/>
    </row>
    <row r="46" spans="2:11" s="6" customFormat="1" ht="15" customHeight="1">
      <c r="B46" s="23"/>
      <c r="C46" s="19" t="s">
        <v>87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31" t="str">
        <f>$E$9</f>
        <v>1435/I-001 - Zateplení objektu</v>
      </c>
      <c r="F47" s="223"/>
      <c r="G47" s="223"/>
      <c r="H47" s="223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SOŠ a SOU Neratovice, Školní č.p. 664, 277 11 Nera</v>
      </c>
      <c r="G49" s="24"/>
      <c r="H49" s="24"/>
      <c r="I49" s="88" t="s">
        <v>23</v>
      </c>
      <c r="J49" s="52" t="str">
        <f>IF($J$12="","",$J$12)</f>
        <v>06.08.2014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33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90</v>
      </c>
      <c r="D54" s="32"/>
      <c r="E54" s="32"/>
      <c r="F54" s="32"/>
      <c r="G54" s="32"/>
      <c r="H54" s="32"/>
      <c r="I54" s="106"/>
      <c r="J54" s="107" t="s">
        <v>91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92</v>
      </c>
      <c r="D56" s="24"/>
      <c r="E56" s="24"/>
      <c r="F56" s="24"/>
      <c r="G56" s="24"/>
      <c r="H56" s="24"/>
      <c r="J56" s="67">
        <f>ROUND($J$101,2)</f>
        <v>0</v>
      </c>
      <c r="K56" s="27"/>
      <c r="AU56" s="6" t="s">
        <v>93</v>
      </c>
    </row>
    <row r="57" spans="2:11" s="73" customFormat="1" ht="25.5" customHeight="1">
      <c r="B57" s="108"/>
      <c r="C57" s="109"/>
      <c r="D57" s="110" t="s">
        <v>94</v>
      </c>
      <c r="E57" s="110"/>
      <c r="F57" s="110"/>
      <c r="G57" s="110"/>
      <c r="H57" s="110"/>
      <c r="I57" s="111"/>
      <c r="J57" s="112">
        <f>ROUND($J$102,2)</f>
        <v>0</v>
      </c>
      <c r="K57" s="113"/>
    </row>
    <row r="58" spans="2:11" s="114" customFormat="1" ht="21" customHeight="1">
      <c r="B58" s="115"/>
      <c r="C58" s="116"/>
      <c r="D58" s="117" t="s">
        <v>95</v>
      </c>
      <c r="E58" s="117"/>
      <c r="F58" s="117"/>
      <c r="G58" s="117"/>
      <c r="H58" s="117"/>
      <c r="I58" s="118"/>
      <c r="J58" s="119">
        <f>ROUND($J$103,2)</f>
        <v>0</v>
      </c>
      <c r="K58" s="120"/>
    </row>
    <row r="59" spans="2:11" s="114" customFormat="1" ht="21" customHeight="1">
      <c r="B59" s="115"/>
      <c r="C59" s="116"/>
      <c r="D59" s="117" t="s">
        <v>96</v>
      </c>
      <c r="E59" s="117"/>
      <c r="F59" s="117"/>
      <c r="G59" s="117"/>
      <c r="H59" s="117"/>
      <c r="I59" s="118"/>
      <c r="J59" s="119">
        <f>ROUND($J$127,2)</f>
        <v>0</v>
      </c>
      <c r="K59" s="120"/>
    </row>
    <row r="60" spans="2:11" s="114" customFormat="1" ht="21" customHeight="1">
      <c r="B60" s="115"/>
      <c r="C60" s="116"/>
      <c r="D60" s="117" t="s">
        <v>97</v>
      </c>
      <c r="E60" s="117"/>
      <c r="F60" s="117"/>
      <c r="G60" s="117"/>
      <c r="H60" s="117"/>
      <c r="I60" s="118"/>
      <c r="J60" s="119">
        <f>ROUND($J$136,2)</f>
        <v>0</v>
      </c>
      <c r="K60" s="120"/>
    </row>
    <row r="61" spans="2:11" s="114" customFormat="1" ht="21" customHeight="1">
      <c r="B61" s="115"/>
      <c r="C61" s="116"/>
      <c r="D61" s="117" t="s">
        <v>98</v>
      </c>
      <c r="E61" s="117"/>
      <c r="F61" s="117"/>
      <c r="G61" s="117"/>
      <c r="H61" s="117"/>
      <c r="I61" s="118"/>
      <c r="J61" s="119">
        <f>ROUND($J$142,2)</f>
        <v>0</v>
      </c>
      <c r="K61" s="120"/>
    </row>
    <row r="62" spans="2:11" s="114" customFormat="1" ht="21" customHeight="1">
      <c r="B62" s="115"/>
      <c r="C62" s="116"/>
      <c r="D62" s="117" t="s">
        <v>99</v>
      </c>
      <c r="E62" s="117"/>
      <c r="F62" s="117"/>
      <c r="G62" s="117"/>
      <c r="H62" s="117"/>
      <c r="I62" s="118"/>
      <c r="J62" s="119">
        <f>ROUND($J$469,2)</f>
        <v>0</v>
      </c>
      <c r="K62" s="120"/>
    </row>
    <row r="63" spans="2:11" s="114" customFormat="1" ht="21" customHeight="1">
      <c r="B63" s="115"/>
      <c r="C63" s="116"/>
      <c r="D63" s="117" t="s">
        <v>100</v>
      </c>
      <c r="E63" s="117"/>
      <c r="F63" s="117"/>
      <c r="G63" s="117"/>
      <c r="H63" s="117"/>
      <c r="I63" s="118"/>
      <c r="J63" s="119">
        <f>ROUND($J$576,2)</f>
        <v>0</v>
      </c>
      <c r="K63" s="120"/>
    </row>
    <row r="64" spans="2:11" s="114" customFormat="1" ht="21" customHeight="1">
      <c r="B64" s="115"/>
      <c r="C64" s="116"/>
      <c r="D64" s="117" t="s">
        <v>101</v>
      </c>
      <c r="E64" s="117"/>
      <c r="F64" s="117"/>
      <c r="G64" s="117"/>
      <c r="H64" s="117"/>
      <c r="I64" s="118"/>
      <c r="J64" s="119">
        <f>ROUND($J$581,2)</f>
        <v>0</v>
      </c>
      <c r="K64" s="120"/>
    </row>
    <row r="65" spans="2:11" s="73" customFormat="1" ht="25.5" customHeight="1">
      <c r="B65" s="108"/>
      <c r="C65" s="109"/>
      <c r="D65" s="110" t="s">
        <v>102</v>
      </c>
      <c r="E65" s="110"/>
      <c r="F65" s="110"/>
      <c r="G65" s="110"/>
      <c r="H65" s="110"/>
      <c r="I65" s="111"/>
      <c r="J65" s="112">
        <f>ROUND($J$583,2)</f>
        <v>0</v>
      </c>
      <c r="K65" s="113"/>
    </row>
    <row r="66" spans="2:11" s="114" customFormat="1" ht="21" customHeight="1">
      <c r="B66" s="115"/>
      <c r="C66" s="116"/>
      <c r="D66" s="117" t="s">
        <v>103</v>
      </c>
      <c r="E66" s="117"/>
      <c r="F66" s="117"/>
      <c r="G66" s="117"/>
      <c r="H66" s="117"/>
      <c r="I66" s="118"/>
      <c r="J66" s="119">
        <f>ROUND($J$584,2)</f>
        <v>0</v>
      </c>
      <c r="K66" s="120"/>
    </row>
    <row r="67" spans="2:11" s="114" customFormat="1" ht="21" customHeight="1">
      <c r="B67" s="115"/>
      <c r="C67" s="116"/>
      <c r="D67" s="117" t="s">
        <v>104</v>
      </c>
      <c r="E67" s="117"/>
      <c r="F67" s="117"/>
      <c r="G67" s="117"/>
      <c r="H67" s="117"/>
      <c r="I67" s="118"/>
      <c r="J67" s="119">
        <f>ROUND($J$590,2)</f>
        <v>0</v>
      </c>
      <c r="K67" s="120"/>
    </row>
    <row r="68" spans="2:11" s="114" customFormat="1" ht="21" customHeight="1">
      <c r="B68" s="115"/>
      <c r="C68" s="116"/>
      <c r="D68" s="117" t="s">
        <v>105</v>
      </c>
      <c r="E68" s="117"/>
      <c r="F68" s="117"/>
      <c r="G68" s="117"/>
      <c r="H68" s="117"/>
      <c r="I68" s="118"/>
      <c r="J68" s="119">
        <f>ROUND($J$620,2)</f>
        <v>0</v>
      </c>
      <c r="K68" s="120"/>
    </row>
    <row r="69" spans="2:11" s="114" customFormat="1" ht="21" customHeight="1">
      <c r="B69" s="115"/>
      <c r="C69" s="116"/>
      <c r="D69" s="117" t="s">
        <v>106</v>
      </c>
      <c r="E69" s="117"/>
      <c r="F69" s="117"/>
      <c r="G69" s="117"/>
      <c r="H69" s="117"/>
      <c r="I69" s="118"/>
      <c r="J69" s="119">
        <f>ROUND($J$634,2)</f>
        <v>0</v>
      </c>
      <c r="K69" s="120"/>
    </row>
    <row r="70" spans="2:11" s="114" customFormat="1" ht="21" customHeight="1">
      <c r="B70" s="115"/>
      <c r="C70" s="116"/>
      <c r="D70" s="117" t="s">
        <v>107</v>
      </c>
      <c r="E70" s="117"/>
      <c r="F70" s="117"/>
      <c r="G70" s="117"/>
      <c r="H70" s="117"/>
      <c r="I70" s="118"/>
      <c r="J70" s="119">
        <f>ROUND($J$638,2)</f>
        <v>0</v>
      </c>
      <c r="K70" s="120"/>
    </row>
    <row r="71" spans="2:11" s="114" customFormat="1" ht="21" customHeight="1">
      <c r="B71" s="115"/>
      <c r="C71" s="116"/>
      <c r="D71" s="117" t="s">
        <v>108</v>
      </c>
      <c r="E71" s="117"/>
      <c r="F71" s="117"/>
      <c r="G71" s="117"/>
      <c r="H71" s="117"/>
      <c r="I71" s="118"/>
      <c r="J71" s="119">
        <f>ROUND($J$641,2)</f>
        <v>0</v>
      </c>
      <c r="K71" s="120"/>
    </row>
    <row r="72" spans="2:11" s="114" customFormat="1" ht="21" customHeight="1">
      <c r="B72" s="115"/>
      <c r="C72" s="116"/>
      <c r="D72" s="117" t="s">
        <v>109</v>
      </c>
      <c r="E72" s="117"/>
      <c r="F72" s="117"/>
      <c r="G72" s="117"/>
      <c r="H72" s="117"/>
      <c r="I72" s="118"/>
      <c r="J72" s="119">
        <f>ROUND($J$649,2)</f>
        <v>0</v>
      </c>
      <c r="K72" s="120"/>
    </row>
    <row r="73" spans="2:11" s="114" customFormat="1" ht="21" customHeight="1">
      <c r="B73" s="115"/>
      <c r="C73" s="116"/>
      <c r="D73" s="117" t="s">
        <v>110</v>
      </c>
      <c r="E73" s="117"/>
      <c r="F73" s="117"/>
      <c r="G73" s="117"/>
      <c r="H73" s="117"/>
      <c r="I73" s="118"/>
      <c r="J73" s="119">
        <f>ROUND($J$710,2)</f>
        <v>0</v>
      </c>
      <c r="K73" s="120"/>
    </row>
    <row r="74" spans="2:11" s="114" customFormat="1" ht="21" customHeight="1">
      <c r="B74" s="115"/>
      <c r="C74" s="116"/>
      <c r="D74" s="117" t="s">
        <v>111</v>
      </c>
      <c r="E74" s="117"/>
      <c r="F74" s="117"/>
      <c r="G74" s="117"/>
      <c r="H74" s="117"/>
      <c r="I74" s="118"/>
      <c r="J74" s="119">
        <f>ROUND($J$786,2)</f>
        <v>0</v>
      </c>
      <c r="K74" s="120"/>
    </row>
    <row r="75" spans="2:11" s="114" customFormat="1" ht="21" customHeight="1">
      <c r="B75" s="115"/>
      <c r="C75" s="116"/>
      <c r="D75" s="117" t="s">
        <v>112</v>
      </c>
      <c r="E75" s="117"/>
      <c r="F75" s="117"/>
      <c r="G75" s="117"/>
      <c r="H75" s="117"/>
      <c r="I75" s="118"/>
      <c r="J75" s="119">
        <f>ROUND($J$854,2)</f>
        <v>0</v>
      </c>
      <c r="K75" s="120"/>
    </row>
    <row r="76" spans="2:11" s="73" customFormat="1" ht="25.5" customHeight="1">
      <c r="B76" s="108"/>
      <c r="C76" s="109"/>
      <c r="D76" s="110" t="s">
        <v>113</v>
      </c>
      <c r="E76" s="110"/>
      <c r="F76" s="110"/>
      <c r="G76" s="110"/>
      <c r="H76" s="110"/>
      <c r="I76" s="111"/>
      <c r="J76" s="112">
        <f>ROUND($J$877,2)</f>
        <v>0</v>
      </c>
      <c r="K76" s="113"/>
    </row>
    <row r="77" spans="2:11" s="73" customFormat="1" ht="25.5" customHeight="1">
      <c r="B77" s="108"/>
      <c r="C77" s="109"/>
      <c r="D77" s="110" t="s">
        <v>114</v>
      </c>
      <c r="E77" s="110"/>
      <c r="F77" s="110"/>
      <c r="G77" s="110"/>
      <c r="H77" s="110"/>
      <c r="I77" s="111"/>
      <c r="J77" s="112">
        <f>ROUND($J$889,2)</f>
        <v>0</v>
      </c>
      <c r="K77" s="113"/>
    </row>
    <row r="78" spans="2:11" s="114" customFormat="1" ht="21" customHeight="1">
      <c r="B78" s="115"/>
      <c r="C78" s="116"/>
      <c r="D78" s="117" t="s">
        <v>115</v>
      </c>
      <c r="E78" s="117"/>
      <c r="F78" s="117"/>
      <c r="G78" s="117"/>
      <c r="H78" s="117"/>
      <c r="I78" s="118"/>
      <c r="J78" s="119">
        <f>ROUND($J$890,2)</f>
        <v>0</v>
      </c>
      <c r="K78" s="120"/>
    </row>
    <row r="79" spans="2:11" s="114" customFormat="1" ht="21" customHeight="1">
      <c r="B79" s="115"/>
      <c r="C79" s="116"/>
      <c r="D79" s="117" t="s">
        <v>116</v>
      </c>
      <c r="E79" s="117"/>
      <c r="F79" s="117"/>
      <c r="G79" s="117"/>
      <c r="H79" s="117"/>
      <c r="I79" s="118"/>
      <c r="J79" s="119">
        <f>ROUND($J$893,2)</f>
        <v>0</v>
      </c>
      <c r="K79" s="120"/>
    </row>
    <row r="80" spans="2:11" s="114" customFormat="1" ht="21" customHeight="1">
      <c r="B80" s="115"/>
      <c r="C80" s="116"/>
      <c r="D80" s="117" t="s">
        <v>117</v>
      </c>
      <c r="E80" s="117"/>
      <c r="F80" s="117"/>
      <c r="G80" s="117"/>
      <c r="H80" s="117"/>
      <c r="I80" s="118"/>
      <c r="J80" s="119">
        <f>ROUND($J$895,2)</f>
        <v>0</v>
      </c>
      <c r="K80" s="120"/>
    </row>
    <row r="81" spans="2:11" s="114" customFormat="1" ht="21" customHeight="1">
      <c r="B81" s="115"/>
      <c r="C81" s="116"/>
      <c r="D81" s="117" t="s">
        <v>118</v>
      </c>
      <c r="E81" s="117"/>
      <c r="F81" s="117"/>
      <c r="G81" s="117"/>
      <c r="H81" s="117"/>
      <c r="I81" s="118"/>
      <c r="J81" s="119">
        <f>ROUND($J$897,2)</f>
        <v>0</v>
      </c>
      <c r="K81" s="120"/>
    </row>
    <row r="82" spans="2:11" s="6" customFormat="1" ht="22.5" customHeight="1">
      <c r="B82" s="23"/>
      <c r="C82" s="24"/>
      <c r="D82" s="24"/>
      <c r="E82" s="24"/>
      <c r="F82" s="24"/>
      <c r="G82" s="24"/>
      <c r="H82" s="24"/>
      <c r="J82" s="24"/>
      <c r="K82" s="27"/>
    </row>
    <row r="83" spans="2:11" s="6" customFormat="1" ht="7.5" customHeight="1">
      <c r="B83" s="38"/>
      <c r="C83" s="39"/>
      <c r="D83" s="39"/>
      <c r="E83" s="39"/>
      <c r="F83" s="39"/>
      <c r="G83" s="39"/>
      <c r="H83" s="39"/>
      <c r="I83" s="101"/>
      <c r="J83" s="39"/>
      <c r="K83" s="40"/>
    </row>
    <row r="87" spans="2:12" s="6" customFormat="1" ht="7.5" customHeight="1">
      <c r="B87" s="41"/>
      <c r="C87" s="42"/>
      <c r="D87" s="42"/>
      <c r="E87" s="42"/>
      <c r="F87" s="42"/>
      <c r="G87" s="42"/>
      <c r="H87" s="42"/>
      <c r="I87" s="103"/>
      <c r="J87" s="42"/>
      <c r="K87" s="42"/>
      <c r="L87" s="43"/>
    </row>
    <row r="88" spans="2:12" s="6" customFormat="1" ht="37.5" customHeight="1">
      <c r="B88" s="23"/>
      <c r="C88" s="12" t="s">
        <v>119</v>
      </c>
      <c r="D88" s="24"/>
      <c r="E88" s="24"/>
      <c r="F88" s="24"/>
      <c r="G88" s="24"/>
      <c r="H88" s="24"/>
      <c r="J88" s="24"/>
      <c r="K88" s="24"/>
      <c r="L88" s="43"/>
    </row>
    <row r="89" spans="2:12" s="6" customFormat="1" ht="7.5" customHeight="1">
      <c r="B89" s="23"/>
      <c r="C89" s="24"/>
      <c r="D89" s="24"/>
      <c r="E89" s="24"/>
      <c r="F89" s="24"/>
      <c r="G89" s="24"/>
      <c r="H89" s="24"/>
      <c r="J89" s="24"/>
      <c r="K89" s="24"/>
      <c r="L89" s="43"/>
    </row>
    <row r="90" spans="2:12" s="6" customFormat="1" ht="15" customHeight="1">
      <c r="B90" s="23"/>
      <c r="C90" s="19" t="s">
        <v>15</v>
      </c>
      <c r="D90" s="24"/>
      <c r="E90" s="24"/>
      <c r="F90" s="24"/>
      <c r="G90" s="24"/>
      <c r="H90" s="24"/>
      <c r="J90" s="24"/>
      <c r="K90" s="24"/>
      <c r="L90" s="43"/>
    </row>
    <row r="91" spans="2:12" s="6" customFormat="1" ht="16.5" customHeight="1">
      <c r="B91" s="23"/>
      <c r="C91" s="24"/>
      <c r="D91" s="24"/>
      <c r="E91" s="248" t="str">
        <f>$E$7</f>
        <v>Zateplení objektu SOŠ a SOU v Neratovicích</v>
      </c>
      <c r="F91" s="223"/>
      <c r="G91" s="223"/>
      <c r="H91" s="223"/>
      <c r="J91" s="24"/>
      <c r="K91" s="24"/>
      <c r="L91" s="43"/>
    </row>
    <row r="92" spans="2:12" s="6" customFormat="1" ht="15" customHeight="1">
      <c r="B92" s="23"/>
      <c r="C92" s="19" t="s">
        <v>87</v>
      </c>
      <c r="D92" s="24"/>
      <c r="E92" s="24"/>
      <c r="F92" s="24"/>
      <c r="G92" s="24"/>
      <c r="H92" s="24"/>
      <c r="J92" s="24"/>
      <c r="K92" s="24"/>
      <c r="L92" s="43"/>
    </row>
    <row r="93" spans="2:12" s="6" customFormat="1" ht="19.5" customHeight="1">
      <c r="B93" s="23"/>
      <c r="C93" s="24"/>
      <c r="D93" s="24"/>
      <c r="E93" s="231" t="str">
        <f>$E$9</f>
        <v>1435/I-001 - Zateplení objektu</v>
      </c>
      <c r="F93" s="223"/>
      <c r="G93" s="223"/>
      <c r="H93" s="223"/>
      <c r="J93" s="24"/>
      <c r="K93" s="24"/>
      <c r="L93" s="43"/>
    </row>
    <row r="94" spans="2:12" s="6" customFormat="1" ht="7.5" customHeight="1">
      <c r="B94" s="23"/>
      <c r="C94" s="24"/>
      <c r="D94" s="24"/>
      <c r="E94" s="24"/>
      <c r="F94" s="24"/>
      <c r="G94" s="24"/>
      <c r="H94" s="24"/>
      <c r="J94" s="24"/>
      <c r="K94" s="24"/>
      <c r="L94" s="43"/>
    </row>
    <row r="95" spans="2:12" s="6" customFormat="1" ht="18.75" customHeight="1">
      <c r="B95" s="23"/>
      <c r="C95" s="19" t="s">
        <v>21</v>
      </c>
      <c r="D95" s="24"/>
      <c r="E95" s="24"/>
      <c r="F95" s="17" t="str">
        <f>$F$12</f>
        <v>SOŠ a SOU Neratovice, Školní č.p. 664, 277 11 Nera</v>
      </c>
      <c r="G95" s="24"/>
      <c r="H95" s="24"/>
      <c r="I95" s="88" t="s">
        <v>23</v>
      </c>
      <c r="J95" s="52" t="str">
        <f>IF($J$12="","",$J$12)</f>
        <v>06.08.2014</v>
      </c>
      <c r="K95" s="24"/>
      <c r="L95" s="43"/>
    </row>
    <row r="96" spans="2:12" s="6" customFormat="1" ht="7.5" customHeight="1">
      <c r="B96" s="23"/>
      <c r="C96" s="24"/>
      <c r="D96" s="24"/>
      <c r="E96" s="24"/>
      <c r="F96" s="24"/>
      <c r="G96" s="24"/>
      <c r="H96" s="24"/>
      <c r="J96" s="24"/>
      <c r="K96" s="24"/>
      <c r="L96" s="43"/>
    </row>
    <row r="97" spans="2:12" s="6" customFormat="1" ht="15.75" customHeight="1">
      <c r="B97" s="23"/>
      <c r="C97" s="19" t="s">
        <v>27</v>
      </c>
      <c r="D97" s="24"/>
      <c r="E97" s="24"/>
      <c r="F97" s="17" t="str">
        <f>$E$15</f>
        <v> </v>
      </c>
      <c r="G97" s="24"/>
      <c r="H97" s="24"/>
      <c r="I97" s="88" t="s">
        <v>33</v>
      </c>
      <c r="J97" s="17" t="str">
        <f>$E$21</f>
        <v> </v>
      </c>
      <c r="K97" s="24"/>
      <c r="L97" s="43"/>
    </row>
    <row r="98" spans="2:12" s="6" customFormat="1" ht="15" customHeight="1">
      <c r="B98" s="23"/>
      <c r="C98" s="19" t="s">
        <v>31</v>
      </c>
      <c r="D98" s="24"/>
      <c r="E98" s="24"/>
      <c r="F98" s="17">
        <f>IF($E$18="","",$E$18)</f>
      </c>
      <c r="G98" s="24"/>
      <c r="H98" s="24"/>
      <c r="J98" s="24"/>
      <c r="K98" s="24"/>
      <c r="L98" s="43"/>
    </row>
    <row r="99" spans="2:12" s="6" customFormat="1" ht="11.25" customHeight="1">
      <c r="B99" s="23"/>
      <c r="C99" s="24"/>
      <c r="D99" s="24"/>
      <c r="E99" s="24"/>
      <c r="F99" s="24"/>
      <c r="G99" s="24"/>
      <c r="H99" s="24"/>
      <c r="J99" s="24"/>
      <c r="K99" s="24"/>
      <c r="L99" s="43"/>
    </row>
    <row r="100" spans="2:20" s="121" customFormat="1" ht="30" customHeight="1">
      <c r="B100" s="122"/>
      <c r="C100" s="123" t="s">
        <v>120</v>
      </c>
      <c r="D100" s="124" t="s">
        <v>55</v>
      </c>
      <c r="E100" s="124" t="s">
        <v>51</v>
      </c>
      <c r="F100" s="124" t="s">
        <v>121</v>
      </c>
      <c r="G100" s="124" t="s">
        <v>122</v>
      </c>
      <c r="H100" s="124" t="s">
        <v>123</v>
      </c>
      <c r="I100" s="125" t="s">
        <v>124</v>
      </c>
      <c r="J100" s="124" t="s">
        <v>125</v>
      </c>
      <c r="K100" s="126" t="s">
        <v>126</v>
      </c>
      <c r="L100" s="127"/>
      <c r="M100" s="59" t="s">
        <v>127</v>
      </c>
      <c r="N100" s="60" t="s">
        <v>40</v>
      </c>
      <c r="O100" s="60" t="s">
        <v>128</v>
      </c>
      <c r="P100" s="60" t="s">
        <v>129</v>
      </c>
      <c r="Q100" s="60" t="s">
        <v>130</v>
      </c>
      <c r="R100" s="60" t="s">
        <v>131</v>
      </c>
      <c r="S100" s="60" t="s">
        <v>132</v>
      </c>
      <c r="T100" s="61" t="s">
        <v>133</v>
      </c>
    </row>
    <row r="101" spans="2:63" s="6" customFormat="1" ht="30" customHeight="1">
      <c r="B101" s="23"/>
      <c r="C101" s="66" t="s">
        <v>92</v>
      </c>
      <c r="D101" s="24"/>
      <c r="E101" s="24"/>
      <c r="F101" s="24"/>
      <c r="G101" s="24"/>
      <c r="H101" s="24"/>
      <c r="J101" s="128">
        <f>$BK$101</f>
        <v>0</v>
      </c>
      <c r="K101" s="24"/>
      <c r="L101" s="43"/>
      <c r="M101" s="63"/>
      <c r="N101" s="64"/>
      <c r="O101" s="64"/>
      <c r="P101" s="129">
        <f>$P$102+$P$583+$P$877+$P$889</f>
        <v>0</v>
      </c>
      <c r="Q101" s="64"/>
      <c r="R101" s="129">
        <f>$R$102+$R$583+$R$877+$R$889</f>
        <v>484.24999834</v>
      </c>
      <c r="S101" s="64"/>
      <c r="T101" s="130">
        <f>$T$102+$T$583+$T$877+$T$889</f>
        <v>167.46694072</v>
      </c>
      <c r="AT101" s="6" t="s">
        <v>69</v>
      </c>
      <c r="AU101" s="6" t="s">
        <v>93</v>
      </c>
      <c r="BK101" s="131">
        <f>$BK$102+$BK$583+$BK$877+$BK$889</f>
        <v>0</v>
      </c>
    </row>
    <row r="102" spans="2:63" s="132" customFormat="1" ht="37.5" customHeight="1">
      <c r="B102" s="133"/>
      <c r="C102" s="134"/>
      <c r="D102" s="134" t="s">
        <v>69</v>
      </c>
      <c r="E102" s="135" t="s">
        <v>134</v>
      </c>
      <c r="F102" s="135" t="s">
        <v>135</v>
      </c>
      <c r="G102" s="134"/>
      <c r="H102" s="134"/>
      <c r="J102" s="136">
        <f>$BK$102</f>
        <v>0</v>
      </c>
      <c r="K102" s="134"/>
      <c r="L102" s="137"/>
      <c r="M102" s="138"/>
      <c r="N102" s="134"/>
      <c r="O102" s="134"/>
      <c r="P102" s="139">
        <f>$P$103+$P$127+$P$136+$P$142+$P$469+$P$576+$P$581</f>
        <v>0</v>
      </c>
      <c r="Q102" s="134"/>
      <c r="R102" s="139">
        <f>$R$103+$R$127+$R$136+$R$142+$R$469+$R$576+$R$581</f>
        <v>459.70287293</v>
      </c>
      <c r="S102" s="134"/>
      <c r="T102" s="140">
        <f>$T$103+$T$127+$T$136+$T$142+$T$469+$T$576+$T$581</f>
        <v>161.97285</v>
      </c>
      <c r="AR102" s="141" t="s">
        <v>20</v>
      </c>
      <c r="AT102" s="141" t="s">
        <v>69</v>
      </c>
      <c r="AU102" s="141" t="s">
        <v>70</v>
      </c>
      <c r="AY102" s="141" t="s">
        <v>136</v>
      </c>
      <c r="BK102" s="142">
        <f>$BK$103+$BK$127+$BK$136+$BK$142+$BK$469+$BK$576+$BK$581</f>
        <v>0</v>
      </c>
    </row>
    <row r="103" spans="2:63" s="132" customFormat="1" ht="21" customHeight="1">
      <c r="B103" s="133"/>
      <c r="C103" s="134"/>
      <c r="D103" s="134" t="s">
        <v>69</v>
      </c>
      <c r="E103" s="143" t="s">
        <v>20</v>
      </c>
      <c r="F103" s="143" t="s">
        <v>137</v>
      </c>
      <c r="G103" s="134"/>
      <c r="H103" s="134"/>
      <c r="J103" s="144">
        <f>$BK$103</f>
        <v>0</v>
      </c>
      <c r="K103" s="134"/>
      <c r="L103" s="137"/>
      <c r="M103" s="138"/>
      <c r="N103" s="134"/>
      <c r="O103" s="134"/>
      <c r="P103" s="139">
        <f>SUM($P$104:$P$126)</f>
        <v>0</v>
      </c>
      <c r="Q103" s="134"/>
      <c r="R103" s="139">
        <f>SUM($R$104:$R$126)</f>
        <v>302.778</v>
      </c>
      <c r="S103" s="134"/>
      <c r="T103" s="140">
        <f>SUM($T$104:$T$126)</f>
        <v>92.9961</v>
      </c>
      <c r="AR103" s="141" t="s">
        <v>20</v>
      </c>
      <c r="AT103" s="141" t="s">
        <v>69</v>
      </c>
      <c r="AU103" s="141" t="s">
        <v>20</v>
      </c>
      <c r="AY103" s="141" t="s">
        <v>136</v>
      </c>
      <c r="BK103" s="142">
        <f>SUM($BK$104:$BK$126)</f>
        <v>0</v>
      </c>
    </row>
    <row r="104" spans="2:65" s="6" customFormat="1" ht="15.75" customHeight="1">
      <c r="B104" s="23"/>
      <c r="C104" s="145" t="s">
        <v>20</v>
      </c>
      <c r="D104" s="145" t="s">
        <v>138</v>
      </c>
      <c r="E104" s="146" t="s">
        <v>139</v>
      </c>
      <c r="F104" s="147" t="s">
        <v>140</v>
      </c>
      <c r="G104" s="148" t="s">
        <v>141</v>
      </c>
      <c r="H104" s="149">
        <v>168.21</v>
      </c>
      <c r="I104" s="150"/>
      <c r="J104" s="151">
        <f>ROUND($I$104*$H$104,2)</f>
        <v>0</v>
      </c>
      <c r="K104" s="147"/>
      <c r="L104" s="43"/>
      <c r="M104" s="152"/>
      <c r="N104" s="153" t="s">
        <v>41</v>
      </c>
      <c r="O104" s="24"/>
      <c r="P104" s="24"/>
      <c r="Q104" s="154">
        <v>0</v>
      </c>
      <c r="R104" s="154">
        <f>$Q$104*$H$104</f>
        <v>0</v>
      </c>
      <c r="S104" s="154">
        <v>0.26</v>
      </c>
      <c r="T104" s="155">
        <f>$S$104*$H$104</f>
        <v>43.7346</v>
      </c>
      <c r="AR104" s="89" t="s">
        <v>142</v>
      </c>
      <c r="AT104" s="89" t="s">
        <v>138</v>
      </c>
      <c r="AU104" s="89" t="s">
        <v>78</v>
      </c>
      <c r="AY104" s="6" t="s">
        <v>136</v>
      </c>
      <c r="BE104" s="156">
        <f>IF($N$104="základní",$J$104,0)</f>
        <v>0</v>
      </c>
      <c r="BF104" s="156">
        <f>IF($N$104="snížená",$J$104,0)</f>
        <v>0</v>
      </c>
      <c r="BG104" s="156">
        <f>IF($N$104="zákl. přenesená",$J$104,0)</f>
        <v>0</v>
      </c>
      <c r="BH104" s="156">
        <f>IF($N$104="sníž. přenesená",$J$104,0)</f>
        <v>0</v>
      </c>
      <c r="BI104" s="156">
        <f>IF($N$104="nulová",$J$104,0)</f>
        <v>0</v>
      </c>
      <c r="BJ104" s="89" t="s">
        <v>20</v>
      </c>
      <c r="BK104" s="156">
        <f>ROUND($I$104*$H$104,2)</f>
        <v>0</v>
      </c>
      <c r="BL104" s="89" t="s">
        <v>142</v>
      </c>
      <c r="BM104" s="89" t="s">
        <v>143</v>
      </c>
    </row>
    <row r="105" spans="2:51" s="6" customFormat="1" ht="15.75" customHeight="1">
      <c r="B105" s="157"/>
      <c r="C105" s="158"/>
      <c r="D105" s="159" t="s">
        <v>144</v>
      </c>
      <c r="E105" s="160"/>
      <c r="F105" s="160" t="s">
        <v>145</v>
      </c>
      <c r="G105" s="158"/>
      <c r="H105" s="158"/>
      <c r="J105" s="158"/>
      <c r="K105" s="158"/>
      <c r="L105" s="161"/>
      <c r="M105" s="162"/>
      <c r="N105" s="158"/>
      <c r="O105" s="158"/>
      <c r="P105" s="158"/>
      <c r="Q105" s="158"/>
      <c r="R105" s="158"/>
      <c r="S105" s="158"/>
      <c r="T105" s="163"/>
      <c r="AT105" s="164" t="s">
        <v>144</v>
      </c>
      <c r="AU105" s="164" t="s">
        <v>78</v>
      </c>
      <c r="AV105" s="164" t="s">
        <v>20</v>
      </c>
      <c r="AW105" s="164" t="s">
        <v>93</v>
      </c>
      <c r="AX105" s="164" t="s">
        <v>70</v>
      </c>
      <c r="AY105" s="164" t="s">
        <v>136</v>
      </c>
    </row>
    <row r="106" spans="2:51" s="6" customFormat="1" ht="15.75" customHeight="1">
      <c r="B106" s="165"/>
      <c r="C106" s="166"/>
      <c r="D106" s="167" t="s">
        <v>144</v>
      </c>
      <c r="E106" s="166"/>
      <c r="F106" s="168" t="s">
        <v>146</v>
      </c>
      <c r="G106" s="166"/>
      <c r="H106" s="169">
        <v>168.21</v>
      </c>
      <c r="J106" s="166"/>
      <c r="K106" s="166"/>
      <c r="L106" s="170"/>
      <c r="M106" s="171"/>
      <c r="N106" s="166"/>
      <c r="O106" s="166"/>
      <c r="P106" s="166"/>
      <c r="Q106" s="166"/>
      <c r="R106" s="166"/>
      <c r="S106" s="166"/>
      <c r="T106" s="172"/>
      <c r="AT106" s="173" t="s">
        <v>144</v>
      </c>
      <c r="AU106" s="173" t="s">
        <v>78</v>
      </c>
      <c r="AV106" s="173" t="s">
        <v>78</v>
      </c>
      <c r="AW106" s="173" t="s">
        <v>93</v>
      </c>
      <c r="AX106" s="173" t="s">
        <v>70</v>
      </c>
      <c r="AY106" s="173" t="s">
        <v>136</v>
      </c>
    </row>
    <row r="107" spans="2:51" s="6" customFormat="1" ht="15.75" customHeight="1">
      <c r="B107" s="174"/>
      <c r="C107" s="175"/>
      <c r="D107" s="167" t="s">
        <v>144</v>
      </c>
      <c r="E107" s="175"/>
      <c r="F107" s="176" t="s">
        <v>147</v>
      </c>
      <c r="G107" s="175"/>
      <c r="H107" s="177">
        <v>168.21</v>
      </c>
      <c r="J107" s="175"/>
      <c r="K107" s="175"/>
      <c r="L107" s="178"/>
      <c r="M107" s="179"/>
      <c r="N107" s="175"/>
      <c r="O107" s="175"/>
      <c r="P107" s="175"/>
      <c r="Q107" s="175"/>
      <c r="R107" s="175"/>
      <c r="S107" s="175"/>
      <c r="T107" s="180"/>
      <c r="AT107" s="181" t="s">
        <v>144</v>
      </c>
      <c r="AU107" s="181" t="s">
        <v>78</v>
      </c>
      <c r="AV107" s="181" t="s">
        <v>142</v>
      </c>
      <c r="AW107" s="181" t="s">
        <v>93</v>
      </c>
      <c r="AX107" s="181" t="s">
        <v>20</v>
      </c>
      <c r="AY107" s="181" t="s">
        <v>136</v>
      </c>
    </row>
    <row r="108" spans="2:65" s="6" customFormat="1" ht="15.75" customHeight="1">
      <c r="B108" s="23"/>
      <c r="C108" s="145" t="s">
        <v>78</v>
      </c>
      <c r="D108" s="145" t="s">
        <v>138</v>
      </c>
      <c r="E108" s="146" t="s">
        <v>148</v>
      </c>
      <c r="F108" s="147" t="s">
        <v>149</v>
      </c>
      <c r="G108" s="148" t="s">
        <v>150</v>
      </c>
      <c r="H108" s="149">
        <v>240.3</v>
      </c>
      <c r="I108" s="150"/>
      <c r="J108" s="151">
        <f>ROUND($I$108*$H$108,2)</f>
        <v>0</v>
      </c>
      <c r="K108" s="147"/>
      <c r="L108" s="43"/>
      <c r="M108" s="152"/>
      <c r="N108" s="153" t="s">
        <v>41</v>
      </c>
      <c r="O108" s="24"/>
      <c r="P108" s="24"/>
      <c r="Q108" s="154">
        <v>0</v>
      </c>
      <c r="R108" s="154">
        <f>$Q$108*$H$108</f>
        <v>0</v>
      </c>
      <c r="S108" s="154">
        <v>0.205</v>
      </c>
      <c r="T108" s="155">
        <f>$S$108*$H$108</f>
        <v>49.2615</v>
      </c>
      <c r="AR108" s="89" t="s">
        <v>142</v>
      </c>
      <c r="AT108" s="89" t="s">
        <v>138</v>
      </c>
      <c r="AU108" s="89" t="s">
        <v>78</v>
      </c>
      <c r="AY108" s="6" t="s">
        <v>136</v>
      </c>
      <c r="BE108" s="156">
        <f>IF($N$108="základní",$J$108,0)</f>
        <v>0</v>
      </c>
      <c r="BF108" s="156">
        <f>IF($N$108="snížená",$J$108,0)</f>
        <v>0</v>
      </c>
      <c r="BG108" s="156">
        <f>IF($N$108="zákl. přenesená",$J$108,0)</f>
        <v>0</v>
      </c>
      <c r="BH108" s="156">
        <f>IF($N$108="sníž. přenesená",$J$108,0)</f>
        <v>0</v>
      </c>
      <c r="BI108" s="156">
        <f>IF($N$108="nulová",$J$108,0)</f>
        <v>0</v>
      </c>
      <c r="BJ108" s="89" t="s">
        <v>20</v>
      </c>
      <c r="BK108" s="156">
        <f>ROUND($I$108*$H$108,2)</f>
        <v>0</v>
      </c>
      <c r="BL108" s="89" t="s">
        <v>142</v>
      </c>
      <c r="BM108" s="89" t="s">
        <v>151</v>
      </c>
    </row>
    <row r="109" spans="2:51" s="6" customFormat="1" ht="15.75" customHeight="1">
      <c r="B109" s="157"/>
      <c r="C109" s="158"/>
      <c r="D109" s="159" t="s">
        <v>144</v>
      </c>
      <c r="E109" s="160"/>
      <c r="F109" s="160" t="s">
        <v>145</v>
      </c>
      <c r="G109" s="158"/>
      <c r="H109" s="158"/>
      <c r="J109" s="158"/>
      <c r="K109" s="158"/>
      <c r="L109" s="161"/>
      <c r="M109" s="162"/>
      <c r="N109" s="158"/>
      <c r="O109" s="158"/>
      <c r="P109" s="158"/>
      <c r="Q109" s="158"/>
      <c r="R109" s="158"/>
      <c r="S109" s="158"/>
      <c r="T109" s="163"/>
      <c r="AT109" s="164" t="s">
        <v>144</v>
      </c>
      <c r="AU109" s="164" t="s">
        <v>78</v>
      </c>
      <c r="AV109" s="164" t="s">
        <v>20</v>
      </c>
      <c r="AW109" s="164" t="s">
        <v>93</v>
      </c>
      <c r="AX109" s="164" t="s">
        <v>70</v>
      </c>
      <c r="AY109" s="164" t="s">
        <v>136</v>
      </c>
    </row>
    <row r="110" spans="2:51" s="6" customFormat="1" ht="15.75" customHeight="1">
      <c r="B110" s="165"/>
      <c r="C110" s="166"/>
      <c r="D110" s="167" t="s">
        <v>144</v>
      </c>
      <c r="E110" s="166"/>
      <c r="F110" s="168" t="s">
        <v>152</v>
      </c>
      <c r="G110" s="166"/>
      <c r="H110" s="169">
        <v>240.3</v>
      </c>
      <c r="J110" s="166"/>
      <c r="K110" s="166"/>
      <c r="L110" s="170"/>
      <c r="M110" s="171"/>
      <c r="N110" s="166"/>
      <c r="O110" s="166"/>
      <c r="P110" s="166"/>
      <c r="Q110" s="166"/>
      <c r="R110" s="166"/>
      <c r="S110" s="166"/>
      <c r="T110" s="172"/>
      <c r="AT110" s="173" t="s">
        <v>144</v>
      </c>
      <c r="AU110" s="173" t="s">
        <v>78</v>
      </c>
      <c r="AV110" s="173" t="s">
        <v>78</v>
      </c>
      <c r="AW110" s="173" t="s">
        <v>93</v>
      </c>
      <c r="AX110" s="173" t="s">
        <v>70</v>
      </c>
      <c r="AY110" s="173" t="s">
        <v>136</v>
      </c>
    </row>
    <row r="111" spans="2:51" s="6" customFormat="1" ht="15.75" customHeight="1">
      <c r="B111" s="174"/>
      <c r="C111" s="175"/>
      <c r="D111" s="167" t="s">
        <v>144</v>
      </c>
      <c r="E111" s="175"/>
      <c r="F111" s="176" t="s">
        <v>147</v>
      </c>
      <c r="G111" s="175"/>
      <c r="H111" s="177">
        <v>240.3</v>
      </c>
      <c r="J111" s="175"/>
      <c r="K111" s="175"/>
      <c r="L111" s="178"/>
      <c r="M111" s="179"/>
      <c r="N111" s="175"/>
      <c r="O111" s="175"/>
      <c r="P111" s="175"/>
      <c r="Q111" s="175"/>
      <c r="R111" s="175"/>
      <c r="S111" s="175"/>
      <c r="T111" s="180"/>
      <c r="AT111" s="181" t="s">
        <v>144</v>
      </c>
      <c r="AU111" s="181" t="s">
        <v>78</v>
      </c>
      <c r="AV111" s="181" t="s">
        <v>142</v>
      </c>
      <c r="AW111" s="181" t="s">
        <v>93</v>
      </c>
      <c r="AX111" s="181" t="s">
        <v>20</v>
      </c>
      <c r="AY111" s="181" t="s">
        <v>136</v>
      </c>
    </row>
    <row r="112" spans="2:65" s="6" customFormat="1" ht="15.75" customHeight="1">
      <c r="B112" s="23"/>
      <c r="C112" s="145" t="s">
        <v>153</v>
      </c>
      <c r="D112" s="145" t="s">
        <v>138</v>
      </c>
      <c r="E112" s="146" t="s">
        <v>154</v>
      </c>
      <c r="F112" s="147" t="s">
        <v>155</v>
      </c>
      <c r="G112" s="148" t="s">
        <v>156</v>
      </c>
      <c r="H112" s="149">
        <v>168.21</v>
      </c>
      <c r="I112" s="150"/>
      <c r="J112" s="151">
        <f>ROUND($I$112*$H$112,2)</f>
        <v>0</v>
      </c>
      <c r="K112" s="147"/>
      <c r="L112" s="43"/>
      <c r="M112" s="152"/>
      <c r="N112" s="153" t="s">
        <v>41</v>
      </c>
      <c r="O112" s="24"/>
      <c r="P112" s="24"/>
      <c r="Q112" s="154">
        <v>0</v>
      </c>
      <c r="R112" s="154">
        <f>$Q$112*$H$112</f>
        <v>0</v>
      </c>
      <c r="S112" s="154">
        <v>0</v>
      </c>
      <c r="T112" s="155">
        <f>$S$112*$H$112</f>
        <v>0</v>
      </c>
      <c r="AR112" s="89" t="s">
        <v>142</v>
      </c>
      <c r="AT112" s="89" t="s">
        <v>138</v>
      </c>
      <c r="AU112" s="89" t="s">
        <v>78</v>
      </c>
      <c r="AY112" s="6" t="s">
        <v>136</v>
      </c>
      <c r="BE112" s="156">
        <f>IF($N$112="základní",$J$112,0)</f>
        <v>0</v>
      </c>
      <c r="BF112" s="156">
        <f>IF($N$112="snížená",$J$112,0)</f>
        <v>0</v>
      </c>
      <c r="BG112" s="156">
        <f>IF($N$112="zákl. přenesená",$J$112,0)</f>
        <v>0</v>
      </c>
      <c r="BH112" s="156">
        <f>IF($N$112="sníž. přenesená",$J$112,0)</f>
        <v>0</v>
      </c>
      <c r="BI112" s="156">
        <f>IF($N$112="nulová",$J$112,0)</f>
        <v>0</v>
      </c>
      <c r="BJ112" s="89" t="s">
        <v>20</v>
      </c>
      <c r="BK112" s="156">
        <f>ROUND($I$112*$H$112,2)</f>
        <v>0</v>
      </c>
      <c r="BL112" s="89" t="s">
        <v>142</v>
      </c>
      <c r="BM112" s="89" t="s">
        <v>157</v>
      </c>
    </row>
    <row r="113" spans="2:51" s="6" customFormat="1" ht="15.75" customHeight="1">
      <c r="B113" s="157"/>
      <c r="C113" s="158"/>
      <c r="D113" s="159" t="s">
        <v>144</v>
      </c>
      <c r="E113" s="160"/>
      <c r="F113" s="160" t="s">
        <v>145</v>
      </c>
      <c r="G113" s="158"/>
      <c r="H113" s="158"/>
      <c r="J113" s="158"/>
      <c r="K113" s="158"/>
      <c r="L113" s="161"/>
      <c r="M113" s="162"/>
      <c r="N113" s="158"/>
      <c r="O113" s="158"/>
      <c r="P113" s="158"/>
      <c r="Q113" s="158"/>
      <c r="R113" s="158"/>
      <c r="S113" s="158"/>
      <c r="T113" s="163"/>
      <c r="AT113" s="164" t="s">
        <v>144</v>
      </c>
      <c r="AU113" s="164" t="s">
        <v>78</v>
      </c>
      <c r="AV113" s="164" t="s">
        <v>20</v>
      </c>
      <c r="AW113" s="164" t="s">
        <v>93</v>
      </c>
      <c r="AX113" s="164" t="s">
        <v>70</v>
      </c>
      <c r="AY113" s="164" t="s">
        <v>136</v>
      </c>
    </row>
    <row r="114" spans="2:51" s="6" customFormat="1" ht="15.75" customHeight="1">
      <c r="B114" s="165"/>
      <c r="C114" s="166"/>
      <c r="D114" s="167" t="s">
        <v>144</v>
      </c>
      <c r="E114" s="166"/>
      <c r="F114" s="168" t="s">
        <v>158</v>
      </c>
      <c r="G114" s="166"/>
      <c r="H114" s="169">
        <v>168.21</v>
      </c>
      <c r="J114" s="166"/>
      <c r="K114" s="166"/>
      <c r="L114" s="170"/>
      <c r="M114" s="171"/>
      <c r="N114" s="166"/>
      <c r="O114" s="166"/>
      <c r="P114" s="166"/>
      <c r="Q114" s="166"/>
      <c r="R114" s="166"/>
      <c r="S114" s="166"/>
      <c r="T114" s="172"/>
      <c r="AT114" s="173" t="s">
        <v>144</v>
      </c>
      <c r="AU114" s="173" t="s">
        <v>78</v>
      </c>
      <c r="AV114" s="173" t="s">
        <v>78</v>
      </c>
      <c r="AW114" s="173" t="s">
        <v>93</v>
      </c>
      <c r="AX114" s="173" t="s">
        <v>70</v>
      </c>
      <c r="AY114" s="173" t="s">
        <v>136</v>
      </c>
    </row>
    <row r="115" spans="2:51" s="6" customFormat="1" ht="15.75" customHeight="1">
      <c r="B115" s="174"/>
      <c r="C115" s="175"/>
      <c r="D115" s="167" t="s">
        <v>144</v>
      </c>
      <c r="E115" s="175"/>
      <c r="F115" s="176" t="s">
        <v>147</v>
      </c>
      <c r="G115" s="175"/>
      <c r="H115" s="177">
        <v>168.21</v>
      </c>
      <c r="J115" s="175"/>
      <c r="K115" s="175"/>
      <c r="L115" s="178"/>
      <c r="M115" s="179"/>
      <c r="N115" s="175"/>
      <c r="O115" s="175"/>
      <c r="P115" s="175"/>
      <c r="Q115" s="175"/>
      <c r="R115" s="175"/>
      <c r="S115" s="175"/>
      <c r="T115" s="180"/>
      <c r="AT115" s="181" t="s">
        <v>144</v>
      </c>
      <c r="AU115" s="181" t="s">
        <v>78</v>
      </c>
      <c r="AV115" s="181" t="s">
        <v>142</v>
      </c>
      <c r="AW115" s="181" t="s">
        <v>93</v>
      </c>
      <c r="AX115" s="181" t="s">
        <v>20</v>
      </c>
      <c r="AY115" s="181" t="s">
        <v>136</v>
      </c>
    </row>
    <row r="116" spans="2:65" s="6" customFormat="1" ht="15.75" customHeight="1">
      <c r="B116" s="23"/>
      <c r="C116" s="145" t="s">
        <v>142</v>
      </c>
      <c r="D116" s="145" t="s">
        <v>138</v>
      </c>
      <c r="E116" s="146" t="s">
        <v>159</v>
      </c>
      <c r="F116" s="147" t="s">
        <v>160</v>
      </c>
      <c r="G116" s="148" t="s">
        <v>156</v>
      </c>
      <c r="H116" s="149">
        <v>168.21</v>
      </c>
      <c r="I116" s="150"/>
      <c r="J116" s="151">
        <f>ROUND($I$116*$H$116,2)</f>
        <v>0</v>
      </c>
      <c r="K116" s="147"/>
      <c r="L116" s="43"/>
      <c r="M116" s="152"/>
      <c r="N116" s="153" t="s">
        <v>41</v>
      </c>
      <c r="O116" s="24"/>
      <c r="P116" s="24"/>
      <c r="Q116" s="154">
        <v>0</v>
      </c>
      <c r="R116" s="154">
        <f>$Q$116*$H$116</f>
        <v>0</v>
      </c>
      <c r="S116" s="154">
        <v>0</v>
      </c>
      <c r="T116" s="155">
        <f>$S$116*$H$116</f>
        <v>0</v>
      </c>
      <c r="AR116" s="89" t="s">
        <v>142</v>
      </c>
      <c r="AT116" s="89" t="s">
        <v>138</v>
      </c>
      <c r="AU116" s="89" t="s">
        <v>78</v>
      </c>
      <c r="AY116" s="6" t="s">
        <v>136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20</v>
      </c>
      <c r="BK116" s="156">
        <f>ROUND($I$116*$H$116,2)</f>
        <v>0</v>
      </c>
      <c r="BL116" s="89" t="s">
        <v>142</v>
      </c>
      <c r="BM116" s="89" t="s">
        <v>161</v>
      </c>
    </row>
    <row r="117" spans="2:65" s="6" customFormat="1" ht="15.75" customHeight="1">
      <c r="B117" s="23"/>
      <c r="C117" s="148" t="s">
        <v>162</v>
      </c>
      <c r="D117" s="148" t="s">
        <v>138</v>
      </c>
      <c r="E117" s="146" t="s">
        <v>163</v>
      </c>
      <c r="F117" s="147" t="s">
        <v>164</v>
      </c>
      <c r="G117" s="148" t="s">
        <v>156</v>
      </c>
      <c r="H117" s="149">
        <v>168.21</v>
      </c>
      <c r="I117" s="150"/>
      <c r="J117" s="151">
        <f>ROUND($I$117*$H$117,2)</f>
        <v>0</v>
      </c>
      <c r="K117" s="147"/>
      <c r="L117" s="43"/>
      <c r="M117" s="152"/>
      <c r="N117" s="153" t="s">
        <v>41</v>
      </c>
      <c r="O117" s="24"/>
      <c r="P117" s="24"/>
      <c r="Q117" s="154">
        <v>0</v>
      </c>
      <c r="R117" s="154">
        <f>$Q$117*$H$117</f>
        <v>0</v>
      </c>
      <c r="S117" s="154">
        <v>0</v>
      </c>
      <c r="T117" s="155">
        <f>$S$117*$H$117</f>
        <v>0</v>
      </c>
      <c r="AR117" s="89" t="s">
        <v>142</v>
      </c>
      <c r="AT117" s="89" t="s">
        <v>138</v>
      </c>
      <c r="AU117" s="89" t="s">
        <v>78</v>
      </c>
      <c r="AY117" s="89" t="s">
        <v>136</v>
      </c>
      <c r="BE117" s="156">
        <f>IF($N$117="základní",$J$117,0)</f>
        <v>0</v>
      </c>
      <c r="BF117" s="156">
        <f>IF($N$117="snížená",$J$117,0)</f>
        <v>0</v>
      </c>
      <c r="BG117" s="156">
        <f>IF($N$117="zákl. přenesená",$J$117,0)</f>
        <v>0</v>
      </c>
      <c r="BH117" s="156">
        <f>IF($N$117="sníž. přenesená",$J$117,0)</f>
        <v>0</v>
      </c>
      <c r="BI117" s="156">
        <f>IF($N$117="nulová",$J$117,0)</f>
        <v>0</v>
      </c>
      <c r="BJ117" s="89" t="s">
        <v>20</v>
      </c>
      <c r="BK117" s="156">
        <f>ROUND($I$117*$H$117,2)</f>
        <v>0</v>
      </c>
      <c r="BL117" s="89" t="s">
        <v>142</v>
      </c>
      <c r="BM117" s="89" t="s">
        <v>165</v>
      </c>
    </row>
    <row r="118" spans="2:65" s="6" customFormat="1" ht="15.75" customHeight="1">
      <c r="B118" s="23"/>
      <c r="C118" s="148" t="s">
        <v>166</v>
      </c>
      <c r="D118" s="148" t="s">
        <v>138</v>
      </c>
      <c r="E118" s="146" t="s">
        <v>167</v>
      </c>
      <c r="F118" s="147" t="s">
        <v>168</v>
      </c>
      <c r="G118" s="148" t="s">
        <v>156</v>
      </c>
      <c r="H118" s="149">
        <v>168.21</v>
      </c>
      <c r="I118" s="150"/>
      <c r="J118" s="151">
        <f>ROUND($I$118*$H$118,2)</f>
        <v>0</v>
      </c>
      <c r="K118" s="147"/>
      <c r="L118" s="43"/>
      <c r="M118" s="152"/>
      <c r="N118" s="153" t="s">
        <v>41</v>
      </c>
      <c r="O118" s="24"/>
      <c r="P118" s="24"/>
      <c r="Q118" s="154">
        <v>0</v>
      </c>
      <c r="R118" s="154">
        <f>$Q$118*$H$118</f>
        <v>0</v>
      </c>
      <c r="S118" s="154">
        <v>0</v>
      </c>
      <c r="T118" s="155">
        <f>$S$118*$H$118</f>
        <v>0</v>
      </c>
      <c r="AR118" s="89" t="s">
        <v>142</v>
      </c>
      <c r="AT118" s="89" t="s">
        <v>138</v>
      </c>
      <c r="AU118" s="89" t="s">
        <v>78</v>
      </c>
      <c r="AY118" s="89" t="s">
        <v>136</v>
      </c>
      <c r="BE118" s="156">
        <f>IF($N$118="základní",$J$118,0)</f>
        <v>0</v>
      </c>
      <c r="BF118" s="156">
        <f>IF($N$118="snížená",$J$118,0)</f>
        <v>0</v>
      </c>
      <c r="BG118" s="156">
        <f>IF($N$118="zákl. přenesená",$J$118,0)</f>
        <v>0</v>
      </c>
      <c r="BH118" s="156">
        <f>IF($N$118="sníž. přenesená",$J$118,0)</f>
        <v>0</v>
      </c>
      <c r="BI118" s="156">
        <f>IF($N$118="nulová",$J$118,0)</f>
        <v>0</v>
      </c>
      <c r="BJ118" s="89" t="s">
        <v>20</v>
      </c>
      <c r="BK118" s="156">
        <f>ROUND($I$118*$H$118,2)</f>
        <v>0</v>
      </c>
      <c r="BL118" s="89" t="s">
        <v>142</v>
      </c>
      <c r="BM118" s="89" t="s">
        <v>169</v>
      </c>
    </row>
    <row r="119" spans="2:65" s="6" customFormat="1" ht="15.75" customHeight="1">
      <c r="B119" s="23"/>
      <c r="C119" s="148" t="s">
        <v>170</v>
      </c>
      <c r="D119" s="148" t="s">
        <v>138</v>
      </c>
      <c r="E119" s="146" t="s">
        <v>171</v>
      </c>
      <c r="F119" s="147" t="s">
        <v>172</v>
      </c>
      <c r="G119" s="148" t="s">
        <v>173</v>
      </c>
      <c r="H119" s="149">
        <v>269.136</v>
      </c>
      <c r="I119" s="150"/>
      <c r="J119" s="151">
        <f>ROUND($I$119*$H$119,2)</f>
        <v>0</v>
      </c>
      <c r="K119" s="147"/>
      <c r="L119" s="43"/>
      <c r="M119" s="152"/>
      <c r="N119" s="153" t="s">
        <v>41</v>
      </c>
      <c r="O119" s="24"/>
      <c r="P119" s="24"/>
      <c r="Q119" s="154">
        <v>0</v>
      </c>
      <c r="R119" s="154">
        <f>$Q$119*$H$119</f>
        <v>0</v>
      </c>
      <c r="S119" s="154">
        <v>0</v>
      </c>
      <c r="T119" s="155">
        <f>$S$119*$H$119</f>
        <v>0</v>
      </c>
      <c r="AR119" s="89" t="s">
        <v>142</v>
      </c>
      <c r="AT119" s="89" t="s">
        <v>138</v>
      </c>
      <c r="AU119" s="89" t="s">
        <v>78</v>
      </c>
      <c r="AY119" s="89" t="s">
        <v>136</v>
      </c>
      <c r="BE119" s="156">
        <f>IF($N$119="základní",$J$119,0)</f>
        <v>0</v>
      </c>
      <c r="BF119" s="156">
        <f>IF($N$119="snížená",$J$119,0)</f>
        <v>0</v>
      </c>
      <c r="BG119" s="156">
        <f>IF($N$119="zákl. přenesená",$J$119,0)</f>
        <v>0</v>
      </c>
      <c r="BH119" s="156">
        <f>IF($N$119="sníž. přenesená",$J$119,0)</f>
        <v>0</v>
      </c>
      <c r="BI119" s="156">
        <f>IF($N$119="nulová",$J$119,0)</f>
        <v>0</v>
      </c>
      <c r="BJ119" s="89" t="s">
        <v>20</v>
      </c>
      <c r="BK119" s="156">
        <f>ROUND($I$119*$H$119,2)</f>
        <v>0</v>
      </c>
      <c r="BL119" s="89" t="s">
        <v>142</v>
      </c>
      <c r="BM119" s="89" t="s">
        <v>174</v>
      </c>
    </row>
    <row r="120" spans="2:51" s="6" customFormat="1" ht="15.75" customHeight="1">
      <c r="B120" s="165"/>
      <c r="C120" s="166"/>
      <c r="D120" s="159" t="s">
        <v>144</v>
      </c>
      <c r="E120" s="168"/>
      <c r="F120" s="168" t="s">
        <v>175</v>
      </c>
      <c r="G120" s="166"/>
      <c r="H120" s="169">
        <v>269.136</v>
      </c>
      <c r="J120" s="166"/>
      <c r="K120" s="166"/>
      <c r="L120" s="170"/>
      <c r="M120" s="171"/>
      <c r="N120" s="166"/>
      <c r="O120" s="166"/>
      <c r="P120" s="166"/>
      <c r="Q120" s="166"/>
      <c r="R120" s="166"/>
      <c r="S120" s="166"/>
      <c r="T120" s="172"/>
      <c r="AT120" s="173" t="s">
        <v>144</v>
      </c>
      <c r="AU120" s="173" t="s">
        <v>78</v>
      </c>
      <c r="AV120" s="173" t="s">
        <v>78</v>
      </c>
      <c r="AW120" s="173" t="s">
        <v>93</v>
      </c>
      <c r="AX120" s="173" t="s">
        <v>20</v>
      </c>
      <c r="AY120" s="173" t="s">
        <v>136</v>
      </c>
    </row>
    <row r="121" spans="2:65" s="6" customFormat="1" ht="15.75" customHeight="1">
      <c r="B121" s="23"/>
      <c r="C121" s="145" t="s">
        <v>176</v>
      </c>
      <c r="D121" s="145" t="s">
        <v>138</v>
      </c>
      <c r="E121" s="146" t="s">
        <v>177</v>
      </c>
      <c r="F121" s="147" t="s">
        <v>178</v>
      </c>
      <c r="G121" s="148" t="s">
        <v>156</v>
      </c>
      <c r="H121" s="149">
        <v>168.21</v>
      </c>
      <c r="I121" s="150"/>
      <c r="J121" s="151">
        <f>ROUND($I$121*$H$121,2)</f>
        <v>0</v>
      </c>
      <c r="K121" s="147"/>
      <c r="L121" s="43"/>
      <c r="M121" s="152"/>
      <c r="N121" s="153" t="s">
        <v>41</v>
      </c>
      <c r="O121" s="24"/>
      <c r="P121" s="24"/>
      <c r="Q121" s="154">
        <v>0</v>
      </c>
      <c r="R121" s="154">
        <f>$Q$121*$H$121</f>
        <v>0</v>
      </c>
      <c r="S121" s="154">
        <v>0</v>
      </c>
      <c r="T121" s="155">
        <f>$S$121*$H$121</f>
        <v>0</v>
      </c>
      <c r="AR121" s="89" t="s">
        <v>142</v>
      </c>
      <c r="AT121" s="89" t="s">
        <v>138</v>
      </c>
      <c r="AU121" s="89" t="s">
        <v>78</v>
      </c>
      <c r="AY121" s="6" t="s">
        <v>136</v>
      </c>
      <c r="BE121" s="156">
        <f>IF($N$121="základní",$J$121,0)</f>
        <v>0</v>
      </c>
      <c r="BF121" s="156">
        <f>IF($N$121="snížená",$J$121,0)</f>
        <v>0</v>
      </c>
      <c r="BG121" s="156">
        <f>IF($N$121="zákl. přenesená",$J$121,0)</f>
        <v>0</v>
      </c>
      <c r="BH121" s="156">
        <f>IF($N$121="sníž. přenesená",$J$121,0)</f>
        <v>0</v>
      </c>
      <c r="BI121" s="156">
        <f>IF($N$121="nulová",$J$121,0)</f>
        <v>0</v>
      </c>
      <c r="BJ121" s="89" t="s">
        <v>20</v>
      </c>
      <c r="BK121" s="156">
        <f>ROUND($I$121*$H$121,2)</f>
        <v>0</v>
      </c>
      <c r="BL121" s="89" t="s">
        <v>142</v>
      </c>
      <c r="BM121" s="89" t="s">
        <v>179</v>
      </c>
    </row>
    <row r="122" spans="2:51" s="6" customFormat="1" ht="15.75" customHeight="1">
      <c r="B122" s="157"/>
      <c r="C122" s="158"/>
      <c r="D122" s="159" t="s">
        <v>144</v>
      </c>
      <c r="E122" s="160"/>
      <c r="F122" s="160" t="s">
        <v>145</v>
      </c>
      <c r="G122" s="158"/>
      <c r="H122" s="158"/>
      <c r="J122" s="158"/>
      <c r="K122" s="158"/>
      <c r="L122" s="161"/>
      <c r="M122" s="162"/>
      <c r="N122" s="158"/>
      <c r="O122" s="158"/>
      <c r="P122" s="158"/>
      <c r="Q122" s="158"/>
      <c r="R122" s="158"/>
      <c r="S122" s="158"/>
      <c r="T122" s="163"/>
      <c r="AT122" s="164" t="s">
        <v>144</v>
      </c>
      <c r="AU122" s="164" t="s">
        <v>78</v>
      </c>
      <c r="AV122" s="164" t="s">
        <v>20</v>
      </c>
      <c r="AW122" s="164" t="s">
        <v>93</v>
      </c>
      <c r="AX122" s="164" t="s">
        <v>70</v>
      </c>
      <c r="AY122" s="164" t="s">
        <v>136</v>
      </c>
    </row>
    <row r="123" spans="2:51" s="6" customFormat="1" ht="15.75" customHeight="1">
      <c r="B123" s="165"/>
      <c r="C123" s="166"/>
      <c r="D123" s="167" t="s">
        <v>144</v>
      </c>
      <c r="E123" s="166"/>
      <c r="F123" s="168" t="s">
        <v>158</v>
      </c>
      <c r="G123" s="166"/>
      <c r="H123" s="169">
        <v>168.21</v>
      </c>
      <c r="J123" s="166"/>
      <c r="K123" s="166"/>
      <c r="L123" s="170"/>
      <c r="M123" s="171"/>
      <c r="N123" s="166"/>
      <c r="O123" s="166"/>
      <c r="P123" s="166"/>
      <c r="Q123" s="166"/>
      <c r="R123" s="166"/>
      <c r="S123" s="166"/>
      <c r="T123" s="172"/>
      <c r="AT123" s="173" t="s">
        <v>144</v>
      </c>
      <c r="AU123" s="173" t="s">
        <v>78</v>
      </c>
      <c r="AV123" s="173" t="s">
        <v>78</v>
      </c>
      <c r="AW123" s="173" t="s">
        <v>93</v>
      </c>
      <c r="AX123" s="173" t="s">
        <v>70</v>
      </c>
      <c r="AY123" s="173" t="s">
        <v>136</v>
      </c>
    </row>
    <row r="124" spans="2:51" s="6" customFormat="1" ht="15.75" customHeight="1">
      <c r="B124" s="174"/>
      <c r="C124" s="175"/>
      <c r="D124" s="167" t="s">
        <v>144</v>
      </c>
      <c r="E124" s="175"/>
      <c r="F124" s="176" t="s">
        <v>147</v>
      </c>
      <c r="G124" s="175"/>
      <c r="H124" s="177">
        <v>168.21</v>
      </c>
      <c r="J124" s="175"/>
      <c r="K124" s="175"/>
      <c r="L124" s="178"/>
      <c r="M124" s="179"/>
      <c r="N124" s="175"/>
      <c r="O124" s="175"/>
      <c r="P124" s="175"/>
      <c r="Q124" s="175"/>
      <c r="R124" s="175"/>
      <c r="S124" s="175"/>
      <c r="T124" s="180"/>
      <c r="AT124" s="181" t="s">
        <v>144</v>
      </c>
      <c r="AU124" s="181" t="s">
        <v>78</v>
      </c>
      <c r="AV124" s="181" t="s">
        <v>142</v>
      </c>
      <c r="AW124" s="181" t="s">
        <v>93</v>
      </c>
      <c r="AX124" s="181" t="s">
        <v>20</v>
      </c>
      <c r="AY124" s="181" t="s">
        <v>136</v>
      </c>
    </row>
    <row r="125" spans="2:65" s="6" customFormat="1" ht="15.75" customHeight="1">
      <c r="B125" s="23"/>
      <c r="C125" s="182" t="s">
        <v>180</v>
      </c>
      <c r="D125" s="182" t="s">
        <v>181</v>
      </c>
      <c r="E125" s="183" t="s">
        <v>182</v>
      </c>
      <c r="F125" s="184" t="s">
        <v>183</v>
      </c>
      <c r="G125" s="185" t="s">
        <v>173</v>
      </c>
      <c r="H125" s="186">
        <v>302.778</v>
      </c>
      <c r="I125" s="187"/>
      <c r="J125" s="188">
        <f>ROUND($I$125*$H$125,2)</f>
        <v>0</v>
      </c>
      <c r="K125" s="184"/>
      <c r="L125" s="189"/>
      <c r="M125" s="190"/>
      <c r="N125" s="191" t="s">
        <v>41</v>
      </c>
      <c r="O125" s="24"/>
      <c r="P125" s="24"/>
      <c r="Q125" s="154">
        <v>1</v>
      </c>
      <c r="R125" s="154">
        <f>$Q$125*$H$125</f>
        <v>302.778</v>
      </c>
      <c r="S125" s="154">
        <v>0</v>
      </c>
      <c r="T125" s="155">
        <f>$S$125*$H$125</f>
        <v>0</v>
      </c>
      <c r="AR125" s="89" t="s">
        <v>176</v>
      </c>
      <c r="AT125" s="89" t="s">
        <v>181</v>
      </c>
      <c r="AU125" s="89" t="s">
        <v>78</v>
      </c>
      <c r="AY125" s="6" t="s">
        <v>136</v>
      </c>
      <c r="BE125" s="156">
        <f>IF($N$125="základní",$J$125,0)</f>
        <v>0</v>
      </c>
      <c r="BF125" s="156">
        <f>IF($N$125="snížená",$J$125,0)</f>
        <v>0</v>
      </c>
      <c r="BG125" s="156">
        <f>IF($N$125="zákl. přenesená",$J$125,0)</f>
        <v>0</v>
      </c>
      <c r="BH125" s="156">
        <f>IF($N$125="sníž. přenesená",$J$125,0)</f>
        <v>0</v>
      </c>
      <c r="BI125" s="156">
        <f>IF($N$125="nulová",$J$125,0)</f>
        <v>0</v>
      </c>
      <c r="BJ125" s="89" t="s">
        <v>20</v>
      </c>
      <c r="BK125" s="156">
        <f>ROUND($I$125*$H$125,2)</f>
        <v>0</v>
      </c>
      <c r="BL125" s="89" t="s">
        <v>142</v>
      </c>
      <c r="BM125" s="89" t="s">
        <v>184</v>
      </c>
    </row>
    <row r="126" spans="2:51" s="6" customFormat="1" ht="15.75" customHeight="1">
      <c r="B126" s="165"/>
      <c r="C126" s="166"/>
      <c r="D126" s="159" t="s">
        <v>144</v>
      </c>
      <c r="E126" s="168"/>
      <c r="F126" s="168" t="s">
        <v>185</v>
      </c>
      <c r="G126" s="166"/>
      <c r="H126" s="169">
        <v>302.778</v>
      </c>
      <c r="J126" s="166"/>
      <c r="K126" s="166"/>
      <c r="L126" s="170"/>
      <c r="M126" s="171"/>
      <c r="N126" s="166"/>
      <c r="O126" s="166"/>
      <c r="P126" s="166"/>
      <c r="Q126" s="166"/>
      <c r="R126" s="166"/>
      <c r="S126" s="166"/>
      <c r="T126" s="172"/>
      <c r="AT126" s="173" t="s">
        <v>144</v>
      </c>
      <c r="AU126" s="173" t="s">
        <v>78</v>
      </c>
      <c r="AV126" s="173" t="s">
        <v>78</v>
      </c>
      <c r="AW126" s="173" t="s">
        <v>93</v>
      </c>
      <c r="AX126" s="173" t="s">
        <v>20</v>
      </c>
      <c r="AY126" s="173" t="s">
        <v>136</v>
      </c>
    </row>
    <row r="127" spans="2:63" s="132" customFormat="1" ht="30.75" customHeight="1">
      <c r="B127" s="133"/>
      <c r="C127" s="134"/>
      <c r="D127" s="134" t="s">
        <v>69</v>
      </c>
      <c r="E127" s="143" t="s">
        <v>153</v>
      </c>
      <c r="F127" s="143" t="s">
        <v>186</v>
      </c>
      <c r="G127" s="134"/>
      <c r="H127" s="134"/>
      <c r="J127" s="144">
        <f>$BK$127</f>
        <v>0</v>
      </c>
      <c r="K127" s="134"/>
      <c r="L127" s="137"/>
      <c r="M127" s="138"/>
      <c r="N127" s="134"/>
      <c r="O127" s="134"/>
      <c r="P127" s="139">
        <f>SUM($P$128:$P$135)</f>
        <v>0</v>
      </c>
      <c r="Q127" s="134"/>
      <c r="R127" s="139">
        <f>SUM($R$128:$R$135)</f>
        <v>1.70214225</v>
      </c>
      <c r="S127" s="134"/>
      <c r="T127" s="140">
        <f>SUM($T$128:$T$135)</f>
        <v>0</v>
      </c>
      <c r="AR127" s="141" t="s">
        <v>20</v>
      </c>
      <c r="AT127" s="141" t="s">
        <v>69</v>
      </c>
      <c r="AU127" s="141" t="s">
        <v>20</v>
      </c>
      <c r="AY127" s="141" t="s">
        <v>136</v>
      </c>
      <c r="BK127" s="142">
        <f>SUM($BK$128:$BK$135)</f>
        <v>0</v>
      </c>
    </row>
    <row r="128" spans="2:65" s="6" customFormat="1" ht="15.75" customHeight="1">
      <c r="B128" s="23"/>
      <c r="C128" s="145" t="s">
        <v>187</v>
      </c>
      <c r="D128" s="145" t="s">
        <v>138</v>
      </c>
      <c r="E128" s="146" t="s">
        <v>188</v>
      </c>
      <c r="F128" s="147" t="s">
        <v>189</v>
      </c>
      <c r="G128" s="148" t="s">
        <v>141</v>
      </c>
      <c r="H128" s="149">
        <v>3.425</v>
      </c>
      <c r="I128" s="150"/>
      <c r="J128" s="151">
        <f>ROUND($I$128*$H$128,2)</f>
        <v>0</v>
      </c>
      <c r="K128" s="147" t="s">
        <v>190</v>
      </c>
      <c r="L128" s="43"/>
      <c r="M128" s="152"/>
      <c r="N128" s="153" t="s">
        <v>41</v>
      </c>
      <c r="O128" s="24"/>
      <c r="P128" s="24"/>
      <c r="Q128" s="154">
        <v>0.25041</v>
      </c>
      <c r="R128" s="154">
        <f>$Q$128*$H$128</f>
        <v>0.8576542500000001</v>
      </c>
      <c r="S128" s="154">
        <v>0</v>
      </c>
      <c r="T128" s="155">
        <f>$S$128*$H$128</f>
        <v>0</v>
      </c>
      <c r="AR128" s="89" t="s">
        <v>142</v>
      </c>
      <c r="AT128" s="89" t="s">
        <v>138</v>
      </c>
      <c r="AU128" s="89" t="s">
        <v>78</v>
      </c>
      <c r="AY128" s="6" t="s">
        <v>136</v>
      </c>
      <c r="BE128" s="156">
        <f>IF($N$128="základní",$J$128,0)</f>
        <v>0</v>
      </c>
      <c r="BF128" s="156">
        <f>IF($N$128="snížená",$J$128,0)</f>
        <v>0</v>
      </c>
      <c r="BG128" s="156">
        <f>IF($N$128="zákl. přenesená",$J$128,0)</f>
        <v>0</v>
      </c>
      <c r="BH128" s="156">
        <f>IF($N$128="sníž. přenesená",$J$128,0)</f>
        <v>0</v>
      </c>
      <c r="BI128" s="156">
        <f>IF($N$128="nulová",$J$128,0)</f>
        <v>0</v>
      </c>
      <c r="BJ128" s="89" t="s">
        <v>20</v>
      </c>
      <c r="BK128" s="156">
        <f>ROUND($I$128*$H$128,2)</f>
        <v>0</v>
      </c>
      <c r="BL128" s="89" t="s">
        <v>142</v>
      </c>
      <c r="BM128" s="89" t="s">
        <v>191</v>
      </c>
    </row>
    <row r="129" spans="2:51" s="6" customFormat="1" ht="15.75" customHeight="1">
      <c r="B129" s="157"/>
      <c r="C129" s="158"/>
      <c r="D129" s="159" t="s">
        <v>144</v>
      </c>
      <c r="E129" s="160"/>
      <c r="F129" s="160" t="s">
        <v>192</v>
      </c>
      <c r="G129" s="158"/>
      <c r="H129" s="158"/>
      <c r="J129" s="158"/>
      <c r="K129" s="158"/>
      <c r="L129" s="161"/>
      <c r="M129" s="162"/>
      <c r="N129" s="158"/>
      <c r="O129" s="158"/>
      <c r="P129" s="158"/>
      <c r="Q129" s="158"/>
      <c r="R129" s="158"/>
      <c r="S129" s="158"/>
      <c r="T129" s="163"/>
      <c r="AT129" s="164" t="s">
        <v>144</v>
      </c>
      <c r="AU129" s="164" t="s">
        <v>78</v>
      </c>
      <c r="AV129" s="164" t="s">
        <v>20</v>
      </c>
      <c r="AW129" s="164" t="s">
        <v>93</v>
      </c>
      <c r="AX129" s="164" t="s">
        <v>70</v>
      </c>
      <c r="AY129" s="164" t="s">
        <v>136</v>
      </c>
    </row>
    <row r="130" spans="2:51" s="6" customFormat="1" ht="15.75" customHeight="1">
      <c r="B130" s="165"/>
      <c r="C130" s="166"/>
      <c r="D130" s="167" t="s">
        <v>144</v>
      </c>
      <c r="E130" s="166"/>
      <c r="F130" s="168" t="s">
        <v>193</v>
      </c>
      <c r="G130" s="166"/>
      <c r="H130" s="169">
        <v>3.425</v>
      </c>
      <c r="J130" s="166"/>
      <c r="K130" s="166"/>
      <c r="L130" s="170"/>
      <c r="M130" s="171"/>
      <c r="N130" s="166"/>
      <c r="O130" s="166"/>
      <c r="P130" s="166"/>
      <c r="Q130" s="166"/>
      <c r="R130" s="166"/>
      <c r="S130" s="166"/>
      <c r="T130" s="172"/>
      <c r="AT130" s="173" t="s">
        <v>144</v>
      </c>
      <c r="AU130" s="173" t="s">
        <v>78</v>
      </c>
      <c r="AV130" s="173" t="s">
        <v>78</v>
      </c>
      <c r="AW130" s="173" t="s">
        <v>93</v>
      </c>
      <c r="AX130" s="173" t="s">
        <v>70</v>
      </c>
      <c r="AY130" s="173" t="s">
        <v>136</v>
      </c>
    </row>
    <row r="131" spans="2:51" s="6" customFormat="1" ht="15.75" customHeight="1">
      <c r="B131" s="174"/>
      <c r="C131" s="175"/>
      <c r="D131" s="167" t="s">
        <v>144</v>
      </c>
      <c r="E131" s="175"/>
      <c r="F131" s="176" t="s">
        <v>147</v>
      </c>
      <c r="G131" s="175"/>
      <c r="H131" s="177">
        <v>3.425</v>
      </c>
      <c r="J131" s="175"/>
      <c r="K131" s="175"/>
      <c r="L131" s="178"/>
      <c r="M131" s="179"/>
      <c r="N131" s="175"/>
      <c r="O131" s="175"/>
      <c r="P131" s="175"/>
      <c r="Q131" s="175"/>
      <c r="R131" s="175"/>
      <c r="S131" s="175"/>
      <c r="T131" s="180"/>
      <c r="AT131" s="181" t="s">
        <v>144</v>
      </c>
      <c r="AU131" s="181" t="s">
        <v>78</v>
      </c>
      <c r="AV131" s="181" t="s">
        <v>142</v>
      </c>
      <c r="AW131" s="181" t="s">
        <v>93</v>
      </c>
      <c r="AX131" s="181" t="s">
        <v>20</v>
      </c>
      <c r="AY131" s="181" t="s">
        <v>136</v>
      </c>
    </row>
    <row r="132" spans="2:65" s="6" customFormat="1" ht="15.75" customHeight="1">
      <c r="B132" s="23"/>
      <c r="C132" s="145" t="s">
        <v>25</v>
      </c>
      <c r="D132" s="145" t="s">
        <v>138</v>
      </c>
      <c r="E132" s="146" t="s">
        <v>194</v>
      </c>
      <c r="F132" s="147" t="s">
        <v>195</v>
      </c>
      <c r="G132" s="148" t="s">
        <v>141</v>
      </c>
      <c r="H132" s="149">
        <v>3.6</v>
      </c>
      <c r="I132" s="150"/>
      <c r="J132" s="151">
        <f>ROUND($I$132*$H$132,2)</f>
        <v>0</v>
      </c>
      <c r="K132" s="147"/>
      <c r="L132" s="43"/>
      <c r="M132" s="152"/>
      <c r="N132" s="153" t="s">
        <v>41</v>
      </c>
      <c r="O132" s="24"/>
      <c r="P132" s="24"/>
      <c r="Q132" s="154">
        <v>0.23458</v>
      </c>
      <c r="R132" s="154">
        <f>$Q$132*$H$132</f>
        <v>0.844488</v>
      </c>
      <c r="S132" s="154">
        <v>0</v>
      </c>
      <c r="T132" s="155">
        <f>$S$132*$H$132</f>
        <v>0</v>
      </c>
      <c r="AR132" s="89" t="s">
        <v>142</v>
      </c>
      <c r="AT132" s="89" t="s">
        <v>138</v>
      </c>
      <c r="AU132" s="89" t="s">
        <v>78</v>
      </c>
      <c r="AY132" s="6" t="s">
        <v>136</v>
      </c>
      <c r="BE132" s="156">
        <f>IF($N$132="základní",$J$132,0)</f>
        <v>0</v>
      </c>
      <c r="BF132" s="156">
        <f>IF($N$132="snížená",$J$132,0)</f>
        <v>0</v>
      </c>
      <c r="BG132" s="156">
        <f>IF($N$132="zákl. přenesená",$J$132,0)</f>
        <v>0</v>
      </c>
      <c r="BH132" s="156">
        <f>IF($N$132="sníž. přenesená",$J$132,0)</f>
        <v>0</v>
      </c>
      <c r="BI132" s="156">
        <f>IF($N$132="nulová",$J$132,0)</f>
        <v>0</v>
      </c>
      <c r="BJ132" s="89" t="s">
        <v>20</v>
      </c>
      <c r="BK132" s="156">
        <f>ROUND($I$132*$H$132,2)</f>
        <v>0</v>
      </c>
      <c r="BL132" s="89" t="s">
        <v>142</v>
      </c>
      <c r="BM132" s="89" t="s">
        <v>196</v>
      </c>
    </row>
    <row r="133" spans="2:51" s="6" customFormat="1" ht="15.75" customHeight="1">
      <c r="B133" s="157"/>
      <c r="C133" s="158"/>
      <c r="D133" s="159" t="s">
        <v>144</v>
      </c>
      <c r="E133" s="160"/>
      <c r="F133" s="160" t="s">
        <v>197</v>
      </c>
      <c r="G133" s="158"/>
      <c r="H133" s="158"/>
      <c r="J133" s="158"/>
      <c r="K133" s="158"/>
      <c r="L133" s="161"/>
      <c r="M133" s="162"/>
      <c r="N133" s="158"/>
      <c r="O133" s="158"/>
      <c r="P133" s="158"/>
      <c r="Q133" s="158"/>
      <c r="R133" s="158"/>
      <c r="S133" s="158"/>
      <c r="T133" s="163"/>
      <c r="AT133" s="164" t="s">
        <v>144</v>
      </c>
      <c r="AU133" s="164" t="s">
        <v>78</v>
      </c>
      <c r="AV133" s="164" t="s">
        <v>20</v>
      </c>
      <c r="AW133" s="164" t="s">
        <v>93</v>
      </c>
      <c r="AX133" s="164" t="s">
        <v>70</v>
      </c>
      <c r="AY133" s="164" t="s">
        <v>136</v>
      </c>
    </row>
    <row r="134" spans="2:51" s="6" customFormat="1" ht="15.75" customHeight="1">
      <c r="B134" s="165"/>
      <c r="C134" s="166"/>
      <c r="D134" s="167" t="s">
        <v>144</v>
      </c>
      <c r="E134" s="166"/>
      <c r="F134" s="168" t="s">
        <v>198</v>
      </c>
      <c r="G134" s="166"/>
      <c r="H134" s="169">
        <v>3.6</v>
      </c>
      <c r="J134" s="166"/>
      <c r="K134" s="166"/>
      <c r="L134" s="170"/>
      <c r="M134" s="171"/>
      <c r="N134" s="166"/>
      <c r="O134" s="166"/>
      <c r="P134" s="166"/>
      <c r="Q134" s="166"/>
      <c r="R134" s="166"/>
      <c r="S134" s="166"/>
      <c r="T134" s="172"/>
      <c r="AT134" s="173" t="s">
        <v>144</v>
      </c>
      <c r="AU134" s="173" t="s">
        <v>78</v>
      </c>
      <c r="AV134" s="173" t="s">
        <v>78</v>
      </c>
      <c r="AW134" s="173" t="s">
        <v>93</v>
      </c>
      <c r="AX134" s="173" t="s">
        <v>70</v>
      </c>
      <c r="AY134" s="173" t="s">
        <v>136</v>
      </c>
    </row>
    <row r="135" spans="2:51" s="6" customFormat="1" ht="15.75" customHeight="1">
      <c r="B135" s="174"/>
      <c r="C135" s="175"/>
      <c r="D135" s="167" t="s">
        <v>144</v>
      </c>
      <c r="E135" s="175"/>
      <c r="F135" s="176" t="s">
        <v>147</v>
      </c>
      <c r="G135" s="175"/>
      <c r="H135" s="177">
        <v>3.6</v>
      </c>
      <c r="J135" s="175"/>
      <c r="K135" s="175"/>
      <c r="L135" s="178"/>
      <c r="M135" s="179"/>
      <c r="N135" s="175"/>
      <c r="O135" s="175"/>
      <c r="P135" s="175"/>
      <c r="Q135" s="175"/>
      <c r="R135" s="175"/>
      <c r="S135" s="175"/>
      <c r="T135" s="180"/>
      <c r="AT135" s="181" t="s">
        <v>144</v>
      </c>
      <c r="AU135" s="181" t="s">
        <v>78</v>
      </c>
      <c r="AV135" s="181" t="s">
        <v>142</v>
      </c>
      <c r="AW135" s="181" t="s">
        <v>93</v>
      </c>
      <c r="AX135" s="181" t="s">
        <v>20</v>
      </c>
      <c r="AY135" s="181" t="s">
        <v>136</v>
      </c>
    </row>
    <row r="136" spans="2:63" s="132" customFormat="1" ht="30.75" customHeight="1">
      <c r="B136" s="133"/>
      <c r="C136" s="134"/>
      <c r="D136" s="134" t="s">
        <v>69</v>
      </c>
      <c r="E136" s="143" t="s">
        <v>162</v>
      </c>
      <c r="F136" s="143" t="s">
        <v>199</v>
      </c>
      <c r="G136" s="134"/>
      <c r="H136" s="134"/>
      <c r="J136" s="144">
        <f>$BK$136</f>
        <v>0</v>
      </c>
      <c r="K136" s="134"/>
      <c r="L136" s="137"/>
      <c r="M136" s="138"/>
      <c r="N136" s="134"/>
      <c r="O136" s="134"/>
      <c r="P136" s="139">
        <f>SUM($P$137:$P$141)</f>
        <v>0</v>
      </c>
      <c r="Q136" s="134"/>
      <c r="R136" s="139">
        <f>SUM($R$137:$R$141)</f>
        <v>29.310592500000002</v>
      </c>
      <c r="S136" s="134"/>
      <c r="T136" s="140">
        <f>SUM($T$137:$T$141)</f>
        <v>0</v>
      </c>
      <c r="AR136" s="141" t="s">
        <v>20</v>
      </c>
      <c r="AT136" s="141" t="s">
        <v>69</v>
      </c>
      <c r="AU136" s="141" t="s">
        <v>20</v>
      </c>
      <c r="AY136" s="141" t="s">
        <v>136</v>
      </c>
      <c r="BK136" s="142">
        <f>SUM($BK$137:$BK$141)</f>
        <v>0</v>
      </c>
    </row>
    <row r="137" spans="2:65" s="6" customFormat="1" ht="15.75" customHeight="1">
      <c r="B137" s="23"/>
      <c r="C137" s="145" t="s">
        <v>200</v>
      </c>
      <c r="D137" s="145" t="s">
        <v>138</v>
      </c>
      <c r="E137" s="146" t="s">
        <v>201</v>
      </c>
      <c r="F137" s="147" t="s">
        <v>202</v>
      </c>
      <c r="G137" s="148" t="s">
        <v>141</v>
      </c>
      <c r="H137" s="149">
        <v>168.21</v>
      </c>
      <c r="I137" s="150"/>
      <c r="J137" s="151">
        <f>ROUND($I$137*$H$137,2)</f>
        <v>0</v>
      </c>
      <c r="K137" s="147"/>
      <c r="L137" s="43"/>
      <c r="M137" s="152"/>
      <c r="N137" s="153" t="s">
        <v>41</v>
      </c>
      <c r="O137" s="24"/>
      <c r="P137" s="24"/>
      <c r="Q137" s="154">
        <v>0.08425</v>
      </c>
      <c r="R137" s="154">
        <f>$Q$137*$H$137</f>
        <v>14.171692500000002</v>
      </c>
      <c r="S137" s="154">
        <v>0</v>
      </c>
      <c r="T137" s="155">
        <f>$S$137*$H$137</f>
        <v>0</v>
      </c>
      <c r="AR137" s="89" t="s">
        <v>142</v>
      </c>
      <c r="AT137" s="89" t="s">
        <v>138</v>
      </c>
      <c r="AU137" s="89" t="s">
        <v>78</v>
      </c>
      <c r="AY137" s="6" t="s">
        <v>136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20</v>
      </c>
      <c r="BK137" s="156">
        <f>ROUND($I$137*$H$137,2)</f>
        <v>0</v>
      </c>
      <c r="BL137" s="89" t="s">
        <v>142</v>
      </c>
      <c r="BM137" s="89" t="s">
        <v>203</v>
      </c>
    </row>
    <row r="138" spans="2:51" s="6" customFormat="1" ht="15.75" customHeight="1">
      <c r="B138" s="157"/>
      <c r="C138" s="158"/>
      <c r="D138" s="159" t="s">
        <v>144</v>
      </c>
      <c r="E138" s="160"/>
      <c r="F138" s="160" t="s">
        <v>145</v>
      </c>
      <c r="G138" s="158"/>
      <c r="H138" s="158"/>
      <c r="J138" s="158"/>
      <c r="K138" s="158"/>
      <c r="L138" s="161"/>
      <c r="M138" s="162"/>
      <c r="N138" s="158"/>
      <c r="O138" s="158"/>
      <c r="P138" s="158"/>
      <c r="Q138" s="158"/>
      <c r="R138" s="158"/>
      <c r="S138" s="158"/>
      <c r="T138" s="163"/>
      <c r="AT138" s="164" t="s">
        <v>144</v>
      </c>
      <c r="AU138" s="164" t="s">
        <v>78</v>
      </c>
      <c r="AV138" s="164" t="s">
        <v>20</v>
      </c>
      <c r="AW138" s="164" t="s">
        <v>93</v>
      </c>
      <c r="AX138" s="164" t="s">
        <v>70</v>
      </c>
      <c r="AY138" s="164" t="s">
        <v>136</v>
      </c>
    </row>
    <row r="139" spans="2:51" s="6" customFormat="1" ht="15.75" customHeight="1">
      <c r="B139" s="165"/>
      <c r="C139" s="166"/>
      <c r="D139" s="167" t="s">
        <v>144</v>
      </c>
      <c r="E139" s="166"/>
      <c r="F139" s="168" t="s">
        <v>146</v>
      </c>
      <c r="G139" s="166"/>
      <c r="H139" s="169">
        <v>168.21</v>
      </c>
      <c r="J139" s="166"/>
      <c r="K139" s="166"/>
      <c r="L139" s="170"/>
      <c r="M139" s="171"/>
      <c r="N139" s="166"/>
      <c r="O139" s="166"/>
      <c r="P139" s="166"/>
      <c r="Q139" s="166"/>
      <c r="R139" s="166"/>
      <c r="S139" s="166"/>
      <c r="T139" s="172"/>
      <c r="AT139" s="173" t="s">
        <v>144</v>
      </c>
      <c r="AU139" s="173" t="s">
        <v>78</v>
      </c>
      <c r="AV139" s="173" t="s">
        <v>78</v>
      </c>
      <c r="AW139" s="173" t="s">
        <v>93</v>
      </c>
      <c r="AX139" s="173" t="s">
        <v>70</v>
      </c>
      <c r="AY139" s="173" t="s">
        <v>136</v>
      </c>
    </row>
    <row r="140" spans="2:51" s="6" customFormat="1" ht="15.75" customHeight="1">
      <c r="B140" s="174"/>
      <c r="C140" s="175"/>
      <c r="D140" s="167" t="s">
        <v>144</v>
      </c>
      <c r="E140" s="175"/>
      <c r="F140" s="176" t="s">
        <v>147</v>
      </c>
      <c r="G140" s="175"/>
      <c r="H140" s="177">
        <v>168.21</v>
      </c>
      <c r="J140" s="175"/>
      <c r="K140" s="175"/>
      <c r="L140" s="178"/>
      <c r="M140" s="179"/>
      <c r="N140" s="175"/>
      <c r="O140" s="175"/>
      <c r="P140" s="175"/>
      <c r="Q140" s="175"/>
      <c r="R140" s="175"/>
      <c r="S140" s="175"/>
      <c r="T140" s="180"/>
      <c r="AT140" s="181" t="s">
        <v>144</v>
      </c>
      <c r="AU140" s="181" t="s">
        <v>78</v>
      </c>
      <c r="AV140" s="181" t="s">
        <v>142</v>
      </c>
      <c r="AW140" s="181" t="s">
        <v>93</v>
      </c>
      <c r="AX140" s="181" t="s">
        <v>20</v>
      </c>
      <c r="AY140" s="181" t="s">
        <v>136</v>
      </c>
    </row>
    <row r="141" spans="2:65" s="6" customFormat="1" ht="15.75" customHeight="1">
      <c r="B141" s="23"/>
      <c r="C141" s="182" t="s">
        <v>204</v>
      </c>
      <c r="D141" s="182" t="s">
        <v>181</v>
      </c>
      <c r="E141" s="183" t="s">
        <v>205</v>
      </c>
      <c r="F141" s="184" t="s">
        <v>206</v>
      </c>
      <c r="G141" s="185" t="s">
        <v>141</v>
      </c>
      <c r="H141" s="186">
        <v>168.21</v>
      </c>
      <c r="I141" s="187"/>
      <c r="J141" s="188">
        <f>ROUND($I$141*$H$141,2)</f>
        <v>0</v>
      </c>
      <c r="K141" s="184"/>
      <c r="L141" s="189"/>
      <c r="M141" s="190"/>
      <c r="N141" s="191" t="s">
        <v>41</v>
      </c>
      <c r="O141" s="24"/>
      <c r="P141" s="24"/>
      <c r="Q141" s="154">
        <v>0.09</v>
      </c>
      <c r="R141" s="154">
        <f>$Q$141*$H$141</f>
        <v>15.1389</v>
      </c>
      <c r="S141" s="154">
        <v>0</v>
      </c>
      <c r="T141" s="155">
        <f>$S$141*$H$141</f>
        <v>0</v>
      </c>
      <c r="AR141" s="89" t="s">
        <v>176</v>
      </c>
      <c r="AT141" s="89" t="s">
        <v>181</v>
      </c>
      <c r="AU141" s="89" t="s">
        <v>78</v>
      </c>
      <c r="AY141" s="6" t="s">
        <v>136</v>
      </c>
      <c r="BE141" s="156">
        <f>IF($N$141="základní",$J$141,0)</f>
        <v>0</v>
      </c>
      <c r="BF141" s="156">
        <f>IF($N$141="snížená",$J$141,0)</f>
        <v>0</v>
      </c>
      <c r="BG141" s="156">
        <f>IF($N$141="zákl. přenesená",$J$141,0)</f>
        <v>0</v>
      </c>
      <c r="BH141" s="156">
        <f>IF($N$141="sníž. přenesená",$J$141,0)</f>
        <v>0</v>
      </c>
      <c r="BI141" s="156">
        <f>IF($N$141="nulová",$J$141,0)</f>
        <v>0</v>
      </c>
      <c r="BJ141" s="89" t="s">
        <v>20</v>
      </c>
      <c r="BK141" s="156">
        <f>ROUND($I$141*$H$141,2)</f>
        <v>0</v>
      </c>
      <c r="BL141" s="89" t="s">
        <v>142</v>
      </c>
      <c r="BM141" s="89" t="s">
        <v>207</v>
      </c>
    </row>
    <row r="142" spans="2:63" s="132" customFormat="1" ht="30.75" customHeight="1">
      <c r="B142" s="133"/>
      <c r="C142" s="134"/>
      <c r="D142" s="134" t="s">
        <v>69</v>
      </c>
      <c r="E142" s="143" t="s">
        <v>166</v>
      </c>
      <c r="F142" s="143" t="s">
        <v>208</v>
      </c>
      <c r="G142" s="134"/>
      <c r="H142" s="134"/>
      <c r="J142" s="144">
        <f>$BK$142</f>
        <v>0</v>
      </c>
      <c r="K142" s="134"/>
      <c r="L142" s="137"/>
      <c r="M142" s="138"/>
      <c r="N142" s="134"/>
      <c r="O142" s="134"/>
      <c r="P142" s="139">
        <f>SUM($P$143:$P$468)</f>
        <v>0</v>
      </c>
      <c r="Q142" s="134"/>
      <c r="R142" s="139">
        <f>SUM($R$143:$R$468)</f>
        <v>72.73967918000001</v>
      </c>
      <c r="S142" s="134"/>
      <c r="T142" s="140">
        <f>SUM($T$143:$T$468)</f>
        <v>0</v>
      </c>
      <c r="AR142" s="141" t="s">
        <v>20</v>
      </c>
      <c r="AT142" s="141" t="s">
        <v>69</v>
      </c>
      <c r="AU142" s="141" t="s">
        <v>20</v>
      </c>
      <c r="AY142" s="141" t="s">
        <v>136</v>
      </c>
      <c r="BK142" s="142">
        <f>SUM($BK$143:$BK$468)</f>
        <v>0</v>
      </c>
    </row>
    <row r="143" spans="2:65" s="6" customFormat="1" ht="15.75" customHeight="1">
      <c r="B143" s="23"/>
      <c r="C143" s="148" t="s">
        <v>209</v>
      </c>
      <c r="D143" s="148" t="s">
        <v>138</v>
      </c>
      <c r="E143" s="146" t="s">
        <v>210</v>
      </c>
      <c r="F143" s="147" t="s">
        <v>211</v>
      </c>
      <c r="G143" s="148" t="s">
        <v>150</v>
      </c>
      <c r="H143" s="149">
        <v>716.99</v>
      </c>
      <c r="I143" s="150"/>
      <c r="J143" s="151">
        <f>ROUND($I$143*$H$143,2)</f>
        <v>0</v>
      </c>
      <c r="K143" s="147"/>
      <c r="L143" s="43"/>
      <c r="M143" s="152"/>
      <c r="N143" s="153" t="s">
        <v>41</v>
      </c>
      <c r="O143" s="24"/>
      <c r="P143" s="24"/>
      <c r="Q143" s="154">
        <v>0.0015</v>
      </c>
      <c r="R143" s="154">
        <f>$Q$143*$H$143</f>
        <v>1.075485</v>
      </c>
      <c r="S143" s="154">
        <v>0</v>
      </c>
      <c r="T143" s="155">
        <f>$S$143*$H$143</f>
        <v>0</v>
      </c>
      <c r="AR143" s="89" t="s">
        <v>142</v>
      </c>
      <c r="AT143" s="89" t="s">
        <v>138</v>
      </c>
      <c r="AU143" s="89" t="s">
        <v>78</v>
      </c>
      <c r="AY143" s="89" t="s">
        <v>136</v>
      </c>
      <c r="BE143" s="156">
        <f>IF($N$143="základní",$J$143,0)</f>
        <v>0</v>
      </c>
      <c r="BF143" s="156">
        <f>IF($N$143="snížená",$J$143,0)</f>
        <v>0</v>
      </c>
      <c r="BG143" s="156">
        <f>IF($N$143="zákl. přenesená",$J$143,0)</f>
        <v>0</v>
      </c>
      <c r="BH143" s="156">
        <f>IF($N$143="sníž. přenesená",$J$143,0)</f>
        <v>0</v>
      </c>
      <c r="BI143" s="156">
        <f>IF($N$143="nulová",$J$143,0)</f>
        <v>0</v>
      </c>
      <c r="BJ143" s="89" t="s">
        <v>20</v>
      </c>
      <c r="BK143" s="156">
        <f>ROUND($I$143*$H$143,2)</f>
        <v>0</v>
      </c>
      <c r="BL143" s="89" t="s">
        <v>142</v>
      </c>
      <c r="BM143" s="89" t="s">
        <v>212</v>
      </c>
    </row>
    <row r="144" spans="2:51" s="6" customFormat="1" ht="15.75" customHeight="1">
      <c r="B144" s="157"/>
      <c r="C144" s="158"/>
      <c r="D144" s="159" t="s">
        <v>144</v>
      </c>
      <c r="E144" s="160"/>
      <c r="F144" s="160" t="s">
        <v>213</v>
      </c>
      <c r="G144" s="158"/>
      <c r="H144" s="158"/>
      <c r="J144" s="158"/>
      <c r="K144" s="158"/>
      <c r="L144" s="161"/>
      <c r="M144" s="162"/>
      <c r="N144" s="158"/>
      <c r="O144" s="158"/>
      <c r="P144" s="158"/>
      <c r="Q144" s="158"/>
      <c r="R144" s="158"/>
      <c r="S144" s="158"/>
      <c r="T144" s="163"/>
      <c r="AT144" s="164" t="s">
        <v>144</v>
      </c>
      <c r="AU144" s="164" t="s">
        <v>78</v>
      </c>
      <c r="AV144" s="164" t="s">
        <v>20</v>
      </c>
      <c r="AW144" s="164" t="s">
        <v>93</v>
      </c>
      <c r="AX144" s="164" t="s">
        <v>70</v>
      </c>
      <c r="AY144" s="164" t="s">
        <v>136</v>
      </c>
    </row>
    <row r="145" spans="2:51" s="6" customFormat="1" ht="15.75" customHeight="1">
      <c r="B145" s="157"/>
      <c r="C145" s="158"/>
      <c r="D145" s="167" t="s">
        <v>144</v>
      </c>
      <c r="E145" s="158"/>
      <c r="F145" s="160" t="s">
        <v>214</v>
      </c>
      <c r="G145" s="158"/>
      <c r="H145" s="158"/>
      <c r="J145" s="158"/>
      <c r="K145" s="158"/>
      <c r="L145" s="161"/>
      <c r="M145" s="162"/>
      <c r="N145" s="158"/>
      <c r="O145" s="158"/>
      <c r="P145" s="158"/>
      <c r="Q145" s="158"/>
      <c r="R145" s="158"/>
      <c r="S145" s="158"/>
      <c r="T145" s="163"/>
      <c r="AT145" s="164" t="s">
        <v>144</v>
      </c>
      <c r="AU145" s="164" t="s">
        <v>78</v>
      </c>
      <c r="AV145" s="164" t="s">
        <v>20</v>
      </c>
      <c r="AW145" s="164" t="s">
        <v>93</v>
      </c>
      <c r="AX145" s="164" t="s">
        <v>70</v>
      </c>
      <c r="AY145" s="164" t="s">
        <v>136</v>
      </c>
    </row>
    <row r="146" spans="2:51" s="6" customFormat="1" ht="15.75" customHeight="1">
      <c r="B146" s="165"/>
      <c r="C146" s="166"/>
      <c r="D146" s="167" t="s">
        <v>144</v>
      </c>
      <c r="E146" s="166"/>
      <c r="F146" s="168" t="s">
        <v>215</v>
      </c>
      <c r="G146" s="166"/>
      <c r="H146" s="169">
        <v>228</v>
      </c>
      <c r="J146" s="166"/>
      <c r="K146" s="166"/>
      <c r="L146" s="170"/>
      <c r="M146" s="171"/>
      <c r="N146" s="166"/>
      <c r="O146" s="166"/>
      <c r="P146" s="166"/>
      <c r="Q146" s="166"/>
      <c r="R146" s="166"/>
      <c r="S146" s="166"/>
      <c r="T146" s="172"/>
      <c r="AT146" s="173" t="s">
        <v>144</v>
      </c>
      <c r="AU146" s="173" t="s">
        <v>78</v>
      </c>
      <c r="AV146" s="173" t="s">
        <v>78</v>
      </c>
      <c r="AW146" s="173" t="s">
        <v>93</v>
      </c>
      <c r="AX146" s="173" t="s">
        <v>70</v>
      </c>
      <c r="AY146" s="173" t="s">
        <v>136</v>
      </c>
    </row>
    <row r="147" spans="2:51" s="6" customFormat="1" ht="15.75" customHeight="1">
      <c r="B147" s="165"/>
      <c r="C147" s="166"/>
      <c r="D147" s="167" t="s">
        <v>144</v>
      </c>
      <c r="E147" s="166"/>
      <c r="F147" s="168" t="s">
        <v>216</v>
      </c>
      <c r="G147" s="166"/>
      <c r="H147" s="169">
        <v>35.16</v>
      </c>
      <c r="J147" s="166"/>
      <c r="K147" s="166"/>
      <c r="L147" s="170"/>
      <c r="M147" s="171"/>
      <c r="N147" s="166"/>
      <c r="O147" s="166"/>
      <c r="P147" s="166"/>
      <c r="Q147" s="166"/>
      <c r="R147" s="166"/>
      <c r="S147" s="166"/>
      <c r="T147" s="172"/>
      <c r="AT147" s="173" t="s">
        <v>144</v>
      </c>
      <c r="AU147" s="173" t="s">
        <v>78</v>
      </c>
      <c r="AV147" s="173" t="s">
        <v>78</v>
      </c>
      <c r="AW147" s="173" t="s">
        <v>93</v>
      </c>
      <c r="AX147" s="173" t="s">
        <v>70</v>
      </c>
      <c r="AY147" s="173" t="s">
        <v>136</v>
      </c>
    </row>
    <row r="148" spans="2:51" s="6" customFormat="1" ht="15.75" customHeight="1">
      <c r="B148" s="165"/>
      <c r="C148" s="166"/>
      <c r="D148" s="167" t="s">
        <v>144</v>
      </c>
      <c r="E148" s="166"/>
      <c r="F148" s="168" t="s">
        <v>217</v>
      </c>
      <c r="G148" s="166"/>
      <c r="H148" s="169">
        <v>80.4</v>
      </c>
      <c r="J148" s="166"/>
      <c r="K148" s="166"/>
      <c r="L148" s="170"/>
      <c r="M148" s="171"/>
      <c r="N148" s="166"/>
      <c r="O148" s="166"/>
      <c r="P148" s="166"/>
      <c r="Q148" s="166"/>
      <c r="R148" s="166"/>
      <c r="S148" s="166"/>
      <c r="T148" s="172"/>
      <c r="AT148" s="173" t="s">
        <v>144</v>
      </c>
      <c r="AU148" s="173" t="s">
        <v>78</v>
      </c>
      <c r="AV148" s="173" t="s">
        <v>78</v>
      </c>
      <c r="AW148" s="173" t="s">
        <v>93</v>
      </c>
      <c r="AX148" s="173" t="s">
        <v>70</v>
      </c>
      <c r="AY148" s="173" t="s">
        <v>136</v>
      </c>
    </row>
    <row r="149" spans="2:51" s="6" customFormat="1" ht="15.75" customHeight="1">
      <c r="B149" s="165"/>
      <c r="C149" s="166"/>
      <c r="D149" s="167" t="s">
        <v>144</v>
      </c>
      <c r="E149" s="166"/>
      <c r="F149" s="168" t="s">
        <v>218</v>
      </c>
      <c r="G149" s="166"/>
      <c r="H149" s="169">
        <v>198</v>
      </c>
      <c r="J149" s="166"/>
      <c r="K149" s="166"/>
      <c r="L149" s="170"/>
      <c r="M149" s="171"/>
      <c r="N149" s="166"/>
      <c r="O149" s="166"/>
      <c r="P149" s="166"/>
      <c r="Q149" s="166"/>
      <c r="R149" s="166"/>
      <c r="S149" s="166"/>
      <c r="T149" s="172"/>
      <c r="AT149" s="173" t="s">
        <v>144</v>
      </c>
      <c r="AU149" s="173" t="s">
        <v>78</v>
      </c>
      <c r="AV149" s="173" t="s">
        <v>78</v>
      </c>
      <c r="AW149" s="173" t="s">
        <v>93</v>
      </c>
      <c r="AX149" s="173" t="s">
        <v>70</v>
      </c>
      <c r="AY149" s="173" t="s">
        <v>136</v>
      </c>
    </row>
    <row r="150" spans="2:51" s="6" customFormat="1" ht="15.75" customHeight="1">
      <c r="B150" s="165"/>
      <c r="C150" s="166"/>
      <c r="D150" s="167" t="s">
        <v>144</v>
      </c>
      <c r="E150" s="166"/>
      <c r="F150" s="168" t="s">
        <v>219</v>
      </c>
      <c r="G150" s="166"/>
      <c r="H150" s="169">
        <v>7.2</v>
      </c>
      <c r="J150" s="166"/>
      <c r="K150" s="166"/>
      <c r="L150" s="170"/>
      <c r="M150" s="171"/>
      <c r="N150" s="166"/>
      <c r="O150" s="166"/>
      <c r="P150" s="166"/>
      <c r="Q150" s="166"/>
      <c r="R150" s="166"/>
      <c r="S150" s="166"/>
      <c r="T150" s="172"/>
      <c r="AT150" s="173" t="s">
        <v>144</v>
      </c>
      <c r="AU150" s="173" t="s">
        <v>78</v>
      </c>
      <c r="AV150" s="173" t="s">
        <v>78</v>
      </c>
      <c r="AW150" s="173" t="s">
        <v>93</v>
      </c>
      <c r="AX150" s="173" t="s">
        <v>70</v>
      </c>
      <c r="AY150" s="173" t="s">
        <v>136</v>
      </c>
    </row>
    <row r="151" spans="2:51" s="6" customFormat="1" ht="15.75" customHeight="1">
      <c r="B151" s="165"/>
      <c r="C151" s="166"/>
      <c r="D151" s="167" t="s">
        <v>144</v>
      </c>
      <c r="E151" s="166"/>
      <c r="F151" s="168" t="s">
        <v>220</v>
      </c>
      <c r="G151" s="166"/>
      <c r="H151" s="169">
        <v>6.8</v>
      </c>
      <c r="J151" s="166"/>
      <c r="K151" s="166"/>
      <c r="L151" s="170"/>
      <c r="M151" s="171"/>
      <c r="N151" s="166"/>
      <c r="O151" s="166"/>
      <c r="P151" s="166"/>
      <c r="Q151" s="166"/>
      <c r="R151" s="166"/>
      <c r="S151" s="166"/>
      <c r="T151" s="172"/>
      <c r="AT151" s="173" t="s">
        <v>144</v>
      </c>
      <c r="AU151" s="173" t="s">
        <v>78</v>
      </c>
      <c r="AV151" s="173" t="s">
        <v>78</v>
      </c>
      <c r="AW151" s="173" t="s">
        <v>93</v>
      </c>
      <c r="AX151" s="173" t="s">
        <v>70</v>
      </c>
      <c r="AY151" s="173" t="s">
        <v>136</v>
      </c>
    </row>
    <row r="152" spans="2:51" s="6" customFormat="1" ht="15.75" customHeight="1">
      <c r="B152" s="165"/>
      <c r="C152" s="166"/>
      <c r="D152" s="167" t="s">
        <v>144</v>
      </c>
      <c r="E152" s="166"/>
      <c r="F152" s="168" t="s">
        <v>221</v>
      </c>
      <c r="G152" s="166"/>
      <c r="H152" s="169">
        <v>7.9</v>
      </c>
      <c r="J152" s="166"/>
      <c r="K152" s="166"/>
      <c r="L152" s="170"/>
      <c r="M152" s="171"/>
      <c r="N152" s="166"/>
      <c r="O152" s="166"/>
      <c r="P152" s="166"/>
      <c r="Q152" s="166"/>
      <c r="R152" s="166"/>
      <c r="S152" s="166"/>
      <c r="T152" s="172"/>
      <c r="AT152" s="173" t="s">
        <v>144</v>
      </c>
      <c r="AU152" s="173" t="s">
        <v>78</v>
      </c>
      <c r="AV152" s="173" t="s">
        <v>78</v>
      </c>
      <c r="AW152" s="173" t="s">
        <v>93</v>
      </c>
      <c r="AX152" s="173" t="s">
        <v>70</v>
      </c>
      <c r="AY152" s="173" t="s">
        <v>136</v>
      </c>
    </row>
    <row r="153" spans="2:51" s="6" customFormat="1" ht="15.75" customHeight="1">
      <c r="B153" s="165"/>
      <c r="C153" s="166"/>
      <c r="D153" s="167" t="s">
        <v>144</v>
      </c>
      <c r="E153" s="166"/>
      <c r="F153" s="168" t="s">
        <v>222</v>
      </c>
      <c r="G153" s="166"/>
      <c r="H153" s="169">
        <v>7.5</v>
      </c>
      <c r="J153" s="166"/>
      <c r="K153" s="166"/>
      <c r="L153" s="170"/>
      <c r="M153" s="171"/>
      <c r="N153" s="166"/>
      <c r="O153" s="166"/>
      <c r="P153" s="166"/>
      <c r="Q153" s="166"/>
      <c r="R153" s="166"/>
      <c r="S153" s="166"/>
      <c r="T153" s="172"/>
      <c r="AT153" s="173" t="s">
        <v>144</v>
      </c>
      <c r="AU153" s="173" t="s">
        <v>78</v>
      </c>
      <c r="AV153" s="173" t="s">
        <v>78</v>
      </c>
      <c r="AW153" s="173" t="s">
        <v>93</v>
      </c>
      <c r="AX153" s="173" t="s">
        <v>70</v>
      </c>
      <c r="AY153" s="173" t="s">
        <v>136</v>
      </c>
    </row>
    <row r="154" spans="2:51" s="6" customFormat="1" ht="15.75" customHeight="1">
      <c r="B154" s="192"/>
      <c r="C154" s="193"/>
      <c r="D154" s="167" t="s">
        <v>144</v>
      </c>
      <c r="E154" s="193"/>
      <c r="F154" s="194" t="s">
        <v>223</v>
      </c>
      <c r="G154" s="193"/>
      <c r="H154" s="195">
        <v>570.96</v>
      </c>
      <c r="J154" s="193"/>
      <c r="K154" s="193"/>
      <c r="L154" s="196"/>
      <c r="M154" s="197"/>
      <c r="N154" s="193"/>
      <c r="O154" s="193"/>
      <c r="P154" s="193"/>
      <c r="Q154" s="193"/>
      <c r="R154" s="193"/>
      <c r="S154" s="193"/>
      <c r="T154" s="198"/>
      <c r="AT154" s="199" t="s">
        <v>144</v>
      </c>
      <c r="AU154" s="199" t="s">
        <v>78</v>
      </c>
      <c r="AV154" s="199" t="s">
        <v>153</v>
      </c>
      <c r="AW154" s="199" t="s">
        <v>93</v>
      </c>
      <c r="AX154" s="199" t="s">
        <v>70</v>
      </c>
      <c r="AY154" s="199" t="s">
        <v>136</v>
      </c>
    </row>
    <row r="155" spans="2:51" s="6" customFormat="1" ht="15.75" customHeight="1">
      <c r="B155" s="157"/>
      <c r="C155" s="158"/>
      <c r="D155" s="167" t="s">
        <v>144</v>
      </c>
      <c r="E155" s="158"/>
      <c r="F155" s="160" t="s">
        <v>224</v>
      </c>
      <c r="G155" s="158"/>
      <c r="H155" s="158"/>
      <c r="J155" s="158"/>
      <c r="K155" s="158"/>
      <c r="L155" s="161"/>
      <c r="M155" s="162"/>
      <c r="N155" s="158"/>
      <c r="O155" s="158"/>
      <c r="P155" s="158"/>
      <c r="Q155" s="158"/>
      <c r="R155" s="158"/>
      <c r="S155" s="158"/>
      <c r="T155" s="163"/>
      <c r="AT155" s="164" t="s">
        <v>144</v>
      </c>
      <c r="AU155" s="164" t="s">
        <v>78</v>
      </c>
      <c r="AV155" s="164" t="s">
        <v>20</v>
      </c>
      <c r="AW155" s="164" t="s">
        <v>93</v>
      </c>
      <c r="AX155" s="164" t="s">
        <v>70</v>
      </c>
      <c r="AY155" s="164" t="s">
        <v>136</v>
      </c>
    </row>
    <row r="156" spans="2:51" s="6" customFormat="1" ht="15.75" customHeight="1">
      <c r="B156" s="165"/>
      <c r="C156" s="166"/>
      <c r="D156" s="167" t="s">
        <v>144</v>
      </c>
      <c r="E156" s="166"/>
      <c r="F156" s="168" t="s">
        <v>225</v>
      </c>
      <c r="G156" s="166"/>
      <c r="H156" s="169">
        <v>35.4</v>
      </c>
      <c r="J156" s="166"/>
      <c r="K156" s="166"/>
      <c r="L156" s="170"/>
      <c r="M156" s="171"/>
      <c r="N156" s="166"/>
      <c r="O156" s="166"/>
      <c r="P156" s="166"/>
      <c r="Q156" s="166"/>
      <c r="R156" s="166"/>
      <c r="S156" s="166"/>
      <c r="T156" s="172"/>
      <c r="AT156" s="173" t="s">
        <v>144</v>
      </c>
      <c r="AU156" s="173" t="s">
        <v>78</v>
      </c>
      <c r="AV156" s="173" t="s">
        <v>78</v>
      </c>
      <c r="AW156" s="173" t="s">
        <v>93</v>
      </c>
      <c r="AX156" s="173" t="s">
        <v>70</v>
      </c>
      <c r="AY156" s="173" t="s">
        <v>136</v>
      </c>
    </row>
    <row r="157" spans="2:51" s="6" customFormat="1" ht="15.75" customHeight="1">
      <c r="B157" s="165"/>
      <c r="C157" s="166"/>
      <c r="D157" s="167" t="s">
        <v>144</v>
      </c>
      <c r="E157" s="166"/>
      <c r="F157" s="168" t="s">
        <v>226</v>
      </c>
      <c r="G157" s="166"/>
      <c r="H157" s="169">
        <v>60</v>
      </c>
      <c r="J157" s="166"/>
      <c r="K157" s="166"/>
      <c r="L157" s="170"/>
      <c r="M157" s="171"/>
      <c r="N157" s="166"/>
      <c r="O157" s="166"/>
      <c r="P157" s="166"/>
      <c r="Q157" s="166"/>
      <c r="R157" s="166"/>
      <c r="S157" s="166"/>
      <c r="T157" s="172"/>
      <c r="AT157" s="173" t="s">
        <v>144</v>
      </c>
      <c r="AU157" s="173" t="s">
        <v>78</v>
      </c>
      <c r="AV157" s="173" t="s">
        <v>78</v>
      </c>
      <c r="AW157" s="173" t="s">
        <v>93</v>
      </c>
      <c r="AX157" s="173" t="s">
        <v>70</v>
      </c>
      <c r="AY157" s="173" t="s">
        <v>136</v>
      </c>
    </row>
    <row r="158" spans="2:51" s="6" customFormat="1" ht="15.75" customHeight="1">
      <c r="B158" s="165"/>
      <c r="C158" s="166"/>
      <c r="D158" s="167" t="s">
        <v>144</v>
      </c>
      <c r="E158" s="166"/>
      <c r="F158" s="168" t="s">
        <v>227</v>
      </c>
      <c r="G158" s="166"/>
      <c r="H158" s="169">
        <v>30.1</v>
      </c>
      <c r="J158" s="166"/>
      <c r="K158" s="166"/>
      <c r="L158" s="170"/>
      <c r="M158" s="171"/>
      <c r="N158" s="166"/>
      <c r="O158" s="166"/>
      <c r="P158" s="166"/>
      <c r="Q158" s="166"/>
      <c r="R158" s="166"/>
      <c r="S158" s="166"/>
      <c r="T158" s="172"/>
      <c r="AT158" s="173" t="s">
        <v>144</v>
      </c>
      <c r="AU158" s="173" t="s">
        <v>78</v>
      </c>
      <c r="AV158" s="173" t="s">
        <v>78</v>
      </c>
      <c r="AW158" s="173" t="s">
        <v>93</v>
      </c>
      <c r="AX158" s="173" t="s">
        <v>70</v>
      </c>
      <c r="AY158" s="173" t="s">
        <v>136</v>
      </c>
    </row>
    <row r="159" spans="2:51" s="6" customFormat="1" ht="15.75" customHeight="1">
      <c r="B159" s="165"/>
      <c r="C159" s="166"/>
      <c r="D159" s="167" t="s">
        <v>144</v>
      </c>
      <c r="E159" s="166"/>
      <c r="F159" s="168" t="s">
        <v>228</v>
      </c>
      <c r="G159" s="166"/>
      <c r="H159" s="169">
        <v>3.2</v>
      </c>
      <c r="J159" s="166"/>
      <c r="K159" s="166"/>
      <c r="L159" s="170"/>
      <c r="M159" s="171"/>
      <c r="N159" s="166"/>
      <c r="O159" s="166"/>
      <c r="P159" s="166"/>
      <c r="Q159" s="166"/>
      <c r="R159" s="166"/>
      <c r="S159" s="166"/>
      <c r="T159" s="172"/>
      <c r="AT159" s="173" t="s">
        <v>144</v>
      </c>
      <c r="AU159" s="173" t="s">
        <v>78</v>
      </c>
      <c r="AV159" s="173" t="s">
        <v>78</v>
      </c>
      <c r="AW159" s="173" t="s">
        <v>93</v>
      </c>
      <c r="AX159" s="173" t="s">
        <v>70</v>
      </c>
      <c r="AY159" s="173" t="s">
        <v>136</v>
      </c>
    </row>
    <row r="160" spans="2:51" s="6" customFormat="1" ht="15.75" customHeight="1">
      <c r="B160" s="165"/>
      <c r="C160" s="166"/>
      <c r="D160" s="167" t="s">
        <v>144</v>
      </c>
      <c r="E160" s="166"/>
      <c r="F160" s="168" t="s">
        <v>229</v>
      </c>
      <c r="G160" s="166"/>
      <c r="H160" s="169">
        <v>6</v>
      </c>
      <c r="J160" s="166"/>
      <c r="K160" s="166"/>
      <c r="L160" s="170"/>
      <c r="M160" s="171"/>
      <c r="N160" s="166"/>
      <c r="O160" s="166"/>
      <c r="P160" s="166"/>
      <c r="Q160" s="166"/>
      <c r="R160" s="166"/>
      <c r="S160" s="166"/>
      <c r="T160" s="172"/>
      <c r="AT160" s="173" t="s">
        <v>144</v>
      </c>
      <c r="AU160" s="173" t="s">
        <v>78</v>
      </c>
      <c r="AV160" s="173" t="s">
        <v>78</v>
      </c>
      <c r="AW160" s="173" t="s">
        <v>93</v>
      </c>
      <c r="AX160" s="173" t="s">
        <v>70</v>
      </c>
      <c r="AY160" s="173" t="s">
        <v>136</v>
      </c>
    </row>
    <row r="161" spans="2:51" s="6" customFormat="1" ht="15.75" customHeight="1">
      <c r="B161" s="165"/>
      <c r="C161" s="166"/>
      <c r="D161" s="167" t="s">
        <v>144</v>
      </c>
      <c r="E161" s="166"/>
      <c r="F161" s="168" t="s">
        <v>230</v>
      </c>
      <c r="G161" s="166"/>
      <c r="H161" s="169">
        <v>6.13</v>
      </c>
      <c r="J161" s="166"/>
      <c r="K161" s="166"/>
      <c r="L161" s="170"/>
      <c r="M161" s="171"/>
      <c r="N161" s="166"/>
      <c r="O161" s="166"/>
      <c r="P161" s="166"/>
      <c r="Q161" s="166"/>
      <c r="R161" s="166"/>
      <c r="S161" s="166"/>
      <c r="T161" s="172"/>
      <c r="AT161" s="173" t="s">
        <v>144</v>
      </c>
      <c r="AU161" s="173" t="s">
        <v>78</v>
      </c>
      <c r="AV161" s="173" t="s">
        <v>78</v>
      </c>
      <c r="AW161" s="173" t="s">
        <v>93</v>
      </c>
      <c r="AX161" s="173" t="s">
        <v>70</v>
      </c>
      <c r="AY161" s="173" t="s">
        <v>136</v>
      </c>
    </row>
    <row r="162" spans="2:51" s="6" customFormat="1" ht="15.75" customHeight="1">
      <c r="B162" s="165"/>
      <c r="C162" s="166"/>
      <c r="D162" s="167" t="s">
        <v>144</v>
      </c>
      <c r="E162" s="166"/>
      <c r="F162" s="168" t="s">
        <v>231</v>
      </c>
      <c r="G162" s="166"/>
      <c r="H162" s="169">
        <v>5.2</v>
      </c>
      <c r="J162" s="166"/>
      <c r="K162" s="166"/>
      <c r="L162" s="170"/>
      <c r="M162" s="171"/>
      <c r="N162" s="166"/>
      <c r="O162" s="166"/>
      <c r="P162" s="166"/>
      <c r="Q162" s="166"/>
      <c r="R162" s="166"/>
      <c r="S162" s="166"/>
      <c r="T162" s="172"/>
      <c r="AT162" s="173" t="s">
        <v>144</v>
      </c>
      <c r="AU162" s="173" t="s">
        <v>78</v>
      </c>
      <c r="AV162" s="173" t="s">
        <v>78</v>
      </c>
      <c r="AW162" s="173" t="s">
        <v>93</v>
      </c>
      <c r="AX162" s="173" t="s">
        <v>70</v>
      </c>
      <c r="AY162" s="173" t="s">
        <v>136</v>
      </c>
    </row>
    <row r="163" spans="2:51" s="6" customFormat="1" ht="15.75" customHeight="1">
      <c r="B163" s="192"/>
      <c r="C163" s="193"/>
      <c r="D163" s="167" t="s">
        <v>144</v>
      </c>
      <c r="E163" s="193"/>
      <c r="F163" s="194" t="s">
        <v>223</v>
      </c>
      <c r="G163" s="193"/>
      <c r="H163" s="195">
        <v>146.03</v>
      </c>
      <c r="J163" s="193"/>
      <c r="K163" s="193"/>
      <c r="L163" s="196"/>
      <c r="M163" s="197"/>
      <c r="N163" s="193"/>
      <c r="O163" s="193"/>
      <c r="P163" s="193"/>
      <c r="Q163" s="193"/>
      <c r="R163" s="193"/>
      <c r="S163" s="193"/>
      <c r="T163" s="198"/>
      <c r="AT163" s="199" t="s">
        <v>144</v>
      </c>
      <c r="AU163" s="199" t="s">
        <v>78</v>
      </c>
      <c r="AV163" s="199" t="s">
        <v>153</v>
      </c>
      <c r="AW163" s="199" t="s">
        <v>93</v>
      </c>
      <c r="AX163" s="199" t="s">
        <v>70</v>
      </c>
      <c r="AY163" s="199" t="s">
        <v>136</v>
      </c>
    </row>
    <row r="164" spans="2:51" s="6" customFormat="1" ht="15.75" customHeight="1">
      <c r="B164" s="174"/>
      <c r="C164" s="175"/>
      <c r="D164" s="167" t="s">
        <v>144</v>
      </c>
      <c r="E164" s="175"/>
      <c r="F164" s="176" t="s">
        <v>147</v>
      </c>
      <c r="G164" s="175"/>
      <c r="H164" s="177">
        <v>716.99</v>
      </c>
      <c r="J164" s="175"/>
      <c r="K164" s="175"/>
      <c r="L164" s="178"/>
      <c r="M164" s="179"/>
      <c r="N164" s="175"/>
      <c r="O164" s="175"/>
      <c r="P164" s="175"/>
      <c r="Q164" s="175"/>
      <c r="R164" s="175"/>
      <c r="S164" s="175"/>
      <c r="T164" s="180"/>
      <c r="AT164" s="181" t="s">
        <v>144</v>
      </c>
      <c r="AU164" s="181" t="s">
        <v>78</v>
      </c>
      <c r="AV164" s="181" t="s">
        <v>142</v>
      </c>
      <c r="AW164" s="181" t="s">
        <v>93</v>
      </c>
      <c r="AX164" s="181" t="s">
        <v>20</v>
      </c>
      <c r="AY164" s="181" t="s">
        <v>136</v>
      </c>
    </row>
    <row r="165" spans="2:65" s="6" customFormat="1" ht="15.75" customHeight="1">
      <c r="B165" s="23"/>
      <c r="C165" s="145" t="s">
        <v>232</v>
      </c>
      <c r="D165" s="145" t="s">
        <v>138</v>
      </c>
      <c r="E165" s="146" t="s">
        <v>233</v>
      </c>
      <c r="F165" s="147" t="s">
        <v>234</v>
      </c>
      <c r="G165" s="148" t="s">
        <v>141</v>
      </c>
      <c r="H165" s="149">
        <v>4.35</v>
      </c>
      <c r="I165" s="150"/>
      <c r="J165" s="151">
        <f>ROUND($I$165*$H$165,2)</f>
        <v>0</v>
      </c>
      <c r="K165" s="147" t="s">
        <v>190</v>
      </c>
      <c r="L165" s="43"/>
      <c r="M165" s="152"/>
      <c r="N165" s="153" t="s">
        <v>41</v>
      </c>
      <c r="O165" s="24"/>
      <c r="P165" s="24"/>
      <c r="Q165" s="154">
        <v>0.00956</v>
      </c>
      <c r="R165" s="154">
        <f>$Q$165*$H$165</f>
        <v>0.041586</v>
      </c>
      <c r="S165" s="154">
        <v>0</v>
      </c>
      <c r="T165" s="155">
        <f>$S$165*$H$165</f>
        <v>0</v>
      </c>
      <c r="AR165" s="89" t="s">
        <v>142</v>
      </c>
      <c r="AT165" s="89" t="s">
        <v>138</v>
      </c>
      <c r="AU165" s="89" t="s">
        <v>78</v>
      </c>
      <c r="AY165" s="6" t="s">
        <v>136</v>
      </c>
      <c r="BE165" s="156">
        <f>IF($N$165="základní",$J$165,0)</f>
        <v>0</v>
      </c>
      <c r="BF165" s="156">
        <f>IF($N$165="snížená",$J$165,0)</f>
        <v>0</v>
      </c>
      <c r="BG165" s="156">
        <f>IF($N$165="zákl. přenesená",$J$165,0)</f>
        <v>0</v>
      </c>
      <c r="BH165" s="156">
        <f>IF($N$165="sníž. přenesená",$J$165,0)</f>
        <v>0</v>
      </c>
      <c r="BI165" s="156">
        <f>IF($N$165="nulová",$J$165,0)</f>
        <v>0</v>
      </c>
      <c r="BJ165" s="89" t="s">
        <v>20</v>
      </c>
      <c r="BK165" s="156">
        <f>ROUND($I$165*$H$165,2)</f>
        <v>0</v>
      </c>
      <c r="BL165" s="89" t="s">
        <v>142</v>
      </c>
      <c r="BM165" s="89" t="s">
        <v>235</v>
      </c>
    </row>
    <row r="166" spans="2:51" s="6" customFormat="1" ht="15.75" customHeight="1">
      <c r="B166" s="157"/>
      <c r="C166" s="158"/>
      <c r="D166" s="159" t="s">
        <v>144</v>
      </c>
      <c r="E166" s="160"/>
      <c r="F166" s="160" t="s">
        <v>236</v>
      </c>
      <c r="G166" s="158"/>
      <c r="H166" s="158"/>
      <c r="J166" s="158"/>
      <c r="K166" s="158"/>
      <c r="L166" s="161"/>
      <c r="M166" s="162"/>
      <c r="N166" s="158"/>
      <c r="O166" s="158"/>
      <c r="P166" s="158"/>
      <c r="Q166" s="158"/>
      <c r="R166" s="158"/>
      <c r="S166" s="158"/>
      <c r="T166" s="163"/>
      <c r="AT166" s="164" t="s">
        <v>144</v>
      </c>
      <c r="AU166" s="164" t="s">
        <v>78</v>
      </c>
      <c r="AV166" s="164" t="s">
        <v>20</v>
      </c>
      <c r="AW166" s="164" t="s">
        <v>93</v>
      </c>
      <c r="AX166" s="164" t="s">
        <v>70</v>
      </c>
      <c r="AY166" s="164" t="s">
        <v>136</v>
      </c>
    </row>
    <row r="167" spans="2:51" s="6" customFormat="1" ht="15.75" customHeight="1">
      <c r="B167" s="157"/>
      <c r="C167" s="158"/>
      <c r="D167" s="167" t="s">
        <v>144</v>
      </c>
      <c r="E167" s="158"/>
      <c r="F167" s="160" t="s">
        <v>237</v>
      </c>
      <c r="G167" s="158"/>
      <c r="H167" s="158"/>
      <c r="J167" s="158"/>
      <c r="K167" s="158"/>
      <c r="L167" s="161"/>
      <c r="M167" s="162"/>
      <c r="N167" s="158"/>
      <c r="O167" s="158"/>
      <c r="P167" s="158"/>
      <c r="Q167" s="158"/>
      <c r="R167" s="158"/>
      <c r="S167" s="158"/>
      <c r="T167" s="163"/>
      <c r="AT167" s="164" t="s">
        <v>144</v>
      </c>
      <c r="AU167" s="164" t="s">
        <v>78</v>
      </c>
      <c r="AV167" s="164" t="s">
        <v>20</v>
      </c>
      <c r="AW167" s="164" t="s">
        <v>93</v>
      </c>
      <c r="AX167" s="164" t="s">
        <v>70</v>
      </c>
      <c r="AY167" s="164" t="s">
        <v>136</v>
      </c>
    </row>
    <row r="168" spans="2:51" s="6" customFormat="1" ht="15.75" customHeight="1">
      <c r="B168" s="165"/>
      <c r="C168" s="166"/>
      <c r="D168" s="167" t="s">
        <v>144</v>
      </c>
      <c r="E168" s="166"/>
      <c r="F168" s="168" t="s">
        <v>238</v>
      </c>
      <c r="G168" s="166"/>
      <c r="H168" s="169">
        <v>4.35</v>
      </c>
      <c r="J168" s="166"/>
      <c r="K168" s="166"/>
      <c r="L168" s="170"/>
      <c r="M168" s="171"/>
      <c r="N168" s="166"/>
      <c r="O168" s="166"/>
      <c r="P168" s="166"/>
      <c r="Q168" s="166"/>
      <c r="R168" s="166"/>
      <c r="S168" s="166"/>
      <c r="T168" s="172"/>
      <c r="AT168" s="173" t="s">
        <v>144</v>
      </c>
      <c r="AU168" s="173" t="s">
        <v>78</v>
      </c>
      <c r="AV168" s="173" t="s">
        <v>78</v>
      </c>
      <c r="AW168" s="173" t="s">
        <v>93</v>
      </c>
      <c r="AX168" s="173" t="s">
        <v>70</v>
      </c>
      <c r="AY168" s="173" t="s">
        <v>136</v>
      </c>
    </row>
    <row r="169" spans="2:51" s="6" customFormat="1" ht="15.75" customHeight="1">
      <c r="B169" s="174"/>
      <c r="C169" s="175"/>
      <c r="D169" s="167" t="s">
        <v>144</v>
      </c>
      <c r="E169" s="175"/>
      <c r="F169" s="176" t="s">
        <v>147</v>
      </c>
      <c r="G169" s="175"/>
      <c r="H169" s="177">
        <v>4.35</v>
      </c>
      <c r="J169" s="175"/>
      <c r="K169" s="175"/>
      <c r="L169" s="178"/>
      <c r="M169" s="179"/>
      <c r="N169" s="175"/>
      <c r="O169" s="175"/>
      <c r="P169" s="175"/>
      <c r="Q169" s="175"/>
      <c r="R169" s="175"/>
      <c r="S169" s="175"/>
      <c r="T169" s="180"/>
      <c r="AT169" s="181" t="s">
        <v>144</v>
      </c>
      <c r="AU169" s="181" t="s">
        <v>78</v>
      </c>
      <c r="AV169" s="181" t="s">
        <v>142</v>
      </c>
      <c r="AW169" s="181" t="s">
        <v>93</v>
      </c>
      <c r="AX169" s="181" t="s">
        <v>20</v>
      </c>
      <c r="AY169" s="181" t="s">
        <v>136</v>
      </c>
    </row>
    <row r="170" spans="2:65" s="6" customFormat="1" ht="15.75" customHeight="1">
      <c r="B170" s="23"/>
      <c r="C170" s="182" t="s">
        <v>239</v>
      </c>
      <c r="D170" s="182" t="s">
        <v>181</v>
      </c>
      <c r="E170" s="183" t="s">
        <v>240</v>
      </c>
      <c r="F170" s="184" t="s">
        <v>241</v>
      </c>
      <c r="G170" s="185" t="s">
        <v>141</v>
      </c>
      <c r="H170" s="186">
        <v>4.568</v>
      </c>
      <c r="I170" s="187"/>
      <c r="J170" s="188">
        <f>ROUND($I$170*$H$170,2)</f>
        <v>0</v>
      </c>
      <c r="K170" s="184" t="s">
        <v>190</v>
      </c>
      <c r="L170" s="189"/>
      <c r="M170" s="190"/>
      <c r="N170" s="191" t="s">
        <v>41</v>
      </c>
      <c r="O170" s="24"/>
      <c r="P170" s="24"/>
      <c r="Q170" s="154">
        <v>0.015</v>
      </c>
      <c r="R170" s="154">
        <f>$Q$170*$H$170</f>
        <v>0.06852</v>
      </c>
      <c r="S170" s="154">
        <v>0</v>
      </c>
      <c r="T170" s="155">
        <f>$S$170*$H$170</f>
        <v>0</v>
      </c>
      <c r="AR170" s="89" t="s">
        <v>176</v>
      </c>
      <c r="AT170" s="89" t="s">
        <v>181</v>
      </c>
      <c r="AU170" s="89" t="s">
        <v>78</v>
      </c>
      <c r="AY170" s="6" t="s">
        <v>136</v>
      </c>
      <c r="BE170" s="156">
        <f>IF($N$170="základní",$J$170,0)</f>
        <v>0</v>
      </c>
      <c r="BF170" s="156">
        <f>IF($N$170="snížená",$J$170,0)</f>
        <v>0</v>
      </c>
      <c r="BG170" s="156">
        <f>IF($N$170="zákl. přenesená",$J$170,0)</f>
        <v>0</v>
      </c>
      <c r="BH170" s="156">
        <f>IF($N$170="sníž. přenesená",$J$170,0)</f>
        <v>0</v>
      </c>
      <c r="BI170" s="156">
        <f>IF($N$170="nulová",$J$170,0)</f>
        <v>0</v>
      </c>
      <c r="BJ170" s="89" t="s">
        <v>20</v>
      </c>
      <c r="BK170" s="156">
        <f>ROUND($I$170*$H$170,2)</f>
        <v>0</v>
      </c>
      <c r="BL170" s="89" t="s">
        <v>142</v>
      </c>
      <c r="BM170" s="89" t="s">
        <v>242</v>
      </c>
    </row>
    <row r="171" spans="2:51" s="6" customFormat="1" ht="15.75" customHeight="1">
      <c r="B171" s="165"/>
      <c r="C171" s="166"/>
      <c r="D171" s="167" t="s">
        <v>144</v>
      </c>
      <c r="E171" s="166"/>
      <c r="F171" s="168" t="s">
        <v>243</v>
      </c>
      <c r="G171" s="166"/>
      <c r="H171" s="169">
        <v>4.568</v>
      </c>
      <c r="J171" s="166"/>
      <c r="K171" s="166"/>
      <c r="L171" s="170"/>
      <c r="M171" s="171"/>
      <c r="N171" s="166"/>
      <c r="O171" s="166"/>
      <c r="P171" s="166"/>
      <c r="Q171" s="166"/>
      <c r="R171" s="166"/>
      <c r="S171" s="166"/>
      <c r="T171" s="172"/>
      <c r="AT171" s="173" t="s">
        <v>144</v>
      </c>
      <c r="AU171" s="173" t="s">
        <v>78</v>
      </c>
      <c r="AV171" s="173" t="s">
        <v>78</v>
      </c>
      <c r="AW171" s="173" t="s">
        <v>70</v>
      </c>
      <c r="AX171" s="173" t="s">
        <v>20</v>
      </c>
      <c r="AY171" s="173" t="s">
        <v>136</v>
      </c>
    </row>
    <row r="172" spans="2:65" s="6" customFormat="1" ht="15.75" customHeight="1">
      <c r="B172" s="23"/>
      <c r="C172" s="145" t="s">
        <v>244</v>
      </c>
      <c r="D172" s="145" t="s">
        <v>138</v>
      </c>
      <c r="E172" s="146" t="s">
        <v>245</v>
      </c>
      <c r="F172" s="147" t="s">
        <v>246</v>
      </c>
      <c r="G172" s="148" t="s">
        <v>141</v>
      </c>
      <c r="H172" s="149">
        <v>2488.46</v>
      </c>
      <c r="I172" s="150"/>
      <c r="J172" s="151">
        <f>ROUND($I$172*$H$172,2)</f>
        <v>0</v>
      </c>
      <c r="K172" s="147" t="s">
        <v>190</v>
      </c>
      <c r="L172" s="43"/>
      <c r="M172" s="152"/>
      <c r="N172" s="153" t="s">
        <v>41</v>
      </c>
      <c r="O172" s="24"/>
      <c r="P172" s="24"/>
      <c r="Q172" s="154">
        <v>0.00047</v>
      </c>
      <c r="R172" s="154">
        <f>$Q$172*$H$172</f>
        <v>1.1695762</v>
      </c>
      <c r="S172" s="154">
        <v>0</v>
      </c>
      <c r="T172" s="155">
        <f>$S$172*$H$172</f>
        <v>0</v>
      </c>
      <c r="AR172" s="89" t="s">
        <v>142</v>
      </c>
      <c r="AT172" s="89" t="s">
        <v>138</v>
      </c>
      <c r="AU172" s="89" t="s">
        <v>78</v>
      </c>
      <c r="AY172" s="6" t="s">
        <v>136</v>
      </c>
      <c r="BE172" s="156">
        <f>IF($N$172="základní",$J$172,0)</f>
        <v>0</v>
      </c>
      <c r="BF172" s="156">
        <f>IF($N$172="snížená",$J$172,0)</f>
        <v>0</v>
      </c>
      <c r="BG172" s="156">
        <f>IF($N$172="zákl. přenesená",$J$172,0)</f>
        <v>0</v>
      </c>
      <c r="BH172" s="156">
        <f>IF($N$172="sníž. přenesená",$J$172,0)</f>
        <v>0</v>
      </c>
      <c r="BI172" s="156">
        <f>IF($N$172="nulová",$J$172,0)</f>
        <v>0</v>
      </c>
      <c r="BJ172" s="89" t="s">
        <v>20</v>
      </c>
      <c r="BK172" s="156">
        <f>ROUND($I$172*$H$172,2)</f>
        <v>0</v>
      </c>
      <c r="BL172" s="89" t="s">
        <v>142</v>
      </c>
      <c r="BM172" s="89" t="s">
        <v>247</v>
      </c>
    </row>
    <row r="173" spans="2:51" s="6" customFormat="1" ht="15.75" customHeight="1">
      <c r="B173" s="157"/>
      <c r="C173" s="158"/>
      <c r="D173" s="159" t="s">
        <v>144</v>
      </c>
      <c r="E173" s="160"/>
      <c r="F173" s="160" t="s">
        <v>214</v>
      </c>
      <c r="G173" s="158"/>
      <c r="H173" s="158"/>
      <c r="J173" s="158"/>
      <c r="K173" s="158"/>
      <c r="L173" s="161"/>
      <c r="M173" s="162"/>
      <c r="N173" s="158"/>
      <c r="O173" s="158"/>
      <c r="P173" s="158"/>
      <c r="Q173" s="158"/>
      <c r="R173" s="158"/>
      <c r="S173" s="158"/>
      <c r="T173" s="163"/>
      <c r="AT173" s="164" t="s">
        <v>144</v>
      </c>
      <c r="AU173" s="164" t="s">
        <v>78</v>
      </c>
      <c r="AV173" s="164" t="s">
        <v>20</v>
      </c>
      <c r="AW173" s="164" t="s">
        <v>93</v>
      </c>
      <c r="AX173" s="164" t="s">
        <v>70</v>
      </c>
      <c r="AY173" s="164" t="s">
        <v>136</v>
      </c>
    </row>
    <row r="174" spans="2:51" s="6" customFormat="1" ht="15.75" customHeight="1">
      <c r="B174" s="157"/>
      <c r="C174" s="158"/>
      <c r="D174" s="167" t="s">
        <v>144</v>
      </c>
      <c r="E174" s="158"/>
      <c r="F174" s="160" t="s">
        <v>248</v>
      </c>
      <c r="G174" s="158"/>
      <c r="H174" s="158"/>
      <c r="J174" s="158"/>
      <c r="K174" s="158"/>
      <c r="L174" s="161"/>
      <c r="M174" s="162"/>
      <c r="N174" s="158"/>
      <c r="O174" s="158"/>
      <c r="P174" s="158"/>
      <c r="Q174" s="158"/>
      <c r="R174" s="158"/>
      <c r="S174" s="158"/>
      <c r="T174" s="163"/>
      <c r="AT174" s="164" t="s">
        <v>144</v>
      </c>
      <c r="AU174" s="164" t="s">
        <v>78</v>
      </c>
      <c r="AV174" s="164" t="s">
        <v>20</v>
      </c>
      <c r="AW174" s="164" t="s">
        <v>93</v>
      </c>
      <c r="AX174" s="164" t="s">
        <v>70</v>
      </c>
      <c r="AY174" s="164" t="s">
        <v>136</v>
      </c>
    </row>
    <row r="175" spans="2:51" s="6" customFormat="1" ht="15.75" customHeight="1">
      <c r="B175" s="165"/>
      <c r="C175" s="166"/>
      <c r="D175" s="167" t="s">
        <v>144</v>
      </c>
      <c r="E175" s="166"/>
      <c r="F175" s="168" t="s">
        <v>249</v>
      </c>
      <c r="G175" s="166"/>
      <c r="H175" s="169">
        <v>80.5</v>
      </c>
      <c r="J175" s="166"/>
      <c r="K175" s="166"/>
      <c r="L175" s="170"/>
      <c r="M175" s="171"/>
      <c r="N175" s="166"/>
      <c r="O175" s="166"/>
      <c r="P175" s="166"/>
      <c r="Q175" s="166"/>
      <c r="R175" s="166"/>
      <c r="S175" s="166"/>
      <c r="T175" s="172"/>
      <c r="AT175" s="173" t="s">
        <v>144</v>
      </c>
      <c r="AU175" s="173" t="s">
        <v>78</v>
      </c>
      <c r="AV175" s="173" t="s">
        <v>78</v>
      </c>
      <c r="AW175" s="173" t="s">
        <v>93</v>
      </c>
      <c r="AX175" s="173" t="s">
        <v>70</v>
      </c>
      <c r="AY175" s="173" t="s">
        <v>136</v>
      </c>
    </row>
    <row r="176" spans="2:51" s="6" customFormat="1" ht="15.75" customHeight="1">
      <c r="B176" s="157"/>
      <c r="C176" s="158"/>
      <c r="D176" s="167" t="s">
        <v>144</v>
      </c>
      <c r="E176" s="158"/>
      <c r="F176" s="160" t="s">
        <v>250</v>
      </c>
      <c r="G176" s="158"/>
      <c r="H176" s="158"/>
      <c r="J176" s="158"/>
      <c r="K176" s="158"/>
      <c r="L176" s="161"/>
      <c r="M176" s="162"/>
      <c r="N176" s="158"/>
      <c r="O176" s="158"/>
      <c r="P176" s="158"/>
      <c r="Q176" s="158"/>
      <c r="R176" s="158"/>
      <c r="S176" s="158"/>
      <c r="T176" s="163"/>
      <c r="AT176" s="164" t="s">
        <v>144</v>
      </c>
      <c r="AU176" s="164" t="s">
        <v>78</v>
      </c>
      <c r="AV176" s="164" t="s">
        <v>20</v>
      </c>
      <c r="AW176" s="164" t="s">
        <v>93</v>
      </c>
      <c r="AX176" s="164" t="s">
        <v>70</v>
      </c>
      <c r="AY176" s="164" t="s">
        <v>136</v>
      </c>
    </row>
    <row r="177" spans="2:51" s="6" customFormat="1" ht="15.75" customHeight="1">
      <c r="B177" s="165"/>
      <c r="C177" s="166"/>
      <c r="D177" s="167" t="s">
        <v>144</v>
      </c>
      <c r="E177" s="166"/>
      <c r="F177" s="168" t="s">
        <v>251</v>
      </c>
      <c r="G177" s="166"/>
      <c r="H177" s="169">
        <v>17.9</v>
      </c>
      <c r="J177" s="166"/>
      <c r="K177" s="166"/>
      <c r="L177" s="170"/>
      <c r="M177" s="171"/>
      <c r="N177" s="166"/>
      <c r="O177" s="166"/>
      <c r="P177" s="166"/>
      <c r="Q177" s="166"/>
      <c r="R177" s="166"/>
      <c r="S177" s="166"/>
      <c r="T177" s="172"/>
      <c r="AT177" s="173" t="s">
        <v>144</v>
      </c>
      <c r="AU177" s="173" t="s">
        <v>78</v>
      </c>
      <c r="AV177" s="173" t="s">
        <v>78</v>
      </c>
      <c r="AW177" s="173" t="s">
        <v>93</v>
      </c>
      <c r="AX177" s="173" t="s">
        <v>70</v>
      </c>
      <c r="AY177" s="173" t="s">
        <v>136</v>
      </c>
    </row>
    <row r="178" spans="2:51" s="6" customFormat="1" ht="15.75" customHeight="1">
      <c r="B178" s="157"/>
      <c r="C178" s="158"/>
      <c r="D178" s="167" t="s">
        <v>144</v>
      </c>
      <c r="E178" s="158"/>
      <c r="F178" s="160" t="s">
        <v>252</v>
      </c>
      <c r="G178" s="158"/>
      <c r="H178" s="158"/>
      <c r="J178" s="158"/>
      <c r="K178" s="158"/>
      <c r="L178" s="161"/>
      <c r="M178" s="162"/>
      <c r="N178" s="158"/>
      <c r="O178" s="158"/>
      <c r="P178" s="158"/>
      <c r="Q178" s="158"/>
      <c r="R178" s="158"/>
      <c r="S178" s="158"/>
      <c r="T178" s="163"/>
      <c r="AT178" s="164" t="s">
        <v>144</v>
      </c>
      <c r="AU178" s="164" t="s">
        <v>78</v>
      </c>
      <c r="AV178" s="164" t="s">
        <v>20</v>
      </c>
      <c r="AW178" s="164" t="s">
        <v>93</v>
      </c>
      <c r="AX178" s="164" t="s">
        <v>70</v>
      </c>
      <c r="AY178" s="164" t="s">
        <v>136</v>
      </c>
    </row>
    <row r="179" spans="2:51" s="6" customFormat="1" ht="15.75" customHeight="1">
      <c r="B179" s="165"/>
      <c r="C179" s="166"/>
      <c r="D179" s="167" t="s">
        <v>144</v>
      </c>
      <c r="E179" s="166"/>
      <c r="F179" s="168" t="s">
        <v>253</v>
      </c>
      <c r="G179" s="166"/>
      <c r="H179" s="169">
        <v>75.9</v>
      </c>
      <c r="J179" s="166"/>
      <c r="K179" s="166"/>
      <c r="L179" s="170"/>
      <c r="M179" s="171"/>
      <c r="N179" s="166"/>
      <c r="O179" s="166"/>
      <c r="P179" s="166"/>
      <c r="Q179" s="166"/>
      <c r="R179" s="166"/>
      <c r="S179" s="166"/>
      <c r="T179" s="172"/>
      <c r="AT179" s="173" t="s">
        <v>144</v>
      </c>
      <c r="AU179" s="173" t="s">
        <v>78</v>
      </c>
      <c r="AV179" s="173" t="s">
        <v>78</v>
      </c>
      <c r="AW179" s="173" t="s">
        <v>93</v>
      </c>
      <c r="AX179" s="173" t="s">
        <v>70</v>
      </c>
      <c r="AY179" s="173" t="s">
        <v>136</v>
      </c>
    </row>
    <row r="180" spans="2:51" s="6" customFormat="1" ht="15.75" customHeight="1">
      <c r="B180" s="157"/>
      <c r="C180" s="158"/>
      <c r="D180" s="167" t="s">
        <v>144</v>
      </c>
      <c r="E180" s="158"/>
      <c r="F180" s="160" t="s">
        <v>254</v>
      </c>
      <c r="G180" s="158"/>
      <c r="H180" s="158"/>
      <c r="J180" s="158"/>
      <c r="K180" s="158"/>
      <c r="L180" s="161"/>
      <c r="M180" s="162"/>
      <c r="N180" s="158"/>
      <c r="O180" s="158"/>
      <c r="P180" s="158"/>
      <c r="Q180" s="158"/>
      <c r="R180" s="158"/>
      <c r="S180" s="158"/>
      <c r="T180" s="163"/>
      <c r="AT180" s="164" t="s">
        <v>144</v>
      </c>
      <c r="AU180" s="164" t="s">
        <v>78</v>
      </c>
      <c r="AV180" s="164" t="s">
        <v>20</v>
      </c>
      <c r="AW180" s="164" t="s">
        <v>93</v>
      </c>
      <c r="AX180" s="164" t="s">
        <v>70</v>
      </c>
      <c r="AY180" s="164" t="s">
        <v>136</v>
      </c>
    </row>
    <row r="181" spans="2:51" s="6" customFormat="1" ht="15.75" customHeight="1">
      <c r="B181" s="165"/>
      <c r="C181" s="166"/>
      <c r="D181" s="167" t="s">
        <v>144</v>
      </c>
      <c r="E181" s="166"/>
      <c r="F181" s="168" t="s">
        <v>255</v>
      </c>
      <c r="G181" s="166"/>
      <c r="H181" s="169">
        <v>20.5</v>
      </c>
      <c r="J181" s="166"/>
      <c r="K181" s="166"/>
      <c r="L181" s="170"/>
      <c r="M181" s="171"/>
      <c r="N181" s="166"/>
      <c r="O181" s="166"/>
      <c r="P181" s="166"/>
      <c r="Q181" s="166"/>
      <c r="R181" s="166"/>
      <c r="S181" s="166"/>
      <c r="T181" s="172"/>
      <c r="AT181" s="173" t="s">
        <v>144</v>
      </c>
      <c r="AU181" s="173" t="s">
        <v>78</v>
      </c>
      <c r="AV181" s="173" t="s">
        <v>78</v>
      </c>
      <c r="AW181" s="173" t="s">
        <v>93</v>
      </c>
      <c r="AX181" s="173" t="s">
        <v>70</v>
      </c>
      <c r="AY181" s="173" t="s">
        <v>136</v>
      </c>
    </row>
    <row r="182" spans="2:51" s="6" customFormat="1" ht="15.75" customHeight="1">
      <c r="B182" s="157"/>
      <c r="C182" s="158"/>
      <c r="D182" s="167" t="s">
        <v>144</v>
      </c>
      <c r="E182" s="158"/>
      <c r="F182" s="160" t="s">
        <v>256</v>
      </c>
      <c r="G182" s="158"/>
      <c r="H182" s="158"/>
      <c r="J182" s="158"/>
      <c r="K182" s="158"/>
      <c r="L182" s="161"/>
      <c r="M182" s="162"/>
      <c r="N182" s="158"/>
      <c r="O182" s="158"/>
      <c r="P182" s="158"/>
      <c r="Q182" s="158"/>
      <c r="R182" s="158"/>
      <c r="S182" s="158"/>
      <c r="T182" s="163"/>
      <c r="AT182" s="164" t="s">
        <v>144</v>
      </c>
      <c r="AU182" s="164" t="s">
        <v>78</v>
      </c>
      <c r="AV182" s="164" t="s">
        <v>20</v>
      </c>
      <c r="AW182" s="164" t="s">
        <v>93</v>
      </c>
      <c r="AX182" s="164" t="s">
        <v>70</v>
      </c>
      <c r="AY182" s="164" t="s">
        <v>136</v>
      </c>
    </row>
    <row r="183" spans="2:51" s="6" customFormat="1" ht="15.75" customHeight="1">
      <c r="B183" s="165"/>
      <c r="C183" s="166"/>
      <c r="D183" s="167" t="s">
        <v>144</v>
      </c>
      <c r="E183" s="166"/>
      <c r="F183" s="168" t="s">
        <v>257</v>
      </c>
      <c r="G183" s="166"/>
      <c r="H183" s="169">
        <v>12.66</v>
      </c>
      <c r="J183" s="166"/>
      <c r="K183" s="166"/>
      <c r="L183" s="170"/>
      <c r="M183" s="171"/>
      <c r="N183" s="166"/>
      <c r="O183" s="166"/>
      <c r="P183" s="166"/>
      <c r="Q183" s="166"/>
      <c r="R183" s="166"/>
      <c r="S183" s="166"/>
      <c r="T183" s="172"/>
      <c r="AT183" s="173" t="s">
        <v>144</v>
      </c>
      <c r="AU183" s="173" t="s">
        <v>78</v>
      </c>
      <c r="AV183" s="173" t="s">
        <v>78</v>
      </c>
      <c r="AW183" s="173" t="s">
        <v>93</v>
      </c>
      <c r="AX183" s="173" t="s">
        <v>70</v>
      </c>
      <c r="AY183" s="173" t="s">
        <v>136</v>
      </c>
    </row>
    <row r="184" spans="2:51" s="6" customFormat="1" ht="15.75" customHeight="1">
      <c r="B184" s="192"/>
      <c r="C184" s="193"/>
      <c r="D184" s="167" t="s">
        <v>144</v>
      </c>
      <c r="E184" s="193"/>
      <c r="F184" s="194" t="s">
        <v>223</v>
      </c>
      <c r="G184" s="193"/>
      <c r="H184" s="195">
        <v>207.46</v>
      </c>
      <c r="J184" s="193"/>
      <c r="K184" s="193"/>
      <c r="L184" s="196"/>
      <c r="M184" s="197"/>
      <c r="N184" s="193"/>
      <c r="O184" s="193"/>
      <c r="P184" s="193"/>
      <c r="Q184" s="193"/>
      <c r="R184" s="193"/>
      <c r="S184" s="193"/>
      <c r="T184" s="198"/>
      <c r="AT184" s="199" t="s">
        <v>144</v>
      </c>
      <c r="AU184" s="199" t="s">
        <v>78</v>
      </c>
      <c r="AV184" s="199" t="s">
        <v>153</v>
      </c>
      <c r="AW184" s="199" t="s">
        <v>93</v>
      </c>
      <c r="AX184" s="199" t="s">
        <v>70</v>
      </c>
      <c r="AY184" s="199" t="s">
        <v>136</v>
      </c>
    </row>
    <row r="185" spans="2:51" s="6" customFormat="1" ht="15.75" customHeight="1">
      <c r="B185" s="157"/>
      <c r="C185" s="158"/>
      <c r="D185" s="167" t="s">
        <v>144</v>
      </c>
      <c r="E185" s="158"/>
      <c r="F185" s="160" t="s">
        <v>224</v>
      </c>
      <c r="G185" s="158"/>
      <c r="H185" s="158"/>
      <c r="J185" s="158"/>
      <c r="K185" s="158"/>
      <c r="L185" s="161"/>
      <c r="M185" s="162"/>
      <c r="N185" s="158"/>
      <c r="O185" s="158"/>
      <c r="P185" s="158"/>
      <c r="Q185" s="158"/>
      <c r="R185" s="158"/>
      <c r="S185" s="158"/>
      <c r="T185" s="163"/>
      <c r="AT185" s="164" t="s">
        <v>144</v>
      </c>
      <c r="AU185" s="164" t="s">
        <v>78</v>
      </c>
      <c r="AV185" s="164" t="s">
        <v>20</v>
      </c>
      <c r="AW185" s="164" t="s">
        <v>93</v>
      </c>
      <c r="AX185" s="164" t="s">
        <v>70</v>
      </c>
      <c r="AY185" s="164" t="s">
        <v>136</v>
      </c>
    </row>
    <row r="186" spans="2:51" s="6" customFormat="1" ht="15.75" customHeight="1">
      <c r="B186" s="157"/>
      <c r="C186" s="158"/>
      <c r="D186" s="167" t="s">
        <v>144</v>
      </c>
      <c r="E186" s="158"/>
      <c r="F186" s="160" t="s">
        <v>248</v>
      </c>
      <c r="G186" s="158"/>
      <c r="H186" s="158"/>
      <c r="J186" s="158"/>
      <c r="K186" s="158"/>
      <c r="L186" s="161"/>
      <c r="M186" s="162"/>
      <c r="N186" s="158"/>
      <c r="O186" s="158"/>
      <c r="P186" s="158"/>
      <c r="Q186" s="158"/>
      <c r="R186" s="158"/>
      <c r="S186" s="158"/>
      <c r="T186" s="163"/>
      <c r="AT186" s="164" t="s">
        <v>144</v>
      </c>
      <c r="AU186" s="164" t="s">
        <v>78</v>
      </c>
      <c r="AV186" s="164" t="s">
        <v>20</v>
      </c>
      <c r="AW186" s="164" t="s">
        <v>93</v>
      </c>
      <c r="AX186" s="164" t="s">
        <v>70</v>
      </c>
      <c r="AY186" s="164" t="s">
        <v>136</v>
      </c>
    </row>
    <row r="187" spans="2:51" s="6" customFormat="1" ht="15.75" customHeight="1">
      <c r="B187" s="165"/>
      <c r="C187" s="166"/>
      <c r="D187" s="167" t="s">
        <v>144</v>
      </c>
      <c r="E187" s="166"/>
      <c r="F187" s="168" t="s">
        <v>258</v>
      </c>
      <c r="G187" s="166"/>
      <c r="H187" s="169">
        <v>13.9</v>
      </c>
      <c r="J187" s="166"/>
      <c r="K187" s="166"/>
      <c r="L187" s="170"/>
      <c r="M187" s="171"/>
      <c r="N187" s="166"/>
      <c r="O187" s="166"/>
      <c r="P187" s="166"/>
      <c r="Q187" s="166"/>
      <c r="R187" s="166"/>
      <c r="S187" s="166"/>
      <c r="T187" s="172"/>
      <c r="AT187" s="173" t="s">
        <v>144</v>
      </c>
      <c r="AU187" s="173" t="s">
        <v>78</v>
      </c>
      <c r="AV187" s="173" t="s">
        <v>78</v>
      </c>
      <c r="AW187" s="173" t="s">
        <v>93</v>
      </c>
      <c r="AX187" s="173" t="s">
        <v>70</v>
      </c>
      <c r="AY187" s="173" t="s">
        <v>136</v>
      </c>
    </row>
    <row r="188" spans="2:51" s="6" customFormat="1" ht="15.75" customHeight="1">
      <c r="B188" s="157"/>
      <c r="C188" s="158"/>
      <c r="D188" s="167" t="s">
        <v>144</v>
      </c>
      <c r="E188" s="158"/>
      <c r="F188" s="160" t="s">
        <v>250</v>
      </c>
      <c r="G188" s="158"/>
      <c r="H188" s="158"/>
      <c r="J188" s="158"/>
      <c r="K188" s="158"/>
      <c r="L188" s="161"/>
      <c r="M188" s="162"/>
      <c r="N188" s="158"/>
      <c r="O188" s="158"/>
      <c r="P188" s="158"/>
      <c r="Q188" s="158"/>
      <c r="R188" s="158"/>
      <c r="S188" s="158"/>
      <c r="T188" s="163"/>
      <c r="AT188" s="164" t="s">
        <v>144</v>
      </c>
      <c r="AU188" s="164" t="s">
        <v>78</v>
      </c>
      <c r="AV188" s="164" t="s">
        <v>20</v>
      </c>
      <c r="AW188" s="164" t="s">
        <v>93</v>
      </c>
      <c r="AX188" s="164" t="s">
        <v>70</v>
      </c>
      <c r="AY188" s="164" t="s">
        <v>136</v>
      </c>
    </row>
    <row r="189" spans="2:51" s="6" customFormat="1" ht="15.75" customHeight="1">
      <c r="B189" s="165"/>
      <c r="C189" s="166"/>
      <c r="D189" s="167" t="s">
        <v>144</v>
      </c>
      <c r="E189" s="166"/>
      <c r="F189" s="168" t="s">
        <v>259</v>
      </c>
      <c r="G189" s="166"/>
      <c r="H189" s="169">
        <v>64.6</v>
      </c>
      <c r="J189" s="166"/>
      <c r="K189" s="166"/>
      <c r="L189" s="170"/>
      <c r="M189" s="171"/>
      <c r="N189" s="166"/>
      <c r="O189" s="166"/>
      <c r="P189" s="166"/>
      <c r="Q189" s="166"/>
      <c r="R189" s="166"/>
      <c r="S189" s="166"/>
      <c r="T189" s="172"/>
      <c r="AT189" s="173" t="s">
        <v>144</v>
      </c>
      <c r="AU189" s="173" t="s">
        <v>78</v>
      </c>
      <c r="AV189" s="173" t="s">
        <v>78</v>
      </c>
      <c r="AW189" s="173" t="s">
        <v>93</v>
      </c>
      <c r="AX189" s="173" t="s">
        <v>70</v>
      </c>
      <c r="AY189" s="173" t="s">
        <v>136</v>
      </c>
    </row>
    <row r="190" spans="2:51" s="6" customFormat="1" ht="15.75" customHeight="1">
      <c r="B190" s="157"/>
      <c r="C190" s="158"/>
      <c r="D190" s="167" t="s">
        <v>144</v>
      </c>
      <c r="E190" s="158"/>
      <c r="F190" s="160" t="s">
        <v>252</v>
      </c>
      <c r="G190" s="158"/>
      <c r="H190" s="158"/>
      <c r="J190" s="158"/>
      <c r="K190" s="158"/>
      <c r="L190" s="161"/>
      <c r="M190" s="162"/>
      <c r="N190" s="158"/>
      <c r="O190" s="158"/>
      <c r="P190" s="158"/>
      <c r="Q190" s="158"/>
      <c r="R190" s="158"/>
      <c r="S190" s="158"/>
      <c r="T190" s="163"/>
      <c r="AT190" s="164" t="s">
        <v>144</v>
      </c>
      <c r="AU190" s="164" t="s">
        <v>78</v>
      </c>
      <c r="AV190" s="164" t="s">
        <v>20</v>
      </c>
      <c r="AW190" s="164" t="s">
        <v>93</v>
      </c>
      <c r="AX190" s="164" t="s">
        <v>70</v>
      </c>
      <c r="AY190" s="164" t="s">
        <v>136</v>
      </c>
    </row>
    <row r="191" spans="2:51" s="6" customFormat="1" ht="15.75" customHeight="1">
      <c r="B191" s="165"/>
      <c r="C191" s="166"/>
      <c r="D191" s="167" t="s">
        <v>144</v>
      </c>
      <c r="E191" s="166"/>
      <c r="F191" s="168" t="s">
        <v>260</v>
      </c>
      <c r="G191" s="166"/>
      <c r="H191" s="169">
        <v>16.5</v>
      </c>
      <c r="J191" s="166"/>
      <c r="K191" s="166"/>
      <c r="L191" s="170"/>
      <c r="M191" s="171"/>
      <c r="N191" s="166"/>
      <c r="O191" s="166"/>
      <c r="P191" s="166"/>
      <c r="Q191" s="166"/>
      <c r="R191" s="166"/>
      <c r="S191" s="166"/>
      <c r="T191" s="172"/>
      <c r="AT191" s="173" t="s">
        <v>144</v>
      </c>
      <c r="AU191" s="173" t="s">
        <v>78</v>
      </c>
      <c r="AV191" s="173" t="s">
        <v>78</v>
      </c>
      <c r="AW191" s="173" t="s">
        <v>93</v>
      </c>
      <c r="AX191" s="173" t="s">
        <v>70</v>
      </c>
      <c r="AY191" s="173" t="s">
        <v>136</v>
      </c>
    </row>
    <row r="192" spans="2:51" s="6" customFormat="1" ht="15.75" customHeight="1">
      <c r="B192" s="157"/>
      <c r="C192" s="158"/>
      <c r="D192" s="167" t="s">
        <v>144</v>
      </c>
      <c r="E192" s="158"/>
      <c r="F192" s="160" t="s">
        <v>254</v>
      </c>
      <c r="G192" s="158"/>
      <c r="H192" s="158"/>
      <c r="J192" s="158"/>
      <c r="K192" s="158"/>
      <c r="L192" s="161"/>
      <c r="M192" s="162"/>
      <c r="N192" s="158"/>
      <c r="O192" s="158"/>
      <c r="P192" s="158"/>
      <c r="Q192" s="158"/>
      <c r="R192" s="158"/>
      <c r="S192" s="158"/>
      <c r="T192" s="163"/>
      <c r="AT192" s="164" t="s">
        <v>144</v>
      </c>
      <c r="AU192" s="164" t="s">
        <v>78</v>
      </c>
      <c r="AV192" s="164" t="s">
        <v>20</v>
      </c>
      <c r="AW192" s="164" t="s">
        <v>93</v>
      </c>
      <c r="AX192" s="164" t="s">
        <v>70</v>
      </c>
      <c r="AY192" s="164" t="s">
        <v>136</v>
      </c>
    </row>
    <row r="193" spans="2:51" s="6" customFormat="1" ht="15.75" customHeight="1">
      <c r="B193" s="165"/>
      <c r="C193" s="166"/>
      <c r="D193" s="167" t="s">
        <v>144</v>
      </c>
      <c r="E193" s="166"/>
      <c r="F193" s="168" t="s">
        <v>261</v>
      </c>
      <c r="G193" s="166"/>
      <c r="H193" s="169">
        <v>73.9</v>
      </c>
      <c r="J193" s="166"/>
      <c r="K193" s="166"/>
      <c r="L193" s="170"/>
      <c r="M193" s="171"/>
      <c r="N193" s="166"/>
      <c r="O193" s="166"/>
      <c r="P193" s="166"/>
      <c r="Q193" s="166"/>
      <c r="R193" s="166"/>
      <c r="S193" s="166"/>
      <c r="T193" s="172"/>
      <c r="AT193" s="173" t="s">
        <v>144</v>
      </c>
      <c r="AU193" s="173" t="s">
        <v>78</v>
      </c>
      <c r="AV193" s="173" t="s">
        <v>78</v>
      </c>
      <c r="AW193" s="173" t="s">
        <v>93</v>
      </c>
      <c r="AX193" s="173" t="s">
        <v>70</v>
      </c>
      <c r="AY193" s="173" t="s">
        <v>136</v>
      </c>
    </row>
    <row r="194" spans="2:51" s="6" customFormat="1" ht="15.75" customHeight="1">
      <c r="B194" s="192"/>
      <c r="C194" s="193"/>
      <c r="D194" s="167" t="s">
        <v>144</v>
      </c>
      <c r="E194" s="193"/>
      <c r="F194" s="194" t="s">
        <v>223</v>
      </c>
      <c r="G194" s="193"/>
      <c r="H194" s="195">
        <v>168.9</v>
      </c>
      <c r="J194" s="193"/>
      <c r="K194" s="193"/>
      <c r="L194" s="196"/>
      <c r="M194" s="197"/>
      <c r="N194" s="193"/>
      <c r="O194" s="193"/>
      <c r="P194" s="193"/>
      <c r="Q194" s="193"/>
      <c r="R194" s="193"/>
      <c r="S194" s="193"/>
      <c r="T194" s="198"/>
      <c r="AT194" s="199" t="s">
        <v>144</v>
      </c>
      <c r="AU194" s="199" t="s">
        <v>78</v>
      </c>
      <c r="AV194" s="199" t="s">
        <v>153</v>
      </c>
      <c r="AW194" s="199" t="s">
        <v>93</v>
      </c>
      <c r="AX194" s="199" t="s">
        <v>70</v>
      </c>
      <c r="AY194" s="199" t="s">
        <v>136</v>
      </c>
    </row>
    <row r="195" spans="2:51" s="6" customFormat="1" ht="15.75" customHeight="1">
      <c r="B195" s="157"/>
      <c r="C195" s="158"/>
      <c r="D195" s="167" t="s">
        <v>144</v>
      </c>
      <c r="E195" s="158"/>
      <c r="F195" s="160" t="s">
        <v>214</v>
      </c>
      <c r="G195" s="158"/>
      <c r="H195" s="158"/>
      <c r="J195" s="158"/>
      <c r="K195" s="158"/>
      <c r="L195" s="161"/>
      <c r="M195" s="162"/>
      <c r="N195" s="158"/>
      <c r="O195" s="158"/>
      <c r="P195" s="158"/>
      <c r="Q195" s="158"/>
      <c r="R195" s="158"/>
      <c r="S195" s="158"/>
      <c r="T195" s="163"/>
      <c r="AT195" s="164" t="s">
        <v>144</v>
      </c>
      <c r="AU195" s="164" t="s">
        <v>78</v>
      </c>
      <c r="AV195" s="164" t="s">
        <v>20</v>
      </c>
      <c r="AW195" s="164" t="s">
        <v>93</v>
      </c>
      <c r="AX195" s="164" t="s">
        <v>70</v>
      </c>
      <c r="AY195" s="164" t="s">
        <v>136</v>
      </c>
    </row>
    <row r="196" spans="2:51" s="6" customFormat="1" ht="15.75" customHeight="1">
      <c r="B196" s="157"/>
      <c r="C196" s="158"/>
      <c r="D196" s="167" t="s">
        <v>144</v>
      </c>
      <c r="E196" s="158"/>
      <c r="F196" s="160" t="s">
        <v>248</v>
      </c>
      <c r="G196" s="158"/>
      <c r="H196" s="158"/>
      <c r="J196" s="158"/>
      <c r="K196" s="158"/>
      <c r="L196" s="161"/>
      <c r="M196" s="162"/>
      <c r="N196" s="158"/>
      <c r="O196" s="158"/>
      <c r="P196" s="158"/>
      <c r="Q196" s="158"/>
      <c r="R196" s="158"/>
      <c r="S196" s="158"/>
      <c r="T196" s="163"/>
      <c r="AT196" s="164" t="s">
        <v>144</v>
      </c>
      <c r="AU196" s="164" t="s">
        <v>78</v>
      </c>
      <c r="AV196" s="164" t="s">
        <v>20</v>
      </c>
      <c r="AW196" s="164" t="s">
        <v>93</v>
      </c>
      <c r="AX196" s="164" t="s">
        <v>70</v>
      </c>
      <c r="AY196" s="164" t="s">
        <v>136</v>
      </c>
    </row>
    <row r="197" spans="2:51" s="6" customFormat="1" ht="15.75" customHeight="1">
      <c r="B197" s="165"/>
      <c r="C197" s="166"/>
      <c r="D197" s="167" t="s">
        <v>144</v>
      </c>
      <c r="E197" s="166"/>
      <c r="F197" s="168" t="s">
        <v>262</v>
      </c>
      <c r="G197" s="166"/>
      <c r="H197" s="169">
        <v>634.4</v>
      </c>
      <c r="J197" s="166"/>
      <c r="K197" s="166"/>
      <c r="L197" s="170"/>
      <c r="M197" s="171"/>
      <c r="N197" s="166"/>
      <c r="O197" s="166"/>
      <c r="P197" s="166"/>
      <c r="Q197" s="166"/>
      <c r="R197" s="166"/>
      <c r="S197" s="166"/>
      <c r="T197" s="172"/>
      <c r="AT197" s="173" t="s">
        <v>144</v>
      </c>
      <c r="AU197" s="173" t="s">
        <v>78</v>
      </c>
      <c r="AV197" s="173" t="s">
        <v>78</v>
      </c>
      <c r="AW197" s="173" t="s">
        <v>93</v>
      </c>
      <c r="AX197" s="173" t="s">
        <v>70</v>
      </c>
      <c r="AY197" s="173" t="s">
        <v>136</v>
      </c>
    </row>
    <row r="198" spans="2:51" s="6" customFormat="1" ht="15.75" customHeight="1">
      <c r="B198" s="157"/>
      <c r="C198" s="158"/>
      <c r="D198" s="167" t="s">
        <v>144</v>
      </c>
      <c r="E198" s="158"/>
      <c r="F198" s="160" t="s">
        <v>250</v>
      </c>
      <c r="G198" s="158"/>
      <c r="H198" s="158"/>
      <c r="J198" s="158"/>
      <c r="K198" s="158"/>
      <c r="L198" s="161"/>
      <c r="M198" s="162"/>
      <c r="N198" s="158"/>
      <c r="O198" s="158"/>
      <c r="P198" s="158"/>
      <c r="Q198" s="158"/>
      <c r="R198" s="158"/>
      <c r="S198" s="158"/>
      <c r="T198" s="163"/>
      <c r="AT198" s="164" t="s">
        <v>144</v>
      </c>
      <c r="AU198" s="164" t="s">
        <v>78</v>
      </c>
      <c r="AV198" s="164" t="s">
        <v>20</v>
      </c>
      <c r="AW198" s="164" t="s">
        <v>93</v>
      </c>
      <c r="AX198" s="164" t="s">
        <v>70</v>
      </c>
      <c r="AY198" s="164" t="s">
        <v>136</v>
      </c>
    </row>
    <row r="199" spans="2:51" s="6" customFormat="1" ht="15.75" customHeight="1">
      <c r="B199" s="165"/>
      <c r="C199" s="166"/>
      <c r="D199" s="167" t="s">
        <v>144</v>
      </c>
      <c r="E199" s="166"/>
      <c r="F199" s="168" t="s">
        <v>263</v>
      </c>
      <c r="G199" s="166"/>
      <c r="H199" s="169">
        <v>174.2</v>
      </c>
      <c r="J199" s="166"/>
      <c r="K199" s="166"/>
      <c r="L199" s="170"/>
      <c r="M199" s="171"/>
      <c r="N199" s="166"/>
      <c r="O199" s="166"/>
      <c r="P199" s="166"/>
      <c r="Q199" s="166"/>
      <c r="R199" s="166"/>
      <c r="S199" s="166"/>
      <c r="T199" s="172"/>
      <c r="AT199" s="173" t="s">
        <v>144</v>
      </c>
      <c r="AU199" s="173" t="s">
        <v>78</v>
      </c>
      <c r="AV199" s="173" t="s">
        <v>78</v>
      </c>
      <c r="AW199" s="173" t="s">
        <v>93</v>
      </c>
      <c r="AX199" s="173" t="s">
        <v>70</v>
      </c>
      <c r="AY199" s="173" t="s">
        <v>136</v>
      </c>
    </row>
    <row r="200" spans="2:51" s="6" customFormat="1" ht="15.75" customHeight="1">
      <c r="B200" s="157"/>
      <c r="C200" s="158"/>
      <c r="D200" s="167" t="s">
        <v>144</v>
      </c>
      <c r="E200" s="158"/>
      <c r="F200" s="160" t="s">
        <v>252</v>
      </c>
      <c r="G200" s="158"/>
      <c r="H200" s="158"/>
      <c r="J200" s="158"/>
      <c r="K200" s="158"/>
      <c r="L200" s="161"/>
      <c r="M200" s="162"/>
      <c r="N200" s="158"/>
      <c r="O200" s="158"/>
      <c r="P200" s="158"/>
      <c r="Q200" s="158"/>
      <c r="R200" s="158"/>
      <c r="S200" s="158"/>
      <c r="T200" s="163"/>
      <c r="AT200" s="164" t="s">
        <v>144</v>
      </c>
      <c r="AU200" s="164" t="s">
        <v>78</v>
      </c>
      <c r="AV200" s="164" t="s">
        <v>20</v>
      </c>
      <c r="AW200" s="164" t="s">
        <v>93</v>
      </c>
      <c r="AX200" s="164" t="s">
        <v>70</v>
      </c>
      <c r="AY200" s="164" t="s">
        <v>136</v>
      </c>
    </row>
    <row r="201" spans="2:51" s="6" customFormat="1" ht="15.75" customHeight="1">
      <c r="B201" s="165"/>
      <c r="C201" s="166"/>
      <c r="D201" s="167" t="s">
        <v>144</v>
      </c>
      <c r="E201" s="166"/>
      <c r="F201" s="168" t="s">
        <v>264</v>
      </c>
      <c r="G201" s="166"/>
      <c r="H201" s="169">
        <v>615.3</v>
      </c>
      <c r="J201" s="166"/>
      <c r="K201" s="166"/>
      <c r="L201" s="170"/>
      <c r="M201" s="171"/>
      <c r="N201" s="166"/>
      <c r="O201" s="166"/>
      <c r="P201" s="166"/>
      <c r="Q201" s="166"/>
      <c r="R201" s="166"/>
      <c r="S201" s="166"/>
      <c r="T201" s="172"/>
      <c r="AT201" s="173" t="s">
        <v>144</v>
      </c>
      <c r="AU201" s="173" t="s">
        <v>78</v>
      </c>
      <c r="AV201" s="173" t="s">
        <v>78</v>
      </c>
      <c r="AW201" s="173" t="s">
        <v>93</v>
      </c>
      <c r="AX201" s="173" t="s">
        <v>70</v>
      </c>
      <c r="AY201" s="173" t="s">
        <v>136</v>
      </c>
    </row>
    <row r="202" spans="2:51" s="6" customFormat="1" ht="15.75" customHeight="1">
      <c r="B202" s="157"/>
      <c r="C202" s="158"/>
      <c r="D202" s="167" t="s">
        <v>144</v>
      </c>
      <c r="E202" s="158"/>
      <c r="F202" s="160" t="s">
        <v>254</v>
      </c>
      <c r="G202" s="158"/>
      <c r="H202" s="158"/>
      <c r="J202" s="158"/>
      <c r="K202" s="158"/>
      <c r="L202" s="161"/>
      <c r="M202" s="162"/>
      <c r="N202" s="158"/>
      <c r="O202" s="158"/>
      <c r="P202" s="158"/>
      <c r="Q202" s="158"/>
      <c r="R202" s="158"/>
      <c r="S202" s="158"/>
      <c r="T202" s="163"/>
      <c r="AT202" s="164" t="s">
        <v>144</v>
      </c>
      <c r="AU202" s="164" t="s">
        <v>78</v>
      </c>
      <c r="AV202" s="164" t="s">
        <v>20</v>
      </c>
      <c r="AW202" s="164" t="s">
        <v>93</v>
      </c>
      <c r="AX202" s="164" t="s">
        <v>70</v>
      </c>
      <c r="AY202" s="164" t="s">
        <v>136</v>
      </c>
    </row>
    <row r="203" spans="2:51" s="6" customFormat="1" ht="15.75" customHeight="1">
      <c r="B203" s="165"/>
      <c r="C203" s="166"/>
      <c r="D203" s="167" t="s">
        <v>144</v>
      </c>
      <c r="E203" s="166"/>
      <c r="F203" s="168" t="s">
        <v>265</v>
      </c>
      <c r="G203" s="166"/>
      <c r="H203" s="169">
        <v>177.9</v>
      </c>
      <c r="J203" s="166"/>
      <c r="K203" s="166"/>
      <c r="L203" s="170"/>
      <c r="M203" s="171"/>
      <c r="N203" s="166"/>
      <c r="O203" s="166"/>
      <c r="P203" s="166"/>
      <c r="Q203" s="166"/>
      <c r="R203" s="166"/>
      <c r="S203" s="166"/>
      <c r="T203" s="172"/>
      <c r="AT203" s="173" t="s">
        <v>144</v>
      </c>
      <c r="AU203" s="173" t="s">
        <v>78</v>
      </c>
      <c r="AV203" s="173" t="s">
        <v>78</v>
      </c>
      <c r="AW203" s="173" t="s">
        <v>93</v>
      </c>
      <c r="AX203" s="173" t="s">
        <v>70</v>
      </c>
      <c r="AY203" s="173" t="s">
        <v>136</v>
      </c>
    </row>
    <row r="204" spans="2:51" s="6" customFormat="1" ht="15.75" customHeight="1">
      <c r="B204" s="192"/>
      <c r="C204" s="193"/>
      <c r="D204" s="167" t="s">
        <v>144</v>
      </c>
      <c r="E204" s="193"/>
      <c r="F204" s="194" t="s">
        <v>223</v>
      </c>
      <c r="G204" s="193"/>
      <c r="H204" s="195">
        <v>1601.8</v>
      </c>
      <c r="J204" s="193"/>
      <c r="K204" s="193"/>
      <c r="L204" s="196"/>
      <c r="M204" s="197"/>
      <c r="N204" s="193"/>
      <c r="O204" s="193"/>
      <c r="P204" s="193"/>
      <c r="Q204" s="193"/>
      <c r="R204" s="193"/>
      <c r="S204" s="193"/>
      <c r="T204" s="198"/>
      <c r="AT204" s="199" t="s">
        <v>144</v>
      </c>
      <c r="AU204" s="199" t="s">
        <v>78</v>
      </c>
      <c r="AV204" s="199" t="s">
        <v>153</v>
      </c>
      <c r="AW204" s="199" t="s">
        <v>93</v>
      </c>
      <c r="AX204" s="199" t="s">
        <v>70</v>
      </c>
      <c r="AY204" s="199" t="s">
        <v>136</v>
      </c>
    </row>
    <row r="205" spans="2:51" s="6" customFormat="1" ht="15.75" customHeight="1">
      <c r="B205" s="157"/>
      <c r="C205" s="158"/>
      <c r="D205" s="167" t="s">
        <v>144</v>
      </c>
      <c r="E205" s="158"/>
      <c r="F205" s="160" t="s">
        <v>224</v>
      </c>
      <c r="G205" s="158"/>
      <c r="H205" s="158"/>
      <c r="J205" s="158"/>
      <c r="K205" s="158"/>
      <c r="L205" s="161"/>
      <c r="M205" s="162"/>
      <c r="N205" s="158"/>
      <c r="O205" s="158"/>
      <c r="P205" s="158"/>
      <c r="Q205" s="158"/>
      <c r="R205" s="158"/>
      <c r="S205" s="158"/>
      <c r="T205" s="163"/>
      <c r="AT205" s="164" t="s">
        <v>144</v>
      </c>
      <c r="AU205" s="164" t="s">
        <v>78</v>
      </c>
      <c r="AV205" s="164" t="s">
        <v>20</v>
      </c>
      <c r="AW205" s="164" t="s">
        <v>93</v>
      </c>
      <c r="AX205" s="164" t="s">
        <v>70</v>
      </c>
      <c r="AY205" s="164" t="s">
        <v>136</v>
      </c>
    </row>
    <row r="206" spans="2:51" s="6" customFormat="1" ht="15.75" customHeight="1">
      <c r="B206" s="157"/>
      <c r="C206" s="158"/>
      <c r="D206" s="167" t="s">
        <v>144</v>
      </c>
      <c r="E206" s="158"/>
      <c r="F206" s="160" t="s">
        <v>248</v>
      </c>
      <c r="G206" s="158"/>
      <c r="H206" s="158"/>
      <c r="J206" s="158"/>
      <c r="K206" s="158"/>
      <c r="L206" s="161"/>
      <c r="M206" s="162"/>
      <c r="N206" s="158"/>
      <c r="O206" s="158"/>
      <c r="P206" s="158"/>
      <c r="Q206" s="158"/>
      <c r="R206" s="158"/>
      <c r="S206" s="158"/>
      <c r="T206" s="163"/>
      <c r="AT206" s="164" t="s">
        <v>144</v>
      </c>
      <c r="AU206" s="164" t="s">
        <v>78</v>
      </c>
      <c r="AV206" s="164" t="s">
        <v>20</v>
      </c>
      <c r="AW206" s="164" t="s">
        <v>93</v>
      </c>
      <c r="AX206" s="164" t="s">
        <v>70</v>
      </c>
      <c r="AY206" s="164" t="s">
        <v>136</v>
      </c>
    </row>
    <row r="207" spans="2:51" s="6" customFormat="1" ht="15.75" customHeight="1">
      <c r="B207" s="165"/>
      <c r="C207" s="166"/>
      <c r="D207" s="167" t="s">
        <v>144</v>
      </c>
      <c r="E207" s="166"/>
      <c r="F207" s="168" t="s">
        <v>266</v>
      </c>
      <c r="G207" s="166"/>
      <c r="H207" s="169">
        <v>51.9</v>
      </c>
      <c r="J207" s="166"/>
      <c r="K207" s="166"/>
      <c r="L207" s="170"/>
      <c r="M207" s="171"/>
      <c r="N207" s="166"/>
      <c r="O207" s="166"/>
      <c r="P207" s="166"/>
      <c r="Q207" s="166"/>
      <c r="R207" s="166"/>
      <c r="S207" s="166"/>
      <c r="T207" s="172"/>
      <c r="AT207" s="173" t="s">
        <v>144</v>
      </c>
      <c r="AU207" s="173" t="s">
        <v>78</v>
      </c>
      <c r="AV207" s="173" t="s">
        <v>78</v>
      </c>
      <c r="AW207" s="173" t="s">
        <v>93</v>
      </c>
      <c r="AX207" s="173" t="s">
        <v>70</v>
      </c>
      <c r="AY207" s="173" t="s">
        <v>136</v>
      </c>
    </row>
    <row r="208" spans="2:51" s="6" customFormat="1" ht="15.75" customHeight="1">
      <c r="B208" s="157"/>
      <c r="C208" s="158"/>
      <c r="D208" s="167" t="s">
        <v>144</v>
      </c>
      <c r="E208" s="158"/>
      <c r="F208" s="160" t="s">
        <v>250</v>
      </c>
      <c r="G208" s="158"/>
      <c r="H208" s="158"/>
      <c r="J208" s="158"/>
      <c r="K208" s="158"/>
      <c r="L208" s="161"/>
      <c r="M208" s="162"/>
      <c r="N208" s="158"/>
      <c r="O208" s="158"/>
      <c r="P208" s="158"/>
      <c r="Q208" s="158"/>
      <c r="R208" s="158"/>
      <c r="S208" s="158"/>
      <c r="T208" s="163"/>
      <c r="AT208" s="164" t="s">
        <v>144</v>
      </c>
      <c r="AU208" s="164" t="s">
        <v>78</v>
      </c>
      <c r="AV208" s="164" t="s">
        <v>20</v>
      </c>
      <c r="AW208" s="164" t="s">
        <v>93</v>
      </c>
      <c r="AX208" s="164" t="s">
        <v>70</v>
      </c>
      <c r="AY208" s="164" t="s">
        <v>136</v>
      </c>
    </row>
    <row r="209" spans="2:51" s="6" customFormat="1" ht="15.75" customHeight="1">
      <c r="B209" s="165"/>
      <c r="C209" s="166"/>
      <c r="D209" s="167" t="s">
        <v>144</v>
      </c>
      <c r="E209" s="166"/>
      <c r="F209" s="168" t="s">
        <v>267</v>
      </c>
      <c r="G209" s="166"/>
      <c r="H209" s="169">
        <v>191.9</v>
      </c>
      <c r="J209" s="166"/>
      <c r="K209" s="166"/>
      <c r="L209" s="170"/>
      <c r="M209" s="171"/>
      <c r="N209" s="166"/>
      <c r="O209" s="166"/>
      <c r="P209" s="166"/>
      <c r="Q209" s="166"/>
      <c r="R209" s="166"/>
      <c r="S209" s="166"/>
      <c r="T209" s="172"/>
      <c r="AT209" s="173" t="s">
        <v>144</v>
      </c>
      <c r="AU209" s="173" t="s">
        <v>78</v>
      </c>
      <c r="AV209" s="173" t="s">
        <v>78</v>
      </c>
      <c r="AW209" s="173" t="s">
        <v>93</v>
      </c>
      <c r="AX209" s="173" t="s">
        <v>70</v>
      </c>
      <c r="AY209" s="173" t="s">
        <v>136</v>
      </c>
    </row>
    <row r="210" spans="2:51" s="6" customFormat="1" ht="15.75" customHeight="1">
      <c r="B210" s="157"/>
      <c r="C210" s="158"/>
      <c r="D210" s="167" t="s">
        <v>144</v>
      </c>
      <c r="E210" s="158"/>
      <c r="F210" s="160" t="s">
        <v>252</v>
      </c>
      <c r="G210" s="158"/>
      <c r="H210" s="158"/>
      <c r="J210" s="158"/>
      <c r="K210" s="158"/>
      <c r="L210" s="161"/>
      <c r="M210" s="162"/>
      <c r="N210" s="158"/>
      <c r="O210" s="158"/>
      <c r="P210" s="158"/>
      <c r="Q210" s="158"/>
      <c r="R210" s="158"/>
      <c r="S210" s="158"/>
      <c r="T210" s="163"/>
      <c r="AT210" s="164" t="s">
        <v>144</v>
      </c>
      <c r="AU210" s="164" t="s">
        <v>78</v>
      </c>
      <c r="AV210" s="164" t="s">
        <v>20</v>
      </c>
      <c r="AW210" s="164" t="s">
        <v>93</v>
      </c>
      <c r="AX210" s="164" t="s">
        <v>70</v>
      </c>
      <c r="AY210" s="164" t="s">
        <v>136</v>
      </c>
    </row>
    <row r="211" spans="2:51" s="6" customFormat="1" ht="15.75" customHeight="1">
      <c r="B211" s="165"/>
      <c r="C211" s="166"/>
      <c r="D211" s="167" t="s">
        <v>144</v>
      </c>
      <c r="E211" s="166"/>
      <c r="F211" s="168" t="s">
        <v>268</v>
      </c>
      <c r="G211" s="166"/>
      <c r="H211" s="169">
        <v>67.9</v>
      </c>
      <c r="J211" s="166"/>
      <c r="K211" s="166"/>
      <c r="L211" s="170"/>
      <c r="M211" s="171"/>
      <c r="N211" s="166"/>
      <c r="O211" s="166"/>
      <c r="P211" s="166"/>
      <c r="Q211" s="166"/>
      <c r="R211" s="166"/>
      <c r="S211" s="166"/>
      <c r="T211" s="172"/>
      <c r="AT211" s="173" t="s">
        <v>144</v>
      </c>
      <c r="AU211" s="173" t="s">
        <v>78</v>
      </c>
      <c r="AV211" s="173" t="s">
        <v>78</v>
      </c>
      <c r="AW211" s="173" t="s">
        <v>93</v>
      </c>
      <c r="AX211" s="173" t="s">
        <v>70</v>
      </c>
      <c r="AY211" s="173" t="s">
        <v>136</v>
      </c>
    </row>
    <row r="212" spans="2:51" s="6" customFormat="1" ht="15.75" customHeight="1">
      <c r="B212" s="157"/>
      <c r="C212" s="158"/>
      <c r="D212" s="167" t="s">
        <v>144</v>
      </c>
      <c r="E212" s="158"/>
      <c r="F212" s="160" t="s">
        <v>254</v>
      </c>
      <c r="G212" s="158"/>
      <c r="H212" s="158"/>
      <c r="J212" s="158"/>
      <c r="K212" s="158"/>
      <c r="L212" s="161"/>
      <c r="M212" s="162"/>
      <c r="N212" s="158"/>
      <c r="O212" s="158"/>
      <c r="P212" s="158"/>
      <c r="Q212" s="158"/>
      <c r="R212" s="158"/>
      <c r="S212" s="158"/>
      <c r="T212" s="163"/>
      <c r="AT212" s="164" t="s">
        <v>144</v>
      </c>
      <c r="AU212" s="164" t="s">
        <v>78</v>
      </c>
      <c r="AV212" s="164" t="s">
        <v>20</v>
      </c>
      <c r="AW212" s="164" t="s">
        <v>93</v>
      </c>
      <c r="AX212" s="164" t="s">
        <v>70</v>
      </c>
      <c r="AY212" s="164" t="s">
        <v>136</v>
      </c>
    </row>
    <row r="213" spans="2:51" s="6" customFormat="1" ht="15.75" customHeight="1">
      <c r="B213" s="165"/>
      <c r="C213" s="166"/>
      <c r="D213" s="167" t="s">
        <v>144</v>
      </c>
      <c r="E213" s="166"/>
      <c r="F213" s="168" t="s">
        <v>269</v>
      </c>
      <c r="G213" s="166"/>
      <c r="H213" s="169">
        <v>198.6</v>
      </c>
      <c r="J213" s="166"/>
      <c r="K213" s="166"/>
      <c r="L213" s="170"/>
      <c r="M213" s="171"/>
      <c r="N213" s="166"/>
      <c r="O213" s="166"/>
      <c r="P213" s="166"/>
      <c r="Q213" s="166"/>
      <c r="R213" s="166"/>
      <c r="S213" s="166"/>
      <c r="T213" s="172"/>
      <c r="AT213" s="173" t="s">
        <v>144</v>
      </c>
      <c r="AU213" s="173" t="s">
        <v>78</v>
      </c>
      <c r="AV213" s="173" t="s">
        <v>78</v>
      </c>
      <c r="AW213" s="173" t="s">
        <v>93</v>
      </c>
      <c r="AX213" s="173" t="s">
        <v>70</v>
      </c>
      <c r="AY213" s="173" t="s">
        <v>136</v>
      </c>
    </row>
    <row r="214" spans="2:51" s="6" customFormat="1" ht="15.75" customHeight="1">
      <c r="B214" s="192"/>
      <c r="C214" s="193"/>
      <c r="D214" s="167" t="s">
        <v>144</v>
      </c>
      <c r="E214" s="193"/>
      <c r="F214" s="194" t="s">
        <v>223</v>
      </c>
      <c r="G214" s="193"/>
      <c r="H214" s="195">
        <v>510.3</v>
      </c>
      <c r="J214" s="193"/>
      <c r="K214" s="193"/>
      <c r="L214" s="196"/>
      <c r="M214" s="197"/>
      <c r="N214" s="193"/>
      <c r="O214" s="193"/>
      <c r="P214" s="193"/>
      <c r="Q214" s="193"/>
      <c r="R214" s="193"/>
      <c r="S214" s="193"/>
      <c r="T214" s="198"/>
      <c r="AT214" s="199" t="s">
        <v>144</v>
      </c>
      <c r="AU214" s="199" t="s">
        <v>78</v>
      </c>
      <c r="AV214" s="199" t="s">
        <v>153</v>
      </c>
      <c r="AW214" s="199" t="s">
        <v>93</v>
      </c>
      <c r="AX214" s="199" t="s">
        <v>70</v>
      </c>
      <c r="AY214" s="199" t="s">
        <v>136</v>
      </c>
    </row>
    <row r="215" spans="2:51" s="6" customFormat="1" ht="15.75" customHeight="1">
      <c r="B215" s="174"/>
      <c r="C215" s="175"/>
      <c r="D215" s="167" t="s">
        <v>144</v>
      </c>
      <c r="E215" s="175"/>
      <c r="F215" s="176" t="s">
        <v>147</v>
      </c>
      <c r="G215" s="175"/>
      <c r="H215" s="177">
        <v>2488.46</v>
      </c>
      <c r="J215" s="175"/>
      <c r="K215" s="175"/>
      <c r="L215" s="178"/>
      <c r="M215" s="179"/>
      <c r="N215" s="175"/>
      <c r="O215" s="175"/>
      <c r="P215" s="175"/>
      <c r="Q215" s="175"/>
      <c r="R215" s="175"/>
      <c r="S215" s="175"/>
      <c r="T215" s="180"/>
      <c r="AT215" s="181" t="s">
        <v>144</v>
      </c>
      <c r="AU215" s="181" t="s">
        <v>78</v>
      </c>
      <c r="AV215" s="181" t="s">
        <v>142</v>
      </c>
      <c r="AW215" s="181" t="s">
        <v>93</v>
      </c>
      <c r="AX215" s="181" t="s">
        <v>20</v>
      </c>
      <c r="AY215" s="181" t="s">
        <v>136</v>
      </c>
    </row>
    <row r="216" spans="2:65" s="6" customFormat="1" ht="15.75" customHeight="1">
      <c r="B216" s="23"/>
      <c r="C216" s="145" t="s">
        <v>270</v>
      </c>
      <c r="D216" s="145" t="s">
        <v>138</v>
      </c>
      <c r="E216" s="146" t="s">
        <v>271</v>
      </c>
      <c r="F216" s="147" t="s">
        <v>272</v>
      </c>
      <c r="G216" s="148" t="s">
        <v>141</v>
      </c>
      <c r="H216" s="149">
        <v>376.36</v>
      </c>
      <c r="I216" s="150"/>
      <c r="J216" s="151">
        <f>ROUND($I$216*$H$216,2)</f>
        <v>0</v>
      </c>
      <c r="K216" s="147"/>
      <c r="L216" s="43"/>
      <c r="M216" s="152"/>
      <c r="N216" s="153" t="s">
        <v>41</v>
      </c>
      <c r="O216" s="24"/>
      <c r="P216" s="24"/>
      <c r="Q216" s="154">
        <v>0.00832</v>
      </c>
      <c r="R216" s="154">
        <f>$Q$216*$H$216</f>
        <v>3.1313152</v>
      </c>
      <c r="S216" s="154">
        <v>0</v>
      </c>
      <c r="T216" s="155">
        <f>$S$216*$H$216</f>
        <v>0</v>
      </c>
      <c r="AR216" s="89" t="s">
        <v>142</v>
      </c>
      <c r="AT216" s="89" t="s">
        <v>138</v>
      </c>
      <c r="AU216" s="89" t="s">
        <v>78</v>
      </c>
      <c r="AY216" s="6" t="s">
        <v>136</v>
      </c>
      <c r="BE216" s="156">
        <f>IF($N$216="základní",$J$216,0)</f>
        <v>0</v>
      </c>
      <c r="BF216" s="156">
        <f>IF($N$216="snížená",$J$216,0)</f>
        <v>0</v>
      </c>
      <c r="BG216" s="156">
        <f>IF($N$216="zákl. přenesená",$J$216,0)</f>
        <v>0</v>
      </c>
      <c r="BH216" s="156">
        <f>IF($N$216="sníž. přenesená",$J$216,0)</f>
        <v>0</v>
      </c>
      <c r="BI216" s="156">
        <f>IF($N$216="nulová",$J$216,0)</f>
        <v>0</v>
      </c>
      <c r="BJ216" s="89" t="s">
        <v>20</v>
      </c>
      <c r="BK216" s="156">
        <f>ROUND($I$216*$H$216,2)</f>
        <v>0</v>
      </c>
      <c r="BL216" s="89" t="s">
        <v>142</v>
      </c>
      <c r="BM216" s="89" t="s">
        <v>273</v>
      </c>
    </row>
    <row r="217" spans="2:51" s="6" customFormat="1" ht="15.75" customHeight="1">
      <c r="B217" s="157"/>
      <c r="C217" s="158"/>
      <c r="D217" s="159" t="s">
        <v>144</v>
      </c>
      <c r="E217" s="160"/>
      <c r="F217" s="160" t="s">
        <v>214</v>
      </c>
      <c r="G217" s="158"/>
      <c r="H217" s="158"/>
      <c r="J217" s="158"/>
      <c r="K217" s="158"/>
      <c r="L217" s="161"/>
      <c r="M217" s="162"/>
      <c r="N217" s="158"/>
      <c r="O217" s="158"/>
      <c r="P217" s="158"/>
      <c r="Q217" s="158"/>
      <c r="R217" s="158"/>
      <c r="S217" s="158"/>
      <c r="T217" s="163"/>
      <c r="AT217" s="164" t="s">
        <v>144</v>
      </c>
      <c r="AU217" s="164" t="s">
        <v>78</v>
      </c>
      <c r="AV217" s="164" t="s">
        <v>20</v>
      </c>
      <c r="AW217" s="164" t="s">
        <v>93</v>
      </c>
      <c r="AX217" s="164" t="s">
        <v>70</v>
      </c>
      <c r="AY217" s="164" t="s">
        <v>136</v>
      </c>
    </row>
    <row r="218" spans="2:51" s="6" customFormat="1" ht="15.75" customHeight="1">
      <c r="B218" s="157"/>
      <c r="C218" s="158"/>
      <c r="D218" s="167" t="s">
        <v>144</v>
      </c>
      <c r="E218" s="158"/>
      <c r="F218" s="160" t="s">
        <v>248</v>
      </c>
      <c r="G218" s="158"/>
      <c r="H218" s="158"/>
      <c r="J218" s="158"/>
      <c r="K218" s="158"/>
      <c r="L218" s="161"/>
      <c r="M218" s="162"/>
      <c r="N218" s="158"/>
      <c r="O218" s="158"/>
      <c r="P218" s="158"/>
      <c r="Q218" s="158"/>
      <c r="R218" s="158"/>
      <c r="S218" s="158"/>
      <c r="T218" s="163"/>
      <c r="AT218" s="164" t="s">
        <v>144</v>
      </c>
      <c r="AU218" s="164" t="s">
        <v>78</v>
      </c>
      <c r="AV218" s="164" t="s">
        <v>20</v>
      </c>
      <c r="AW218" s="164" t="s">
        <v>93</v>
      </c>
      <c r="AX218" s="164" t="s">
        <v>70</v>
      </c>
      <c r="AY218" s="164" t="s">
        <v>136</v>
      </c>
    </row>
    <row r="219" spans="2:51" s="6" customFormat="1" ht="15.75" customHeight="1">
      <c r="B219" s="165"/>
      <c r="C219" s="166"/>
      <c r="D219" s="167" t="s">
        <v>144</v>
      </c>
      <c r="E219" s="166"/>
      <c r="F219" s="168" t="s">
        <v>249</v>
      </c>
      <c r="G219" s="166"/>
      <c r="H219" s="169">
        <v>80.5</v>
      </c>
      <c r="J219" s="166"/>
      <c r="K219" s="166"/>
      <c r="L219" s="170"/>
      <c r="M219" s="171"/>
      <c r="N219" s="166"/>
      <c r="O219" s="166"/>
      <c r="P219" s="166"/>
      <c r="Q219" s="166"/>
      <c r="R219" s="166"/>
      <c r="S219" s="166"/>
      <c r="T219" s="172"/>
      <c r="AT219" s="173" t="s">
        <v>144</v>
      </c>
      <c r="AU219" s="173" t="s">
        <v>78</v>
      </c>
      <c r="AV219" s="173" t="s">
        <v>78</v>
      </c>
      <c r="AW219" s="173" t="s">
        <v>93</v>
      </c>
      <c r="AX219" s="173" t="s">
        <v>70</v>
      </c>
      <c r="AY219" s="173" t="s">
        <v>136</v>
      </c>
    </row>
    <row r="220" spans="2:51" s="6" customFormat="1" ht="15.75" customHeight="1">
      <c r="B220" s="157"/>
      <c r="C220" s="158"/>
      <c r="D220" s="167" t="s">
        <v>144</v>
      </c>
      <c r="E220" s="158"/>
      <c r="F220" s="160" t="s">
        <v>250</v>
      </c>
      <c r="G220" s="158"/>
      <c r="H220" s="158"/>
      <c r="J220" s="158"/>
      <c r="K220" s="158"/>
      <c r="L220" s="161"/>
      <c r="M220" s="162"/>
      <c r="N220" s="158"/>
      <c r="O220" s="158"/>
      <c r="P220" s="158"/>
      <c r="Q220" s="158"/>
      <c r="R220" s="158"/>
      <c r="S220" s="158"/>
      <c r="T220" s="163"/>
      <c r="AT220" s="164" t="s">
        <v>144</v>
      </c>
      <c r="AU220" s="164" t="s">
        <v>78</v>
      </c>
      <c r="AV220" s="164" t="s">
        <v>20</v>
      </c>
      <c r="AW220" s="164" t="s">
        <v>93</v>
      </c>
      <c r="AX220" s="164" t="s">
        <v>70</v>
      </c>
      <c r="AY220" s="164" t="s">
        <v>136</v>
      </c>
    </row>
    <row r="221" spans="2:51" s="6" customFormat="1" ht="15.75" customHeight="1">
      <c r="B221" s="165"/>
      <c r="C221" s="166"/>
      <c r="D221" s="167" t="s">
        <v>144</v>
      </c>
      <c r="E221" s="166"/>
      <c r="F221" s="168" t="s">
        <v>251</v>
      </c>
      <c r="G221" s="166"/>
      <c r="H221" s="169">
        <v>17.9</v>
      </c>
      <c r="J221" s="166"/>
      <c r="K221" s="166"/>
      <c r="L221" s="170"/>
      <c r="M221" s="171"/>
      <c r="N221" s="166"/>
      <c r="O221" s="166"/>
      <c r="P221" s="166"/>
      <c r="Q221" s="166"/>
      <c r="R221" s="166"/>
      <c r="S221" s="166"/>
      <c r="T221" s="172"/>
      <c r="AT221" s="173" t="s">
        <v>144</v>
      </c>
      <c r="AU221" s="173" t="s">
        <v>78</v>
      </c>
      <c r="AV221" s="173" t="s">
        <v>78</v>
      </c>
      <c r="AW221" s="173" t="s">
        <v>93</v>
      </c>
      <c r="AX221" s="173" t="s">
        <v>70</v>
      </c>
      <c r="AY221" s="173" t="s">
        <v>136</v>
      </c>
    </row>
    <row r="222" spans="2:51" s="6" customFormat="1" ht="15.75" customHeight="1">
      <c r="B222" s="157"/>
      <c r="C222" s="158"/>
      <c r="D222" s="167" t="s">
        <v>144</v>
      </c>
      <c r="E222" s="158"/>
      <c r="F222" s="160" t="s">
        <v>252</v>
      </c>
      <c r="G222" s="158"/>
      <c r="H222" s="158"/>
      <c r="J222" s="158"/>
      <c r="K222" s="158"/>
      <c r="L222" s="161"/>
      <c r="M222" s="162"/>
      <c r="N222" s="158"/>
      <c r="O222" s="158"/>
      <c r="P222" s="158"/>
      <c r="Q222" s="158"/>
      <c r="R222" s="158"/>
      <c r="S222" s="158"/>
      <c r="T222" s="163"/>
      <c r="AT222" s="164" t="s">
        <v>144</v>
      </c>
      <c r="AU222" s="164" t="s">
        <v>78</v>
      </c>
      <c r="AV222" s="164" t="s">
        <v>20</v>
      </c>
      <c r="AW222" s="164" t="s">
        <v>93</v>
      </c>
      <c r="AX222" s="164" t="s">
        <v>70</v>
      </c>
      <c r="AY222" s="164" t="s">
        <v>136</v>
      </c>
    </row>
    <row r="223" spans="2:51" s="6" customFormat="1" ht="15.75" customHeight="1">
      <c r="B223" s="165"/>
      <c r="C223" s="166"/>
      <c r="D223" s="167" t="s">
        <v>144</v>
      </c>
      <c r="E223" s="166"/>
      <c r="F223" s="168" t="s">
        <v>253</v>
      </c>
      <c r="G223" s="166"/>
      <c r="H223" s="169">
        <v>75.9</v>
      </c>
      <c r="J223" s="166"/>
      <c r="K223" s="166"/>
      <c r="L223" s="170"/>
      <c r="M223" s="171"/>
      <c r="N223" s="166"/>
      <c r="O223" s="166"/>
      <c r="P223" s="166"/>
      <c r="Q223" s="166"/>
      <c r="R223" s="166"/>
      <c r="S223" s="166"/>
      <c r="T223" s="172"/>
      <c r="AT223" s="173" t="s">
        <v>144</v>
      </c>
      <c r="AU223" s="173" t="s">
        <v>78</v>
      </c>
      <c r="AV223" s="173" t="s">
        <v>78</v>
      </c>
      <c r="AW223" s="173" t="s">
        <v>93</v>
      </c>
      <c r="AX223" s="173" t="s">
        <v>70</v>
      </c>
      <c r="AY223" s="173" t="s">
        <v>136</v>
      </c>
    </row>
    <row r="224" spans="2:51" s="6" customFormat="1" ht="15.75" customHeight="1">
      <c r="B224" s="157"/>
      <c r="C224" s="158"/>
      <c r="D224" s="167" t="s">
        <v>144</v>
      </c>
      <c r="E224" s="158"/>
      <c r="F224" s="160" t="s">
        <v>254</v>
      </c>
      <c r="G224" s="158"/>
      <c r="H224" s="158"/>
      <c r="J224" s="158"/>
      <c r="K224" s="158"/>
      <c r="L224" s="161"/>
      <c r="M224" s="162"/>
      <c r="N224" s="158"/>
      <c r="O224" s="158"/>
      <c r="P224" s="158"/>
      <c r="Q224" s="158"/>
      <c r="R224" s="158"/>
      <c r="S224" s="158"/>
      <c r="T224" s="163"/>
      <c r="AT224" s="164" t="s">
        <v>144</v>
      </c>
      <c r="AU224" s="164" t="s">
        <v>78</v>
      </c>
      <c r="AV224" s="164" t="s">
        <v>20</v>
      </c>
      <c r="AW224" s="164" t="s">
        <v>93</v>
      </c>
      <c r="AX224" s="164" t="s">
        <v>70</v>
      </c>
      <c r="AY224" s="164" t="s">
        <v>136</v>
      </c>
    </row>
    <row r="225" spans="2:51" s="6" customFormat="1" ht="15.75" customHeight="1">
      <c r="B225" s="165"/>
      <c r="C225" s="166"/>
      <c r="D225" s="167" t="s">
        <v>144</v>
      </c>
      <c r="E225" s="166"/>
      <c r="F225" s="168" t="s">
        <v>255</v>
      </c>
      <c r="G225" s="166"/>
      <c r="H225" s="169">
        <v>20.5</v>
      </c>
      <c r="J225" s="166"/>
      <c r="K225" s="166"/>
      <c r="L225" s="170"/>
      <c r="M225" s="171"/>
      <c r="N225" s="166"/>
      <c r="O225" s="166"/>
      <c r="P225" s="166"/>
      <c r="Q225" s="166"/>
      <c r="R225" s="166"/>
      <c r="S225" s="166"/>
      <c r="T225" s="172"/>
      <c r="AT225" s="173" t="s">
        <v>144</v>
      </c>
      <c r="AU225" s="173" t="s">
        <v>78</v>
      </c>
      <c r="AV225" s="173" t="s">
        <v>78</v>
      </c>
      <c r="AW225" s="173" t="s">
        <v>93</v>
      </c>
      <c r="AX225" s="173" t="s">
        <v>70</v>
      </c>
      <c r="AY225" s="173" t="s">
        <v>136</v>
      </c>
    </row>
    <row r="226" spans="2:51" s="6" customFormat="1" ht="15.75" customHeight="1">
      <c r="B226" s="157"/>
      <c r="C226" s="158"/>
      <c r="D226" s="167" t="s">
        <v>144</v>
      </c>
      <c r="E226" s="158"/>
      <c r="F226" s="160" t="s">
        <v>256</v>
      </c>
      <c r="G226" s="158"/>
      <c r="H226" s="158"/>
      <c r="J226" s="158"/>
      <c r="K226" s="158"/>
      <c r="L226" s="161"/>
      <c r="M226" s="162"/>
      <c r="N226" s="158"/>
      <c r="O226" s="158"/>
      <c r="P226" s="158"/>
      <c r="Q226" s="158"/>
      <c r="R226" s="158"/>
      <c r="S226" s="158"/>
      <c r="T226" s="163"/>
      <c r="AT226" s="164" t="s">
        <v>144</v>
      </c>
      <c r="AU226" s="164" t="s">
        <v>78</v>
      </c>
      <c r="AV226" s="164" t="s">
        <v>20</v>
      </c>
      <c r="AW226" s="164" t="s">
        <v>93</v>
      </c>
      <c r="AX226" s="164" t="s">
        <v>70</v>
      </c>
      <c r="AY226" s="164" t="s">
        <v>136</v>
      </c>
    </row>
    <row r="227" spans="2:51" s="6" customFormat="1" ht="15.75" customHeight="1">
      <c r="B227" s="165"/>
      <c r="C227" s="166"/>
      <c r="D227" s="167" t="s">
        <v>144</v>
      </c>
      <c r="E227" s="166"/>
      <c r="F227" s="168" t="s">
        <v>257</v>
      </c>
      <c r="G227" s="166"/>
      <c r="H227" s="169">
        <v>12.66</v>
      </c>
      <c r="J227" s="166"/>
      <c r="K227" s="166"/>
      <c r="L227" s="170"/>
      <c r="M227" s="171"/>
      <c r="N227" s="166"/>
      <c r="O227" s="166"/>
      <c r="P227" s="166"/>
      <c r="Q227" s="166"/>
      <c r="R227" s="166"/>
      <c r="S227" s="166"/>
      <c r="T227" s="172"/>
      <c r="AT227" s="173" t="s">
        <v>144</v>
      </c>
      <c r="AU227" s="173" t="s">
        <v>78</v>
      </c>
      <c r="AV227" s="173" t="s">
        <v>78</v>
      </c>
      <c r="AW227" s="173" t="s">
        <v>93</v>
      </c>
      <c r="AX227" s="173" t="s">
        <v>70</v>
      </c>
      <c r="AY227" s="173" t="s">
        <v>136</v>
      </c>
    </row>
    <row r="228" spans="2:51" s="6" customFormat="1" ht="15.75" customHeight="1">
      <c r="B228" s="192"/>
      <c r="C228" s="193"/>
      <c r="D228" s="167" t="s">
        <v>144</v>
      </c>
      <c r="E228" s="193"/>
      <c r="F228" s="194" t="s">
        <v>223</v>
      </c>
      <c r="G228" s="193"/>
      <c r="H228" s="195">
        <v>207.46</v>
      </c>
      <c r="J228" s="193"/>
      <c r="K228" s="193"/>
      <c r="L228" s="196"/>
      <c r="M228" s="197"/>
      <c r="N228" s="193"/>
      <c r="O228" s="193"/>
      <c r="P228" s="193"/>
      <c r="Q228" s="193"/>
      <c r="R228" s="193"/>
      <c r="S228" s="193"/>
      <c r="T228" s="198"/>
      <c r="AT228" s="199" t="s">
        <v>144</v>
      </c>
      <c r="AU228" s="199" t="s">
        <v>78</v>
      </c>
      <c r="AV228" s="199" t="s">
        <v>153</v>
      </c>
      <c r="AW228" s="199" t="s">
        <v>93</v>
      </c>
      <c r="AX228" s="199" t="s">
        <v>70</v>
      </c>
      <c r="AY228" s="199" t="s">
        <v>136</v>
      </c>
    </row>
    <row r="229" spans="2:51" s="6" customFormat="1" ht="15.75" customHeight="1">
      <c r="B229" s="157"/>
      <c r="C229" s="158"/>
      <c r="D229" s="167" t="s">
        <v>144</v>
      </c>
      <c r="E229" s="158"/>
      <c r="F229" s="160" t="s">
        <v>224</v>
      </c>
      <c r="G229" s="158"/>
      <c r="H229" s="158"/>
      <c r="J229" s="158"/>
      <c r="K229" s="158"/>
      <c r="L229" s="161"/>
      <c r="M229" s="162"/>
      <c r="N229" s="158"/>
      <c r="O229" s="158"/>
      <c r="P229" s="158"/>
      <c r="Q229" s="158"/>
      <c r="R229" s="158"/>
      <c r="S229" s="158"/>
      <c r="T229" s="163"/>
      <c r="AT229" s="164" t="s">
        <v>144</v>
      </c>
      <c r="AU229" s="164" t="s">
        <v>78</v>
      </c>
      <c r="AV229" s="164" t="s">
        <v>20</v>
      </c>
      <c r="AW229" s="164" t="s">
        <v>93</v>
      </c>
      <c r="AX229" s="164" t="s">
        <v>70</v>
      </c>
      <c r="AY229" s="164" t="s">
        <v>136</v>
      </c>
    </row>
    <row r="230" spans="2:51" s="6" customFormat="1" ht="15.75" customHeight="1">
      <c r="B230" s="157"/>
      <c r="C230" s="158"/>
      <c r="D230" s="167" t="s">
        <v>144</v>
      </c>
      <c r="E230" s="158"/>
      <c r="F230" s="160" t="s">
        <v>248</v>
      </c>
      <c r="G230" s="158"/>
      <c r="H230" s="158"/>
      <c r="J230" s="158"/>
      <c r="K230" s="158"/>
      <c r="L230" s="161"/>
      <c r="M230" s="162"/>
      <c r="N230" s="158"/>
      <c r="O230" s="158"/>
      <c r="P230" s="158"/>
      <c r="Q230" s="158"/>
      <c r="R230" s="158"/>
      <c r="S230" s="158"/>
      <c r="T230" s="163"/>
      <c r="AT230" s="164" t="s">
        <v>144</v>
      </c>
      <c r="AU230" s="164" t="s">
        <v>78</v>
      </c>
      <c r="AV230" s="164" t="s">
        <v>20</v>
      </c>
      <c r="AW230" s="164" t="s">
        <v>93</v>
      </c>
      <c r="AX230" s="164" t="s">
        <v>70</v>
      </c>
      <c r="AY230" s="164" t="s">
        <v>136</v>
      </c>
    </row>
    <row r="231" spans="2:51" s="6" customFormat="1" ht="15.75" customHeight="1">
      <c r="B231" s="165"/>
      <c r="C231" s="166"/>
      <c r="D231" s="167" t="s">
        <v>144</v>
      </c>
      <c r="E231" s="166"/>
      <c r="F231" s="168" t="s">
        <v>258</v>
      </c>
      <c r="G231" s="166"/>
      <c r="H231" s="169">
        <v>13.9</v>
      </c>
      <c r="J231" s="166"/>
      <c r="K231" s="166"/>
      <c r="L231" s="170"/>
      <c r="M231" s="171"/>
      <c r="N231" s="166"/>
      <c r="O231" s="166"/>
      <c r="P231" s="166"/>
      <c r="Q231" s="166"/>
      <c r="R231" s="166"/>
      <c r="S231" s="166"/>
      <c r="T231" s="172"/>
      <c r="AT231" s="173" t="s">
        <v>144</v>
      </c>
      <c r="AU231" s="173" t="s">
        <v>78</v>
      </c>
      <c r="AV231" s="173" t="s">
        <v>78</v>
      </c>
      <c r="AW231" s="173" t="s">
        <v>93</v>
      </c>
      <c r="AX231" s="173" t="s">
        <v>70</v>
      </c>
      <c r="AY231" s="173" t="s">
        <v>136</v>
      </c>
    </row>
    <row r="232" spans="2:51" s="6" customFormat="1" ht="15.75" customHeight="1">
      <c r="B232" s="157"/>
      <c r="C232" s="158"/>
      <c r="D232" s="167" t="s">
        <v>144</v>
      </c>
      <c r="E232" s="158"/>
      <c r="F232" s="160" t="s">
        <v>250</v>
      </c>
      <c r="G232" s="158"/>
      <c r="H232" s="158"/>
      <c r="J232" s="158"/>
      <c r="K232" s="158"/>
      <c r="L232" s="161"/>
      <c r="M232" s="162"/>
      <c r="N232" s="158"/>
      <c r="O232" s="158"/>
      <c r="P232" s="158"/>
      <c r="Q232" s="158"/>
      <c r="R232" s="158"/>
      <c r="S232" s="158"/>
      <c r="T232" s="163"/>
      <c r="AT232" s="164" t="s">
        <v>144</v>
      </c>
      <c r="AU232" s="164" t="s">
        <v>78</v>
      </c>
      <c r="AV232" s="164" t="s">
        <v>20</v>
      </c>
      <c r="AW232" s="164" t="s">
        <v>93</v>
      </c>
      <c r="AX232" s="164" t="s">
        <v>70</v>
      </c>
      <c r="AY232" s="164" t="s">
        <v>136</v>
      </c>
    </row>
    <row r="233" spans="2:51" s="6" customFormat="1" ht="15.75" customHeight="1">
      <c r="B233" s="165"/>
      <c r="C233" s="166"/>
      <c r="D233" s="167" t="s">
        <v>144</v>
      </c>
      <c r="E233" s="166"/>
      <c r="F233" s="168" t="s">
        <v>259</v>
      </c>
      <c r="G233" s="166"/>
      <c r="H233" s="169">
        <v>64.6</v>
      </c>
      <c r="J233" s="166"/>
      <c r="K233" s="166"/>
      <c r="L233" s="170"/>
      <c r="M233" s="171"/>
      <c r="N233" s="166"/>
      <c r="O233" s="166"/>
      <c r="P233" s="166"/>
      <c r="Q233" s="166"/>
      <c r="R233" s="166"/>
      <c r="S233" s="166"/>
      <c r="T233" s="172"/>
      <c r="AT233" s="173" t="s">
        <v>144</v>
      </c>
      <c r="AU233" s="173" t="s">
        <v>78</v>
      </c>
      <c r="AV233" s="173" t="s">
        <v>78</v>
      </c>
      <c r="AW233" s="173" t="s">
        <v>93</v>
      </c>
      <c r="AX233" s="173" t="s">
        <v>70</v>
      </c>
      <c r="AY233" s="173" t="s">
        <v>136</v>
      </c>
    </row>
    <row r="234" spans="2:51" s="6" customFormat="1" ht="15.75" customHeight="1">
      <c r="B234" s="157"/>
      <c r="C234" s="158"/>
      <c r="D234" s="167" t="s">
        <v>144</v>
      </c>
      <c r="E234" s="158"/>
      <c r="F234" s="160" t="s">
        <v>252</v>
      </c>
      <c r="G234" s="158"/>
      <c r="H234" s="158"/>
      <c r="J234" s="158"/>
      <c r="K234" s="158"/>
      <c r="L234" s="161"/>
      <c r="M234" s="162"/>
      <c r="N234" s="158"/>
      <c r="O234" s="158"/>
      <c r="P234" s="158"/>
      <c r="Q234" s="158"/>
      <c r="R234" s="158"/>
      <c r="S234" s="158"/>
      <c r="T234" s="163"/>
      <c r="AT234" s="164" t="s">
        <v>144</v>
      </c>
      <c r="AU234" s="164" t="s">
        <v>78</v>
      </c>
      <c r="AV234" s="164" t="s">
        <v>20</v>
      </c>
      <c r="AW234" s="164" t="s">
        <v>93</v>
      </c>
      <c r="AX234" s="164" t="s">
        <v>70</v>
      </c>
      <c r="AY234" s="164" t="s">
        <v>136</v>
      </c>
    </row>
    <row r="235" spans="2:51" s="6" customFormat="1" ht="15.75" customHeight="1">
      <c r="B235" s="165"/>
      <c r="C235" s="166"/>
      <c r="D235" s="167" t="s">
        <v>144</v>
      </c>
      <c r="E235" s="166"/>
      <c r="F235" s="168" t="s">
        <v>260</v>
      </c>
      <c r="G235" s="166"/>
      <c r="H235" s="169">
        <v>16.5</v>
      </c>
      <c r="J235" s="166"/>
      <c r="K235" s="166"/>
      <c r="L235" s="170"/>
      <c r="M235" s="171"/>
      <c r="N235" s="166"/>
      <c r="O235" s="166"/>
      <c r="P235" s="166"/>
      <c r="Q235" s="166"/>
      <c r="R235" s="166"/>
      <c r="S235" s="166"/>
      <c r="T235" s="172"/>
      <c r="AT235" s="173" t="s">
        <v>144</v>
      </c>
      <c r="AU235" s="173" t="s">
        <v>78</v>
      </c>
      <c r="AV235" s="173" t="s">
        <v>78</v>
      </c>
      <c r="AW235" s="173" t="s">
        <v>93</v>
      </c>
      <c r="AX235" s="173" t="s">
        <v>70</v>
      </c>
      <c r="AY235" s="173" t="s">
        <v>136</v>
      </c>
    </row>
    <row r="236" spans="2:51" s="6" customFormat="1" ht="15.75" customHeight="1">
      <c r="B236" s="157"/>
      <c r="C236" s="158"/>
      <c r="D236" s="167" t="s">
        <v>144</v>
      </c>
      <c r="E236" s="158"/>
      <c r="F236" s="160" t="s">
        <v>254</v>
      </c>
      <c r="G236" s="158"/>
      <c r="H236" s="158"/>
      <c r="J236" s="158"/>
      <c r="K236" s="158"/>
      <c r="L236" s="161"/>
      <c r="M236" s="162"/>
      <c r="N236" s="158"/>
      <c r="O236" s="158"/>
      <c r="P236" s="158"/>
      <c r="Q236" s="158"/>
      <c r="R236" s="158"/>
      <c r="S236" s="158"/>
      <c r="T236" s="163"/>
      <c r="AT236" s="164" t="s">
        <v>144</v>
      </c>
      <c r="AU236" s="164" t="s">
        <v>78</v>
      </c>
      <c r="AV236" s="164" t="s">
        <v>20</v>
      </c>
      <c r="AW236" s="164" t="s">
        <v>93</v>
      </c>
      <c r="AX236" s="164" t="s">
        <v>70</v>
      </c>
      <c r="AY236" s="164" t="s">
        <v>136</v>
      </c>
    </row>
    <row r="237" spans="2:51" s="6" customFormat="1" ht="15.75" customHeight="1">
      <c r="B237" s="165"/>
      <c r="C237" s="166"/>
      <c r="D237" s="167" t="s">
        <v>144</v>
      </c>
      <c r="E237" s="166"/>
      <c r="F237" s="168" t="s">
        <v>261</v>
      </c>
      <c r="G237" s="166"/>
      <c r="H237" s="169">
        <v>73.9</v>
      </c>
      <c r="J237" s="166"/>
      <c r="K237" s="166"/>
      <c r="L237" s="170"/>
      <c r="M237" s="171"/>
      <c r="N237" s="166"/>
      <c r="O237" s="166"/>
      <c r="P237" s="166"/>
      <c r="Q237" s="166"/>
      <c r="R237" s="166"/>
      <c r="S237" s="166"/>
      <c r="T237" s="172"/>
      <c r="AT237" s="173" t="s">
        <v>144</v>
      </c>
      <c r="AU237" s="173" t="s">
        <v>78</v>
      </c>
      <c r="AV237" s="173" t="s">
        <v>78</v>
      </c>
      <c r="AW237" s="173" t="s">
        <v>93</v>
      </c>
      <c r="AX237" s="173" t="s">
        <v>70</v>
      </c>
      <c r="AY237" s="173" t="s">
        <v>136</v>
      </c>
    </row>
    <row r="238" spans="2:51" s="6" customFormat="1" ht="15.75" customHeight="1">
      <c r="B238" s="192"/>
      <c r="C238" s="193"/>
      <c r="D238" s="167" t="s">
        <v>144</v>
      </c>
      <c r="E238" s="193"/>
      <c r="F238" s="194" t="s">
        <v>223</v>
      </c>
      <c r="G238" s="193"/>
      <c r="H238" s="195">
        <v>168.9</v>
      </c>
      <c r="J238" s="193"/>
      <c r="K238" s="193"/>
      <c r="L238" s="196"/>
      <c r="M238" s="197"/>
      <c r="N238" s="193"/>
      <c r="O238" s="193"/>
      <c r="P238" s="193"/>
      <c r="Q238" s="193"/>
      <c r="R238" s="193"/>
      <c r="S238" s="193"/>
      <c r="T238" s="198"/>
      <c r="AT238" s="199" t="s">
        <v>144</v>
      </c>
      <c r="AU238" s="199" t="s">
        <v>78</v>
      </c>
      <c r="AV238" s="199" t="s">
        <v>153</v>
      </c>
      <c r="AW238" s="199" t="s">
        <v>93</v>
      </c>
      <c r="AX238" s="199" t="s">
        <v>70</v>
      </c>
      <c r="AY238" s="199" t="s">
        <v>136</v>
      </c>
    </row>
    <row r="239" spans="2:51" s="6" customFormat="1" ht="15.75" customHeight="1">
      <c r="B239" s="174"/>
      <c r="C239" s="175"/>
      <c r="D239" s="167" t="s">
        <v>144</v>
      </c>
      <c r="E239" s="175"/>
      <c r="F239" s="176" t="s">
        <v>147</v>
      </c>
      <c r="G239" s="175"/>
      <c r="H239" s="177">
        <v>376.36</v>
      </c>
      <c r="J239" s="175"/>
      <c r="K239" s="175"/>
      <c r="L239" s="178"/>
      <c r="M239" s="179"/>
      <c r="N239" s="175"/>
      <c r="O239" s="175"/>
      <c r="P239" s="175"/>
      <c r="Q239" s="175"/>
      <c r="R239" s="175"/>
      <c r="S239" s="175"/>
      <c r="T239" s="180"/>
      <c r="AT239" s="181" t="s">
        <v>144</v>
      </c>
      <c r="AU239" s="181" t="s">
        <v>78</v>
      </c>
      <c r="AV239" s="181" t="s">
        <v>142</v>
      </c>
      <c r="AW239" s="181" t="s">
        <v>93</v>
      </c>
      <c r="AX239" s="181" t="s">
        <v>20</v>
      </c>
      <c r="AY239" s="181" t="s">
        <v>136</v>
      </c>
    </row>
    <row r="240" spans="2:65" s="6" customFormat="1" ht="15.75" customHeight="1">
      <c r="B240" s="23"/>
      <c r="C240" s="182" t="s">
        <v>7</v>
      </c>
      <c r="D240" s="182" t="s">
        <v>181</v>
      </c>
      <c r="E240" s="183" t="s">
        <v>274</v>
      </c>
      <c r="F240" s="184" t="s">
        <v>275</v>
      </c>
      <c r="G240" s="185" t="s">
        <v>141</v>
      </c>
      <c r="H240" s="186">
        <v>383.887</v>
      </c>
      <c r="I240" s="187"/>
      <c r="J240" s="188">
        <f>ROUND($I$240*$H$240,2)</f>
        <v>0</v>
      </c>
      <c r="K240" s="184"/>
      <c r="L240" s="189"/>
      <c r="M240" s="190"/>
      <c r="N240" s="191" t="s">
        <v>41</v>
      </c>
      <c r="O240" s="24"/>
      <c r="P240" s="24"/>
      <c r="Q240" s="154">
        <v>0.0035</v>
      </c>
      <c r="R240" s="154">
        <f>$Q$240*$H$240</f>
        <v>1.3436045</v>
      </c>
      <c r="S240" s="154">
        <v>0</v>
      </c>
      <c r="T240" s="155">
        <f>$S$240*$H$240</f>
        <v>0</v>
      </c>
      <c r="AR240" s="89" t="s">
        <v>176</v>
      </c>
      <c r="AT240" s="89" t="s">
        <v>181</v>
      </c>
      <c r="AU240" s="89" t="s">
        <v>78</v>
      </c>
      <c r="AY240" s="6" t="s">
        <v>136</v>
      </c>
      <c r="BE240" s="156">
        <f>IF($N$240="základní",$J$240,0)</f>
        <v>0</v>
      </c>
      <c r="BF240" s="156">
        <f>IF($N$240="snížená",$J$240,0)</f>
        <v>0</v>
      </c>
      <c r="BG240" s="156">
        <f>IF($N$240="zákl. přenesená",$J$240,0)</f>
        <v>0</v>
      </c>
      <c r="BH240" s="156">
        <f>IF($N$240="sníž. přenesená",$J$240,0)</f>
        <v>0</v>
      </c>
      <c r="BI240" s="156">
        <f>IF($N$240="nulová",$J$240,0)</f>
        <v>0</v>
      </c>
      <c r="BJ240" s="89" t="s">
        <v>20</v>
      </c>
      <c r="BK240" s="156">
        <f>ROUND($I$240*$H$240,2)</f>
        <v>0</v>
      </c>
      <c r="BL240" s="89" t="s">
        <v>142</v>
      </c>
      <c r="BM240" s="89" t="s">
        <v>276</v>
      </c>
    </row>
    <row r="241" spans="2:65" s="6" customFormat="1" ht="15.75" customHeight="1">
      <c r="B241" s="23"/>
      <c r="C241" s="148" t="s">
        <v>277</v>
      </c>
      <c r="D241" s="148" t="s">
        <v>138</v>
      </c>
      <c r="E241" s="146" t="s">
        <v>278</v>
      </c>
      <c r="F241" s="147" t="s">
        <v>279</v>
      </c>
      <c r="G241" s="148" t="s">
        <v>141</v>
      </c>
      <c r="H241" s="149">
        <v>2112.1</v>
      </c>
      <c r="I241" s="150"/>
      <c r="J241" s="151">
        <f>ROUND($I$241*$H$241,2)</f>
        <v>0</v>
      </c>
      <c r="K241" s="147"/>
      <c r="L241" s="43"/>
      <c r="M241" s="152"/>
      <c r="N241" s="153" t="s">
        <v>41</v>
      </c>
      <c r="O241" s="24"/>
      <c r="P241" s="24"/>
      <c r="Q241" s="154">
        <v>0.0085</v>
      </c>
      <c r="R241" s="154">
        <f>$Q$241*$H$241</f>
        <v>17.95285</v>
      </c>
      <c r="S241" s="154">
        <v>0</v>
      </c>
      <c r="T241" s="155">
        <f>$S$241*$H$241</f>
        <v>0</v>
      </c>
      <c r="AR241" s="89" t="s">
        <v>142</v>
      </c>
      <c r="AT241" s="89" t="s">
        <v>138</v>
      </c>
      <c r="AU241" s="89" t="s">
        <v>78</v>
      </c>
      <c r="AY241" s="89" t="s">
        <v>136</v>
      </c>
      <c r="BE241" s="156">
        <f>IF($N$241="základní",$J$241,0)</f>
        <v>0</v>
      </c>
      <c r="BF241" s="156">
        <f>IF($N$241="snížená",$J$241,0)</f>
        <v>0</v>
      </c>
      <c r="BG241" s="156">
        <f>IF($N$241="zákl. přenesená",$J$241,0)</f>
        <v>0</v>
      </c>
      <c r="BH241" s="156">
        <f>IF($N$241="sníž. přenesená",$J$241,0)</f>
        <v>0</v>
      </c>
      <c r="BI241" s="156">
        <f>IF($N$241="nulová",$J$241,0)</f>
        <v>0</v>
      </c>
      <c r="BJ241" s="89" t="s">
        <v>20</v>
      </c>
      <c r="BK241" s="156">
        <f>ROUND($I$241*$H$241,2)</f>
        <v>0</v>
      </c>
      <c r="BL241" s="89" t="s">
        <v>142</v>
      </c>
      <c r="BM241" s="89" t="s">
        <v>280</v>
      </c>
    </row>
    <row r="242" spans="2:51" s="6" customFormat="1" ht="15.75" customHeight="1">
      <c r="B242" s="157"/>
      <c r="C242" s="158"/>
      <c r="D242" s="159" t="s">
        <v>144</v>
      </c>
      <c r="E242" s="160"/>
      <c r="F242" s="160" t="s">
        <v>214</v>
      </c>
      <c r="G242" s="158"/>
      <c r="H242" s="158"/>
      <c r="J242" s="158"/>
      <c r="K242" s="158"/>
      <c r="L242" s="161"/>
      <c r="M242" s="162"/>
      <c r="N242" s="158"/>
      <c r="O242" s="158"/>
      <c r="P242" s="158"/>
      <c r="Q242" s="158"/>
      <c r="R242" s="158"/>
      <c r="S242" s="158"/>
      <c r="T242" s="163"/>
      <c r="AT242" s="164" t="s">
        <v>144</v>
      </c>
      <c r="AU242" s="164" t="s">
        <v>78</v>
      </c>
      <c r="AV242" s="164" t="s">
        <v>20</v>
      </c>
      <c r="AW242" s="164" t="s">
        <v>93</v>
      </c>
      <c r="AX242" s="164" t="s">
        <v>70</v>
      </c>
      <c r="AY242" s="164" t="s">
        <v>136</v>
      </c>
    </row>
    <row r="243" spans="2:51" s="6" customFormat="1" ht="15.75" customHeight="1">
      <c r="B243" s="157"/>
      <c r="C243" s="158"/>
      <c r="D243" s="167" t="s">
        <v>144</v>
      </c>
      <c r="E243" s="158"/>
      <c r="F243" s="160" t="s">
        <v>248</v>
      </c>
      <c r="G243" s="158"/>
      <c r="H243" s="158"/>
      <c r="J243" s="158"/>
      <c r="K243" s="158"/>
      <c r="L243" s="161"/>
      <c r="M243" s="162"/>
      <c r="N243" s="158"/>
      <c r="O243" s="158"/>
      <c r="P243" s="158"/>
      <c r="Q243" s="158"/>
      <c r="R243" s="158"/>
      <c r="S243" s="158"/>
      <c r="T243" s="163"/>
      <c r="AT243" s="164" t="s">
        <v>144</v>
      </c>
      <c r="AU243" s="164" t="s">
        <v>78</v>
      </c>
      <c r="AV243" s="164" t="s">
        <v>20</v>
      </c>
      <c r="AW243" s="164" t="s">
        <v>93</v>
      </c>
      <c r="AX243" s="164" t="s">
        <v>70</v>
      </c>
      <c r="AY243" s="164" t="s">
        <v>136</v>
      </c>
    </row>
    <row r="244" spans="2:51" s="6" customFormat="1" ht="15.75" customHeight="1">
      <c r="B244" s="165"/>
      <c r="C244" s="166"/>
      <c r="D244" s="167" t="s">
        <v>144</v>
      </c>
      <c r="E244" s="166"/>
      <c r="F244" s="168" t="s">
        <v>262</v>
      </c>
      <c r="G244" s="166"/>
      <c r="H244" s="169">
        <v>634.4</v>
      </c>
      <c r="J244" s="166"/>
      <c r="K244" s="166"/>
      <c r="L244" s="170"/>
      <c r="M244" s="171"/>
      <c r="N244" s="166"/>
      <c r="O244" s="166"/>
      <c r="P244" s="166"/>
      <c r="Q244" s="166"/>
      <c r="R244" s="166"/>
      <c r="S244" s="166"/>
      <c r="T244" s="172"/>
      <c r="AT244" s="173" t="s">
        <v>144</v>
      </c>
      <c r="AU244" s="173" t="s">
        <v>78</v>
      </c>
      <c r="AV244" s="173" t="s">
        <v>78</v>
      </c>
      <c r="AW244" s="173" t="s">
        <v>93</v>
      </c>
      <c r="AX244" s="173" t="s">
        <v>70</v>
      </c>
      <c r="AY244" s="173" t="s">
        <v>136</v>
      </c>
    </row>
    <row r="245" spans="2:51" s="6" customFormat="1" ht="15.75" customHeight="1">
      <c r="B245" s="157"/>
      <c r="C245" s="158"/>
      <c r="D245" s="167" t="s">
        <v>144</v>
      </c>
      <c r="E245" s="158"/>
      <c r="F245" s="160" t="s">
        <v>250</v>
      </c>
      <c r="G245" s="158"/>
      <c r="H245" s="158"/>
      <c r="J245" s="158"/>
      <c r="K245" s="158"/>
      <c r="L245" s="161"/>
      <c r="M245" s="162"/>
      <c r="N245" s="158"/>
      <c r="O245" s="158"/>
      <c r="P245" s="158"/>
      <c r="Q245" s="158"/>
      <c r="R245" s="158"/>
      <c r="S245" s="158"/>
      <c r="T245" s="163"/>
      <c r="AT245" s="164" t="s">
        <v>144</v>
      </c>
      <c r="AU245" s="164" t="s">
        <v>78</v>
      </c>
      <c r="AV245" s="164" t="s">
        <v>20</v>
      </c>
      <c r="AW245" s="164" t="s">
        <v>93</v>
      </c>
      <c r="AX245" s="164" t="s">
        <v>70</v>
      </c>
      <c r="AY245" s="164" t="s">
        <v>136</v>
      </c>
    </row>
    <row r="246" spans="2:51" s="6" customFormat="1" ht="15.75" customHeight="1">
      <c r="B246" s="165"/>
      <c r="C246" s="166"/>
      <c r="D246" s="167" t="s">
        <v>144</v>
      </c>
      <c r="E246" s="166"/>
      <c r="F246" s="168" t="s">
        <v>263</v>
      </c>
      <c r="G246" s="166"/>
      <c r="H246" s="169">
        <v>174.2</v>
      </c>
      <c r="J246" s="166"/>
      <c r="K246" s="166"/>
      <c r="L246" s="170"/>
      <c r="M246" s="171"/>
      <c r="N246" s="166"/>
      <c r="O246" s="166"/>
      <c r="P246" s="166"/>
      <c r="Q246" s="166"/>
      <c r="R246" s="166"/>
      <c r="S246" s="166"/>
      <c r="T246" s="172"/>
      <c r="AT246" s="173" t="s">
        <v>144</v>
      </c>
      <c r="AU246" s="173" t="s">
        <v>78</v>
      </c>
      <c r="AV246" s="173" t="s">
        <v>78</v>
      </c>
      <c r="AW246" s="173" t="s">
        <v>93</v>
      </c>
      <c r="AX246" s="173" t="s">
        <v>70</v>
      </c>
      <c r="AY246" s="173" t="s">
        <v>136</v>
      </c>
    </row>
    <row r="247" spans="2:51" s="6" customFormat="1" ht="15.75" customHeight="1">
      <c r="B247" s="157"/>
      <c r="C247" s="158"/>
      <c r="D247" s="167" t="s">
        <v>144</v>
      </c>
      <c r="E247" s="158"/>
      <c r="F247" s="160" t="s">
        <v>252</v>
      </c>
      <c r="G247" s="158"/>
      <c r="H247" s="158"/>
      <c r="J247" s="158"/>
      <c r="K247" s="158"/>
      <c r="L247" s="161"/>
      <c r="M247" s="162"/>
      <c r="N247" s="158"/>
      <c r="O247" s="158"/>
      <c r="P247" s="158"/>
      <c r="Q247" s="158"/>
      <c r="R247" s="158"/>
      <c r="S247" s="158"/>
      <c r="T247" s="163"/>
      <c r="AT247" s="164" t="s">
        <v>144</v>
      </c>
      <c r="AU247" s="164" t="s">
        <v>78</v>
      </c>
      <c r="AV247" s="164" t="s">
        <v>20</v>
      </c>
      <c r="AW247" s="164" t="s">
        <v>93</v>
      </c>
      <c r="AX247" s="164" t="s">
        <v>70</v>
      </c>
      <c r="AY247" s="164" t="s">
        <v>136</v>
      </c>
    </row>
    <row r="248" spans="2:51" s="6" customFormat="1" ht="15.75" customHeight="1">
      <c r="B248" s="165"/>
      <c r="C248" s="166"/>
      <c r="D248" s="167" t="s">
        <v>144</v>
      </c>
      <c r="E248" s="166"/>
      <c r="F248" s="168" t="s">
        <v>264</v>
      </c>
      <c r="G248" s="166"/>
      <c r="H248" s="169">
        <v>615.3</v>
      </c>
      <c r="J248" s="166"/>
      <c r="K248" s="166"/>
      <c r="L248" s="170"/>
      <c r="M248" s="171"/>
      <c r="N248" s="166"/>
      <c r="O248" s="166"/>
      <c r="P248" s="166"/>
      <c r="Q248" s="166"/>
      <c r="R248" s="166"/>
      <c r="S248" s="166"/>
      <c r="T248" s="172"/>
      <c r="AT248" s="173" t="s">
        <v>144</v>
      </c>
      <c r="AU248" s="173" t="s">
        <v>78</v>
      </c>
      <c r="AV248" s="173" t="s">
        <v>78</v>
      </c>
      <c r="AW248" s="173" t="s">
        <v>93</v>
      </c>
      <c r="AX248" s="173" t="s">
        <v>70</v>
      </c>
      <c r="AY248" s="173" t="s">
        <v>136</v>
      </c>
    </row>
    <row r="249" spans="2:51" s="6" customFormat="1" ht="15.75" customHeight="1">
      <c r="B249" s="157"/>
      <c r="C249" s="158"/>
      <c r="D249" s="167" t="s">
        <v>144</v>
      </c>
      <c r="E249" s="158"/>
      <c r="F249" s="160" t="s">
        <v>254</v>
      </c>
      <c r="G249" s="158"/>
      <c r="H249" s="158"/>
      <c r="J249" s="158"/>
      <c r="K249" s="158"/>
      <c r="L249" s="161"/>
      <c r="M249" s="162"/>
      <c r="N249" s="158"/>
      <c r="O249" s="158"/>
      <c r="P249" s="158"/>
      <c r="Q249" s="158"/>
      <c r="R249" s="158"/>
      <c r="S249" s="158"/>
      <c r="T249" s="163"/>
      <c r="AT249" s="164" t="s">
        <v>144</v>
      </c>
      <c r="AU249" s="164" t="s">
        <v>78</v>
      </c>
      <c r="AV249" s="164" t="s">
        <v>20</v>
      </c>
      <c r="AW249" s="164" t="s">
        <v>93</v>
      </c>
      <c r="AX249" s="164" t="s">
        <v>70</v>
      </c>
      <c r="AY249" s="164" t="s">
        <v>136</v>
      </c>
    </row>
    <row r="250" spans="2:51" s="6" customFormat="1" ht="15.75" customHeight="1">
      <c r="B250" s="165"/>
      <c r="C250" s="166"/>
      <c r="D250" s="167" t="s">
        <v>144</v>
      </c>
      <c r="E250" s="166"/>
      <c r="F250" s="168" t="s">
        <v>265</v>
      </c>
      <c r="G250" s="166"/>
      <c r="H250" s="169">
        <v>177.9</v>
      </c>
      <c r="J250" s="166"/>
      <c r="K250" s="166"/>
      <c r="L250" s="170"/>
      <c r="M250" s="171"/>
      <c r="N250" s="166"/>
      <c r="O250" s="166"/>
      <c r="P250" s="166"/>
      <c r="Q250" s="166"/>
      <c r="R250" s="166"/>
      <c r="S250" s="166"/>
      <c r="T250" s="172"/>
      <c r="AT250" s="173" t="s">
        <v>144</v>
      </c>
      <c r="AU250" s="173" t="s">
        <v>78</v>
      </c>
      <c r="AV250" s="173" t="s">
        <v>78</v>
      </c>
      <c r="AW250" s="173" t="s">
        <v>93</v>
      </c>
      <c r="AX250" s="173" t="s">
        <v>70</v>
      </c>
      <c r="AY250" s="173" t="s">
        <v>136</v>
      </c>
    </row>
    <row r="251" spans="2:51" s="6" customFormat="1" ht="15.75" customHeight="1">
      <c r="B251" s="192"/>
      <c r="C251" s="193"/>
      <c r="D251" s="167" t="s">
        <v>144</v>
      </c>
      <c r="E251" s="193"/>
      <c r="F251" s="194" t="s">
        <v>223</v>
      </c>
      <c r="G251" s="193"/>
      <c r="H251" s="195">
        <v>1601.8</v>
      </c>
      <c r="J251" s="193"/>
      <c r="K251" s="193"/>
      <c r="L251" s="196"/>
      <c r="M251" s="197"/>
      <c r="N251" s="193"/>
      <c r="O251" s="193"/>
      <c r="P251" s="193"/>
      <c r="Q251" s="193"/>
      <c r="R251" s="193"/>
      <c r="S251" s="193"/>
      <c r="T251" s="198"/>
      <c r="AT251" s="199" t="s">
        <v>144</v>
      </c>
      <c r="AU251" s="199" t="s">
        <v>78</v>
      </c>
      <c r="AV251" s="199" t="s">
        <v>153</v>
      </c>
      <c r="AW251" s="199" t="s">
        <v>93</v>
      </c>
      <c r="AX251" s="199" t="s">
        <v>70</v>
      </c>
      <c r="AY251" s="199" t="s">
        <v>136</v>
      </c>
    </row>
    <row r="252" spans="2:51" s="6" customFormat="1" ht="15.75" customHeight="1">
      <c r="B252" s="157"/>
      <c r="C252" s="158"/>
      <c r="D252" s="167" t="s">
        <v>144</v>
      </c>
      <c r="E252" s="158"/>
      <c r="F252" s="160" t="s">
        <v>224</v>
      </c>
      <c r="G252" s="158"/>
      <c r="H252" s="158"/>
      <c r="J252" s="158"/>
      <c r="K252" s="158"/>
      <c r="L252" s="161"/>
      <c r="M252" s="162"/>
      <c r="N252" s="158"/>
      <c r="O252" s="158"/>
      <c r="P252" s="158"/>
      <c r="Q252" s="158"/>
      <c r="R252" s="158"/>
      <c r="S252" s="158"/>
      <c r="T252" s="163"/>
      <c r="AT252" s="164" t="s">
        <v>144</v>
      </c>
      <c r="AU252" s="164" t="s">
        <v>78</v>
      </c>
      <c r="AV252" s="164" t="s">
        <v>20</v>
      </c>
      <c r="AW252" s="164" t="s">
        <v>93</v>
      </c>
      <c r="AX252" s="164" t="s">
        <v>70</v>
      </c>
      <c r="AY252" s="164" t="s">
        <v>136</v>
      </c>
    </row>
    <row r="253" spans="2:51" s="6" customFormat="1" ht="15.75" customHeight="1">
      <c r="B253" s="157"/>
      <c r="C253" s="158"/>
      <c r="D253" s="167" t="s">
        <v>144</v>
      </c>
      <c r="E253" s="158"/>
      <c r="F253" s="160" t="s">
        <v>248</v>
      </c>
      <c r="G253" s="158"/>
      <c r="H253" s="158"/>
      <c r="J253" s="158"/>
      <c r="K253" s="158"/>
      <c r="L253" s="161"/>
      <c r="M253" s="162"/>
      <c r="N253" s="158"/>
      <c r="O253" s="158"/>
      <c r="P253" s="158"/>
      <c r="Q253" s="158"/>
      <c r="R253" s="158"/>
      <c r="S253" s="158"/>
      <c r="T253" s="163"/>
      <c r="AT253" s="164" t="s">
        <v>144</v>
      </c>
      <c r="AU253" s="164" t="s">
        <v>78</v>
      </c>
      <c r="AV253" s="164" t="s">
        <v>20</v>
      </c>
      <c r="AW253" s="164" t="s">
        <v>93</v>
      </c>
      <c r="AX253" s="164" t="s">
        <v>70</v>
      </c>
      <c r="AY253" s="164" t="s">
        <v>136</v>
      </c>
    </row>
    <row r="254" spans="2:51" s="6" customFormat="1" ht="15.75" customHeight="1">
      <c r="B254" s="165"/>
      <c r="C254" s="166"/>
      <c r="D254" s="167" t="s">
        <v>144</v>
      </c>
      <c r="E254" s="166"/>
      <c r="F254" s="168" t="s">
        <v>266</v>
      </c>
      <c r="G254" s="166"/>
      <c r="H254" s="169">
        <v>51.9</v>
      </c>
      <c r="J254" s="166"/>
      <c r="K254" s="166"/>
      <c r="L254" s="170"/>
      <c r="M254" s="171"/>
      <c r="N254" s="166"/>
      <c r="O254" s="166"/>
      <c r="P254" s="166"/>
      <c r="Q254" s="166"/>
      <c r="R254" s="166"/>
      <c r="S254" s="166"/>
      <c r="T254" s="172"/>
      <c r="AT254" s="173" t="s">
        <v>144</v>
      </c>
      <c r="AU254" s="173" t="s">
        <v>78</v>
      </c>
      <c r="AV254" s="173" t="s">
        <v>78</v>
      </c>
      <c r="AW254" s="173" t="s">
        <v>93</v>
      </c>
      <c r="AX254" s="173" t="s">
        <v>70</v>
      </c>
      <c r="AY254" s="173" t="s">
        <v>136</v>
      </c>
    </row>
    <row r="255" spans="2:51" s="6" customFormat="1" ht="15.75" customHeight="1">
      <c r="B255" s="157"/>
      <c r="C255" s="158"/>
      <c r="D255" s="167" t="s">
        <v>144</v>
      </c>
      <c r="E255" s="158"/>
      <c r="F255" s="160" t="s">
        <v>250</v>
      </c>
      <c r="G255" s="158"/>
      <c r="H255" s="158"/>
      <c r="J255" s="158"/>
      <c r="K255" s="158"/>
      <c r="L255" s="161"/>
      <c r="M255" s="162"/>
      <c r="N255" s="158"/>
      <c r="O255" s="158"/>
      <c r="P255" s="158"/>
      <c r="Q255" s="158"/>
      <c r="R255" s="158"/>
      <c r="S255" s="158"/>
      <c r="T255" s="163"/>
      <c r="AT255" s="164" t="s">
        <v>144</v>
      </c>
      <c r="AU255" s="164" t="s">
        <v>78</v>
      </c>
      <c r="AV255" s="164" t="s">
        <v>20</v>
      </c>
      <c r="AW255" s="164" t="s">
        <v>93</v>
      </c>
      <c r="AX255" s="164" t="s">
        <v>70</v>
      </c>
      <c r="AY255" s="164" t="s">
        <v>136</v>
      </c>
    </row>
    <row r="256" spans="2:51" s="6" customFormat="1" ht="15.75" customHeight="1">
      <c r="B256" s="165"/>
      <c r="C256" s="166"/>
      <c r="D256" s="167" t="s">
        <v>144</v>
      </c>
      <c r="E256" s="166"/>
      <c r="F256" s="168" t="s">
        <v>267</v>
      </c>
      <c r="G256" s="166"/>
      <c r="H256" s="169">
        <v>191.9</v>
      </c>
      <c r="J256" s="166"/>
      <c r="K256" s="166"/>
      <c r="L256" s="170"/>
      <c r="M256" s="171"/>
      <c r="N256" s="166"/>
      <c r="O256" s="166"/>
      <c r="P256" s="166"/>
      <c r="Q256" s="166"/>
      <c r="R256" s="166"/>
      <c r="S256" s="166"/>
      <c r="T256" s="172"/>
      <c r="AT256" s="173" t="s">
        <v>144</v>
      </c>
      <c r="AU256" s="173" t="s">
        <v>78</v>
      </c>
      <c r="AV256" s="173" t="s">
        <v>78</v>
      </c>
      <c r="AW256" s="173" t="s">
        <v>93</v>
      </c>
      <c r="AX256" s="173" t="s">
        <v>70</v>
      </c>
      <c r="AY256" s="173" t="s">
        <v>136</v>
      </c>
    </row>
    <row r="257" spans="2:51" s="6" customFormat="1" ht="15.75" customHeight="1">
      <c r="B257" s="157"/>
      <c r="C257" s="158"/>
      <c r="D257" s="167" t="s">
        <v>144</v>
      </c>
      <c r="E257" s="158"/>
      <c r="F257" s="160" t="s">
        <v>252</v>
      </c>
      <c r="G257" s="158"/>
      <c r="H257" s="158"/>
      <c r="J257" s="158"/>
      <c r="K257" s="158"/>
      <c r="L257" s="161"/>
      <c r="M257" s="162"/>
      <c r="N257" s="158"/>
      <c r="O257" s="158"/>
      <c r="P257" s="158"/>
      <c r="Q257" s="158"/>
      <c r="R257" s="158"/>
      <c r="S257" s="158"/>
      <c r="T257" s="163"/>
      <c r="AT257" s="164" t="s">
        <v>144</v>
      </c>
      <c r="AU257" s="164" t="s">
        <v>78</v>
      </c>
      <c r="AV257" s="164" t="s">
        <v>20</v>
      </c>
      <c r="AW257" s="164" t="s">
        <v>93</v>
      </c>
      <c r="AX257" s="164" t="s">
        <v>70</v>
      </c>
      <c r="AY257" s="164" t="s">
        <v>136</v>
      </c>
    </row>
    <row r="258" spans="2:51" s="6" customFormat="1" ht="15.75" customHeight="1">
      <c r="B258" s="165"/>
      <c r="C258" s="166"/>
      <c r="D258" s="167" t="s">
        <v>144</v>
      </c>
      <c r="E258" s="166"/>
      <c r="F258" s="168" t="s">
        <v>268</v>
      </c>
      <c r="G258" s="166"/>
      <c r="H258" s="169">
        <v>67.9</v>
      </c>
      <c r="J258" s="166"/>
      <c r="K258" s="166"/>
      <c r="L258" s="170"/>
      <c r="M258" s="171"/>
      <c r="N258" s="166"/>
      <c r="O258" s="166"/>
      <c r="P258" s="166"/>
      <c r="Q258" s="166"/>
      <c r="R258" s="166"/>
      <c r="S258" s="166"/>
      <c r="T258" s="172"/>
      <c r="AT258" s="173" t="s">
        <v>144</v>
      </c>
      <c r="AU258" s="173" t="s">
        <v>78</v>
      </c>
      <c r="AV258" s="173" t="s">
        <v>78</v>
      </c>
      <c r="AW258" s="173" t="s">
        <v>93</v>
      </c>
      <c r="AX258" s="173" t="s">
        <v>70</v>
      </c>
      <c r="AY258" s="173" t="s">
        <v>136</v>
      </c>
    </row>
    <row r="259" spans="2:51" s="6" customFormat="1" ht="15.75" customHeight="1">
      <c r="B259" s="157"/>
      <c r="C259" s="158"/>
      <c r="D259" s="167" t="s">
        <v>144</v>
      </c>
      <c r="E259" s="158"/>
      <c r="F259" s="160" t="s">
        <v>254</v>
      </c>
      <c r="G259" s="158"/>
      <c r="H259" s="158"/>
      <c r="J259" s="158"/>
      <c r="K259" s="158"/>
      <c r="L259" s="161"/>
      <c r="M259" s="162"/>
      <c r="N259" s="158"/>
      <c r="O259" s="158"/>
      <c r="P259" s="158"/>
      <c r="Q259" s="158"/>
      <c r="R259" s="158"/>
      <c r="S259" s="158"/>
      <c r="T259" s="163"/>
      <c r="AT259" s="164" t="s">
        <v>144</v>
      </c>
      <c r="AU259" s="164" t="s">
        <v>78</v>
      </c>
      <c r="AV259" s="164" t="s">
        <v>20</v>
      </c>
      <c r="AW259" s="164" t="s">
        <v>93</v>
      </c>
      <c r="AX259" s="164" t="s">
        <v>70</v>
      </c>
      <c r="AY259" s="164" t="s">
        <v>136</v>
      </c>
    </row>
    <row r="260" spans="2:51" s="6" customFormat="1" ht="15.75" customHeight="1">
      <c r="B260" s="165"/>
      <c r="C260" s="166"/>
      <c r="D260" s="167" t="s">
        <v>144</v>
      </c>
      <c r="E260" s="166"/>
      <c r="F260" s="168" t="s">
        <v>269</v>
      </c>
      <c r="G260" s="166"/>
      <c r="H260" s="169">
        <v>198.6</v>
      </c>
      <c r="J260" s="166"/>
      <c r="K260" s="166"/>
      <c r="L260" s="170"/>
      <c r="M260" s="171"/>
      <c r="N260" s="166"/>
      <c r="O260" s="166"/>
      <c r="P260" s="166"/>
      <c r="Q260" s="166"/>
      <c r="R260" s="166"/>
      <c r="S260" s="166"/>
      <c r="T260" s="172"/>
      <c r="AT260" s="173" t="s">
        <v>144</v>
      </c>
      <c r="AU260" s="173" t="s">
        <v>78</v>
      </c>
      <c r="AV260" s="173" t="s">
        <v>78</v>
      </c>
      <c r="AW260" s="173" t="s">
        <v>93</v>
      </c>
      <c r="AX260" s="173" t="s">
        <v>70</v>
      </c>
      <c r="AY260" s="173" t="s">
        <v>136</v>
      </c>
    </row>
    <row r="261" spans="2:51" s="6" customFormat="1" ht="15.75" customHeight="1">
      <c r="B261" s="192"/>
      <c r="C261" s="193"/>
      <c r="D261" s="167" t="s">
        <v>144</v>
      </c>
      <c r="E261" s="193"/>
      <c r="F261" s="194" t="s">
        <v>223</v>
      </c>
      <c r="G261" s="193"/>
      <c r="H261" s="195">
        <v>510.3</v>
      </c>
      <c r="J261" s="193"/>
      <c r="K261" s="193"/>
      <c r="L261" s="196"/>
      <c r="M261" s="197"/>
      <c r="N261" s="193"/>
      <c r="O261" s="193"/>
      <c r="P261" s="193"/>
      <c r="Q261" s="193"/>
      <c r="R261" s="193"/>
      <c r="S261" s="193"/>
      <c r="T261" s="198"/>
      <c r="AT261" s="199" t="s">
        <v>144</v>
      </c>
      <c r="AU261" s="199" t="s">
        <v>78</v>
      </c>
      <c r="AV261" s="199" t="s">
        <v>153</v>
      </c>
      <c r="AW261" s="199" t="s">
        <v>93</v>
      </c>
      <c r="AX261" s="199" t="s">
        <v>70</v>
      </c>
      <c r="AY261" s="199" t="s">
        <v>136</v>
      </c>
    </row>
    <row r="262" spans="2:51" s="6" customFormat="1" ht="15.75" customHeight="1">
      <c r="B262" s="174"/>
      <c r="C262" s="175"/>
      <c r="D262" s="167" t="s">
        <v>144</v>
      </c>
      <c r="E262" s="175"/>
      <c r="F262" s="176" t="s">
        <v>147</v>
      </c>
      <c r="G262" s="175"/>
      <c r="H262" s="177">
        <v>2112.1</v>
      </c>
      <c r="J262" s="175"/>
      <c r="K262" s="175"/>
      <c r="L262" s="178"/>
      <c r="M262" s="179"/>
      <c r="N262" s="175"/>
      <c r="O262" s="175"/>
      <c r="P262" s="175"/>
      <c r="Q262" s="175"/>
      <c r="R262" s="175"/>
      <c r="S262" s="175"/>
      <c r="T262" s="180"/>
      <c r="AT262" s="181" t="s">
        <v>144</v>
      </c>
      <c r="AU262" s="181" t="s">
        <v>78</v>
      </c>
      <c r="AV262" s="181" t="s">
        <v>142</v>
      </c>
      <c r="AW262" s="181" t="s">
        <v>93</v>
      </c>
      <c r="AX262" s="181" t="s">
        <v>20</v>
      </c>
      <c r="AY262" s="181" t="s">
        <v>136</v>
      </c>
    </row>
    <row r="263" spans="2:65" s="6" customFormat="1" ht="15.75" customHeight="1">
      <c r="B263" s="23"/>
      <c r="C263" s="182" t="s">
        <v>281</v>
      </c>
      <c r="D263" s="182" t="s">
        <v>181</v>
      </c>
      <c r="E263" s="183" t="s">
        <v>282</v>
      </c>
      <c r="F263" s="184" t="s">
        <v>283</v>
      </c>
      <c r="G263" s="185" t="s">
        <v>141</v>
      </c>
      <c r="H263" s="186">
        <v>2154.342</v>
      </c>
      <c r="I263" s="187"/>
      <c r="J263" s="188">
        <f>ROUND($I$263*$H$263,2)</f>
        <v>0</v>
      </c>
      <c r="K263" s="184"/>
      <c r="L263" s="189"/>
      <c r="M263" s="190"/>
      <c r="N263" s="191" t="s">
        <v>41</v>
      </c>
      <c r="O263" s="24"/>
      <c r="P263" s="24"/>
      <c r="Q263" s="154">
        <v>0.00238</v>
      </c>
      <c r="R263" s="154">
        <f>$Q$263*$H$263</f>
        <v>5.1273339600000005</v>
      </c>
      <c r="S263" s="154">
        <v>0</v>
      </c>
      <c r="T263" s="155">
        <f>$S$263*$H$263</f>
        <v>0</v>
      </c>
      <c r="AR263" s="89" t="s">
        <v>176</v>
      </c>
      <c r="AT263" s="89" t="s">
        <v>181</v>
      </c>
      <c r="AU263" s="89" t="s">
        <v>78</v>
      </c>
      <c r="AY263" s="6" t="s">
        <v>136</v>
      </c>
      <c r="BE263" s="156">
        <f>IF($N$263="základní",$J$263,0)</f>
        <v>0</v>
      </c>
      <c r="BF263" s="156">
        <f>IF($N$263="snížená",$J$263,0)</f>
        <v>0</v>
      </c>
      <c r="BG263" s="156">
        <f>IF($N$263="zákl. přenesená",$J$263,0)</f>
        <v>0</v>
      </c>
      <c r="BH263" s="156">
        <f>IF($N$263="sníž. přenesená",$J$263,0)</f>
        <v>0</v>
      </c>
      <c r="BI263" s="156">
        <f>IF($N$263="nulová",$J$263,0)</f>
        <v>0</v>
      </c>
      <c r="BJ263" s="89" t="s">
        <v>20</v>
      </c>
      <c r="BK263" s="156">
        <f>ROUND($I$263*$H$263,2)</f>
        <v>0</v>
      </c>
      <c r="BL263" s="89" t="s">
        <v>142</v>
      </c>
      <c r="BM263" s="89" t="s">
        <v>284</v>
      </c>
    </row>
    <row r="264" spans="2:65" s="6" customFormat="1" ht="15.75" customHeight="1">
      <c r="B264" s="23"/>
      <c r="C264" s="148" t="s">
        <v>285</v>
      </c>
      <c r="D264" s="148" t="s">
        <v>138</v>
      </c>
      <c r="E264" s="146" t="s">
        <v>286</v>
      </c>
      <c r="F264" s="147" t="s">
        <v>287</v>
      </c>
      <c r="G264" s="148" t="s">
        <v>150</v>
      </c>
      <c r="H264" s="149">
        <v>1334</v>
      </c>
      <c r="I264" s="150"/>
      <c r="J264" s="151">
        <f>ROUND($I$264*$H$264,2)</f>
        <v>0</v>
      </c>
      <c r="K264" s="147"/>
      <c r="L264" s="43"/>
      <c r="M264" s="152"/>
      <c r="N264" s="153" t="s">
        <v>41</v>
      </c>
      <c r="O264" s="24"/>
      <c r="P264" s="24"/>
      <c r="Q264" s="154">
        <v>0.00331</v>
      </c>
      <c r="R264" s="154">
        <f>$Q$264*$H$264</f>
        <v>4.41554</v>
      </c>
      <c r="S264" s="154">
        <v>0</v>
      </c>
      <c r="T264" s="155">
        <f>$S$264*$H$264</f>
        <v>0</v>
      </c>
      <c r="AR264" s="89" t="s">
        <v>142</v>
      </c>
      <c r="AT264" s="89" t="s">
        <v>138</v>
      </c>
      <c r="AU264" s="89" t="s">
        <v>78</v>
      </c>
      <c r="AY264" s="89" t="s">
        <v>136</v>
      </c>
      <c r="BE264" s="156">
        <f>IF($N$264="základní",$J$264,0)</f>
        <v>0</v>
      </c>
      <c r="BF264" s="156">
        <f>IF($N$264="snížená",$J$264,0)</f>
        <v>0</v>
      </c>
      <c r="BG264" s="156">
        <f>IF($N$264="zákl. přenesená",$J$264,0)</f>
        <v>0</v>
      </c>
      <c r="BH264" s="156">
        <f>IF($N$264="sníž. přenesená",$J$264,0)</f>
        <v>0</v>
      </c>
      <c r="BI264" s="156">
        <f>IF($N$264="nulová",$J$264,0)</f>
        <v>0</v>
      </c>
      <c r="BJ264" s="89" t="s">
        <v>20</v>
      </c>
      <c r="BK264" s="156">
        <f>ROUND($I$264*$H$264,2)</f>
        <v>0</v>
      </c>
      <c r="BL264" s="89" t="s">
        <v>142</v>
      </c>
      <c r="BM264" s="89" t="s">
        <v>288</v>
      </c>
    </row>
    <row r="265" spans="2:51" s="6" customFormat="1" ht="15.75" customHeight="1">
      <c r="B265" s="157"/>
      <c r="C265" s="158"/>
      <c r="D265" s="159" t="s">
        <v>144</v>
      </c>
      <c r="E265" s="160"/>
      <c r="F265" s="160" t="s">
        <v>236</v>
      </c>
      <c r="G265" s="158"/>
      <c r="H265" s="158"/>
      <c r="J265" s="158"/>
      <c r="K265" s="158"/>
      <c r="L265" s="161"/>
      <c r="M265" s="162"/>
      <c r="N265" s="158"/>
      <c r="O265" s="158"/>
      <c r="P265" s="158"/>
      <c r="Q265" s="158"/>
      <c r="R265" s="158"/>
      <c r="S265" s="158"/>
      <c r="T265" s="163"/>
      <c r="AT265" s="164" t="s">
        <v>144</v>
      </c>
      <c r="AU265" s="164" t="s">
        <v>78</v>
      </c>
      <c r="AV265" s="164" t="s">
        <v>20</v>
      </c>
      <c r="AW265" s="164" t="s">
        <v>93</v>
      </c>
      <c r="AX265" s="164" t="s">
        <v>70</v>
      </c>
      <c r="AY265" s="164" t="s">
        <v>136</v>
      </c>
    </row>
    <row r="266" spans="2:51" s="6" customFormat="1" ht="15.75" customHeight="1">
      <c r="B266" s="157"/>
      <c r="C266" s="158"/>
      <c r="D266" s="167" t="s">
        <v>144</v>
      </c>
      <c r="E266" s="158"/>
      <c r="F266" s="160" t="s">
        <v>214</v>
      </c>
      <c r="G266" s="158"/>
      <c r="H266" s="158"/>
      <c r="J266" s="158"/>
      <c r="K266" s="158"/>
      <c r="L266" s="161"/>
      <c r="M266" s="162"/>
      <c r="N266" s="158"/>
      <c r="O266" s="158"/>
      <c r="P266" s="158"/>
      <c r="Q266" s="158"/>
      <c r="R266" s="158"/>
      <c r="S266" s="158"/>
      <c r="T266" s="163"/>
      <c r="AT266" s="164" t="s">
        <v>144</v>
      </c>
      <c r="AU266" s="164" t="s">
        <v>78</v>
      </c>
      <c r="AV266" s="164" t="s">
        <v>20</v>
      </c>
      <c r="AW266" s="164" t="s">
        <v>93</v>
      </c>
      <c r="AX266" s="164" t="s">
        <v>70</v>
      </c>
      <c r="AY266" s="164" t="s">
        <v>136</v>
      </c>
    </row>
    <row r="267" spans="2:51" s="6" customFormat="1" ht="15.75" customHeight="1">
      <c r="B267" s="165"/>
      <c r="C267" s="166"/>
      <c r="D267" s="167" t="s">
        <v>144</v>
      </c>
      <c r="E267" s="166"/>
      <c r="F267" s="168" t="s">
        <v>289</v>
      </c>
      <c r="G267" s="166"/>
      <c r="H267" s="169">
        <v>999</v>
      </c>
      <c r="J267" s="166"/>
      <c r="K267" s="166"/>
      <c r="L267" s="170"/>
      <c r="M267" s="171"/>
      <c r="N267" s="166"/>
      <c r="O267" s="166"/>
      <c r="P267" s="166"/>
      <c r="Q267" s="166"/>
      <c r="R267" s="166"/>
      <c r="S267" s="166"/>
      <c r="T267" s="172"/>
      <c r="AT267" s="173" t="s">
        <v>144</v>
      </c>
      <c r="AU267" s="173" t="s">
        <v>78</v>
      </c>
      <c r="AV267" s="173" t="s">
        <v>78</v>
      </c>
      <c r="AW267" s="173" t="s">
        <v>93</v>
      </c>
      <c r="AX267" s="173" t="s">
        <v>70</v>
      </c>
      <c r="AY267" s="173" t="s">
        <v>136</v>
      </c>
    </row>
    <row r="268" spans="2:51" s="6" customFormat="1" ht="15.75" customHeight="1">
      <c r="B268" s="157"/>
      <c r="C268" s="158"/>
      <c r="D268" s="167" t="s">
        <v>144</v>
      </c>
      <c r="E268" s="158"/>
      <c r="F268" s="160" t="s">
        <v>224</v>
      </c>
      <c r="G268" s="158"/>
      <c r="H268" s="158"/>
      <c r="J268" s="158"/>
      <c r="K268" s="158"/>
      <c r="L268" s="161"/>
      <c r="M268" s="162"/>
      <c r="N268" s="158"/>
      <c r="O268" s="158"/>
      <c r="P268" s="158"/>
      <c r="Q268" s="158"/>
      <c r="R268" s="158"/>
      <c r="S268" s="158"/>
      <c r="T268" s="163"/>
      <c r="AT268" s="164" t="s">
        <v>144</v>
      </c>
      <c r="AU268" s="164" t="s">
        <v>78</v>
      </c>
      <c r="AV268" s="164" t="s">
        <v>20</v>
      </c>
      <c r="AW268" s="164" t="s">
        <v>93</v>
      </c>
      <c r="AX268" s="164" t="s">
        <v>70</v>
      </c>
      <c r="AY268" s="164" t="s">
        <v>136</v>
      </c>
    </row>
    <row r="269" spans="2:51" s="6" customFormat="1" ht="15.75" customHeight="1">
      <c r="B269" s="165"/>
      <c r="C269" s="166"/>
      <c r="D269" s="167" t="s">
        <v>144</v>
      </c>
      <c r="E269" s="166"/>
      <c r="F269" s="168" t="s">
        <v>290</v>
      </c>
      <c r="G269" s="166"/>
      <c r="H269" s="169">
        <v>335</v>
      </c>
      <c r="J269" s="166"/>
      <c r="K269" s="166"/>
      <c r="L269" s="170"/>
      <c r="M269" s="171"/>
      <c r="N269" s="166"/>
      <c r="O269" s="166"/>
      <c r="P269" s="166"/>
      <c r="Q269" s="166"/>
      <c r="R269" s="166"/>
      <c r="S269" s="166"/>
      <c r="T269" s="172"/>
      <c r="AT269" s="173" t="s">
        <v>144</v>
      </c>
      <c r="AU269" s="173" t="s">
        <v>78</v>
      </c>
      <c r="AV269" s="173" t="s">
        <v>78</v>
      </c>
      <c r="AW269" s="173" t="s">
        <v>93</v>
      </c>
      <c r="AX269" s="173" t="s">
        <v>70</v>
      </c>
      <c r="AY269" s="173" t="s">
        <v>136</v>
      </c>
    </row>
    <row r="270" spans="2:51" s="6" customFormat="1" ht="15.75" customHeight="1">
      <c r="B270" s="174"/>
      <c r="C270" s="175"/>
      <c r="D270" s="167" t="s">
        <v>144</v>
      </c>
      <c r="E270" s="175"/>
      <c r="F270" s="176" t="s">
        <v>147</v>
      </c>
      <c r="G270" s="175"/>
      <c r="H270" s="177">
        <v>1334</v>
      </c>
      <c r="J270" s="175"/>
      <c r="K270" s="175"/>
      <c r="L270" s="178"/>
      <c r="M270" s="179"/>
      <c r="N270" s="175"/>
      <c r="O270" s="175"/>
      <c r="P270" s="175"/>
      <c r="Q270" s="175"/>
      <c r="R270" s="175"/>
      <c r="S270" s="175"/>
      <c r="T270" s="180"/>
      <c r="AT270" s="181" t="s">
        <v>144</v>
      </c>
      <c r="AU270" s="181" t="s">
        <v>78</v>
      </c>
      <c r="AV270" s="181" t="s">
        <v>142</v>
      </c>
      <c r="AW270" s="181" t="s">
        <v>93</v>
      </c>
      <c r="AX270" s="181" t="s">
        <v>20</v>
      </c>
      <c r="AY270" s="181" t="s">
        <v>136</v>
      </c>
    </row>
    <row r="271" spans="2:65" s="6" customFormat="1" ht="15.75" customHeight="1">
      <c r="B271" s="23"/>
      <c r="C271" s="182" t="s">
        <v>291</v>
      </c>
      <c r="D271" s="182" t="s">
        <v>181</v>
      </c>
      <c r="E271" s="183" t="s">
        <v>292</v>
      </c>
      <c r="F271" s="184" t="s">
        <v>293</v>
      </c>
      <c r="G271" s="185" t="s">
        <v>141</v>
      </c>
      <c r="H271" s="186">
        <v>279.66</v>
      </c>
      <c r="I271" s="187"/>
      <c r="J271" s="188">
        <f>ROUND($I$271*$H$271,2)</f>
        <v>0</v>
      </c>
      <c r="K271" s="184"/>
      <c r="L271" s="189"/>
      <c r="M271" s="190"/>
      <c r="N271" s="191" t="s">
        <v>41</v>
      </c>
      <c r="O271" s="24"/>
      <c r="P271" s="24"/>
      <c r="Q271" s="154">
        <v>0.00051</v>
      </c>
      <c r="R271" s="154">
        <f>$Q$271*$H$271</f>
        <v>0.14262660000000002</v>
      </c>
      <c r="S271" s="154">
        <v>0</v>
      </c>
      <c r="T271" s="155">
        <f>$S$271*$H$271</f>
        <v>0</v>
      </c>
      <c r="AR271" s="89" t="s">
        <v>176</v>
      </c>
      <c r="AT271" s="89" t="s">
        <v>181</v>
      </c>
      <c r="AU271" s="89" t="s">
        <v>78</v>
      </c>
      <c r="AY271" s="6" t="s">
        <v>136</v>
      </c>
      <c r="BE271" s="156">
        <f>IF($N$271="základní",$J$271,0)</f>
        <v>0</v>
      </c>
      <c r="BF271" s="156">
        <f>IF($N$271="snížená",$J$271,0)</f>
        <v>0</v>
      </c>
      <c r="BG271" s="156">
        <f>IF($N$271="zákl. přenesená",$J$271,0)</f>
        <v>0</v>
      </c>
      <c r="BH271" s="156">
        <f>IF($N$271="sníž. přenesená",$J$271,0)</f>
        <v>0</v>
      </c>
      <c r="BI271" s="156">
        <f>IF($N$271="nulová",$J$271,0)</f>
        <v>0</v>
      </c>
      <c r="BJ271" s="89" t="s">
        <v>20</v>
      </c>
      <c r="BK271" s="156">
        <f>ROUND($I$271*$H$271,2)</f>
        <v>0</v>
      </c>
      <c r="BL271" s="89" t="s">
        <v>142</v>
      </c>
      <c r="BM271" s="89" t="s">
        <v>294</v>
      </c>
    </row>
    <row r="272" spans="2:65" s="6" customFormat="1" ht="15.75" customHeight="1">
      <c r="B272" s="23"/>
      <c r="C272" s="148" t="s">
        <v>295</v>
      </c>
      <c r="D272" s="148" t="s">
        <v>138</v>
      </c>
      <c r="E272" s="146" t="s">
        <v>296</v>
      </c>
      <c r="F272" s="147" t="s">
        <v>297</v>
      </c>
      <c r="G272" s="148" t="s">
        <v>141</v>
      </c>
      <c r="H272" s="149">
        <v>15.45</v>
      </c>
      <c r="I272" s="150"/>
      <c r="J272" s="151">
        <f>ROUND($I$272*$H$272,2)</f>
        <v>0</v>
      </c>
      <c r="K272" s="147" t="s">
        <v>190</v>
      </c>
      <c r="L272" s="43"/>
      <c r="M272" s="152"/>
      <c r="N272" s="153" t="s">
        <v>41</v>
      </c>
      <c r="O272" s="24"/>
      <c r="P272" s="24"/>
      <c r="Q272" s="154">
        <v>0.00944</v>
      </c>
      <c r="R272" s="154">
        <f>$Q$272*$H$272</f>
        <v>0.145848</v>
      </c>
      <c r="S272" s="154">
        <v>0</v>
      </c>
      <c r="T272" s="155">
        <f>$S$272*$H$272</f>
        <v>0</v>
      </c>
      <c r="AR272" s="89" t="s">
        <v>142</v>
      </c>
      <c r="AT272" s="89" t="s">
        <v>138</v>
      </c>
      <c r="AU272" s="89" t="s">
        <v>78</v>
      </c>
      <c r="AY272" s="89" t="s">
        <v>136</v>
      </c>
      <c r="BE272" s="156">
        <f>IF($N$272="základní",$J$272,0)</f>
        <v>0</v>
      </c>
      <c r="BF272" s="156">
        <f>IF($N$272="snížená",$J$272,0)</f>
        <v>0</v>
      </c>
      <c r="BG272" s="156">
        <f>IF($N$272="zákl. přenesená",$J$272,0)</f>
        <v>0</v>
      </c>
      <c r="BH272" s="156">
        <f>IF($N$272="sníž. přenesená",$J$272,0)</f>
        <v>0</v>
      </c>
      <c r="BI272" s="156">
        <f>IF($N$272="nulová",$J$272,0)</f>
        <v>0</v>
      </c>
      <c r="BJ272" s="89" t="s">
        <v>20</v>
      </c>
      <c r="BK272" s="156">
        <f>ROUND($I$272*$H$272,2)</f>
        <v>0</v>
      </c>
      <c r="BL272" s="89" t="s">
        <v>142</v>
      </c>
      <c r="BM272" s="89" t="s">
        <v>298</v>
      </c>
    </row>
    <row r="273" spans="2:51" s="6" customFormat="1" ht="15.75" customHeight="1">
      <c r="B273" s="157"/>
      <c r="C273" s="158"/>
      <c r="D273" s="159" t="s">
        <v>144</v>
      </c>
      <c r="E273" s="160"/>
      <c r="F273" s="160" t="s">
        <v>236</v>
      </c>
      <c r="G273" s="158"/>
      <c r="H273" s="158"/>
      <c r="J273" s="158"/>
      <c r="K273" s="158"/>
      <c r="L273" s="161"/>
      <c r="M273" s="162"/>
      <c r="N273" s="158"/>
      <c r="O273" s="158"/>
      <c r="P273" s="158"/>
      <c r="Q273" s="158"/>
      <c r="R273" s="158"/>
      <c r="S273" s="158"/>
      <c r="T273" s="163"/>
      <c r="AT273" s="164" t="s">
        <v>144</v>
      </c>
      <c r="AU273" s="164" t="s">
        <v>78</v>
      </c>
      <c r="AV273" s="164" t="s">
        <v>20</v>
      </c>
      <c r="AW273" s="164" t="s">
        <v>93</v>
      </c>
      <c r="AX273" s="164" t="s">
        <v>70</v>
      </c>
      <c r="AY273" s="164" t="s">
        <v>136</v>
      </c>
    </row>
    <row r="274" spans="2:51" s="6" customFormat="1" ht="15.75" customHeight="1">
      <c r="B274" s="157"/>
      <c r="C274" s="158"/>
      <c r="D274" s="167" t="s">
        <v>144</v>
      </c>
      <c r="E274" s="158"/>
      <c r="F274" s="160" t="s">
        <v>248</v>
      </c>
      <c r="G274" s="158"/>
      <c r="H274" s="158"/>
      <c r="J274" s="158"/>
      <c r="K274" s="158"/>
      <c r="L274" s="161"/>
      <c r="M274" s="162"/>
      <c r="N274" s="158"/>
      <c r="O274" s="158"/>
      <c r="P274" s="158"/>
      <c r="Q274" s="158"/>
      <c r="R274" s="158"/>
      <c r="S274" s="158"/>
      <c r="T274" s="163"/>
      <c r="AT274" s="164" t="s">
        <v>144</v>
      </c>
      <c r="AU274" s="164" t="s">
        <v>78</v>
      </c>
      <c r="AV274" s="164" t="s">
        <v>20</v>
      </c>
      <c r="AW274" s="164" t="s">
        <v>93</v>
      </c>
      <c r="AX274" s="164" t="s">
        <v>70</v>
      </c>
      <c r="AY274" s="164" t="s">
        <v>136</v>
      </c>
    </row>
    <row r="275" spans="2:51" s="6" customFormat="1" ht="15.75" customHeight="1">
      <c r="B275" s="165"/>
      <c r="C275" s="166"/>
      <c r="D275" s="167" t="s">
        <v>144</v>
      </c>
      <c r="E275" s="166"/>
      <c r="F275" s="168" t="s">
        <v>299</v>
      </c>
      <c r="G275" s="166"/>
      <c r="H275" s="169">
        <v>15.45</v>
      </c>
      <c r="J275" s="166"/>
      <c r="K275" s="166"/>
      <c r="L275" s="170"/>
      <c r="M275" s="171"/>
      <c r="N275" s="166"/>
      <c r="O275" s="166"/>
      <c r="P275" s="166"/>
      <c r="Q275" s="166"/>
      <c r="R275" s="166"/>
      <c r="S275" s="166"/>
      <c r="T275" s="172"/>
      <c r="AT275" s="173" t="s">
        <v>144</v>
      </c>
      <c r="AU275" s="173" t="s">
        <v>78</v>
      </c>
      <c r="AV275" s="173" t="s">
        <v>78</v>
      </c>
      <c r="AW275" s="173" t="s">
        <v>93</v>
      </c>
      <c r="AX275" s="173" t="s">
        <v>70</v>
      </c>
      <c r="AY275" s="173" t="s">
        <v>136</v>
      </c>
    </row>
    <row r="276" spans="2:51" s="6" customFormat="1" ht="15.75" customHeight="1">
      <c r="B276" s="174"/>
      <c r="C276" s="175"/>
      <c r="D276" s="167" t="s">
        <v>144</v>
      </c>
      <c r="E276" s="175"/>
      <c r="F276" s="176" t="s">
        <v>147</v>
      </c>
      <c r="G276" s="175"/>
      <c r="H276" s="177">
        <v>15.45</v>
      </c>
      <c r="J276" s="175"/>
      <c r="K276" s="175"/>
      <c r="L276" s="178"/>
      <c r="M276" s="179"/>
      <c r="N276" s="175"/>
      <c r="O276" s="175"/>
      <c r="P276" s="175"/>
      <c r="Q276" s="175"/>
      <c r="R276" s="175"/>
      <c r="S276" s="175"/>
      <c r="T276" s="180"/>
      <c r="AT276" s="181" t="s">
        <v>144</v>
      </c>
      <c r="AU276" s="181" t="s">
        <v>78</v>
      </c>
      <c r="AV276" s="181" t="s">
        <v>142</v>
      </c>
      <c r="AW276" s="181" t="s">
        <v>93</v>
      </c>
      <c r="AX276" s="181" t="s">
        <v>20</v>
      </c>
      <c r="AY276" s="181" t="s">
        <v>136</v>
      </c>
    </row>
    <row r="277" spans="2:65" s="6" customFormat="1" ht="15.75" customHeight="1">
      <c r="B277" s="23"/>
      <c r="C277" s="182" t="s">
        <v>300</v>
      </c>
      <c r="D277" s="182" t="s">
        <v>181</v>
      </c>
      <c r="E277" s="183" t="s">
        <v>240</v>
      </c>
      <c r="F277" s="184" t="s">
        <v>241</v>
      </c>
      <c r="G277" s="185" t="s">
        <v>141</v>
      </c>
      <c r="H277" s="186">
        <v>16.223</v>
      </c>
      <c r="I277" s="187"/>
      <c r="J277" s="188">
        <f>ROUND($I$277*$H$277,2)</f>
        <v>0</v>
      </c>
      <c r="K277" s="184" t="s">
        <v>190</v>
      </c>
      <c r="L277" s="189"/>
      <c r="M277" s="190"/>
      <c r="N277" s="191" t="s">
        <v>41</v>
      </c>
      <c r="O277" s="24"/>
      <c r="P277" s="24"/>
      <c r="Q277" s="154">
        <v>0.015</v>
      </c>
      <c r="R277" s="154">
        <f>$Q$277*$H$277</f>
        <v>0.24334499999999998</v>
      </c>
      <c r="S277" s="154">
        <v>0</v>
      </c>
      <c r="T277" s="155">
        <f>$S$277*$H$277</f>
        <v>0</v>
      </c>
      <c r="AR277" s="89" t="s">
        <v>176</v>
      </c>
      <c r="AT277" s="89" t="s">
        <v>181</v>
      </c>
      <c r="AU277" s="89" t="s">
        <v>78</v>
      </c>
      <c r="AY277" s="6" t="s">
        <v>136</v>
      </c>
      <c r="BE277" s="156">
        <f>IF($N$277="základní",$J$277,0)</f>
        <v>0</v>
      </c>
      <c r="BF277" s="156">
        <f>IF($N$277="snížená",$J$277,0)</f>
        <v>0</v>
      </c>
      <c r="BG277" s="156">
        <f>IF($N$277="zákl. přenesená",$J$277,0)</f>
        <v>0</v>
      </c>
      <c r="BH277" s="156">
        <f>IF($N$277="sníž. přenesená",$J$277,0)</f>
        <v>0</v>
      </c>
      <c r="BI277" s="156">
        <f>IF($N$277="nulová",$J$277,0)</f>
        <v>0</v>
      </c>
      <c r="BJ277" s="89" t="s">
        <v>20</v>
      </c>
      <c r="BK277" s="156">
        <f>ROUND($I$277*$H$277,2)</f>
        <v>0</v>
      </c>
      <c r="BL277" s="89" t="s">
        <v>142</v>
      </c>
      <c r="BM277" s="89" t="s">
        <v>301</v>
      </c>
    </row>
    <row r="278" spans="2:51" s="6" customFormat="1" ht="15.75" customHeight="1">
      <c r="B278" s="165"/>
      <c r="C278" s="166"/>
      <c r="D278" s="167" t="s">
        <v>144</v>
      </c>
      <c r="E278" s="166"/>
      <c r="F278" s="168" t="s">
        <v>302</v>
      </c>
      <c r="G278" s="166"/>
      <c r="H278" s="169">
        <v>16.223</v>
      </c>
      <c r="J278" s="166"/>
      <c r="K278" s="166"/>
      <c r="L278" s="170"/>
      <c r="M278" s="171"/>
      <c r="N278" s="166"/>
      <c r="O278" s="166"/>
      <c r="P278" s="166"/>
      <c r="Q278" s="166"/>
      <c r="R278" s="166"/>
      <c r="S278" s="166"/>
      <c r="T278" s="172"/>
      <c r="AT278" s="173" t="s">
        <v>144</v>
      </c>
      <c r="AU278" s="173" t="s">
        <v>78</v>
      </c>
      <c r="AV278" s="173" t="s">
        <v>78</v>
      </c>
      <c r="AW278" s="173" t="s">
        <v>70</v>
      </c>
      <c r="AX278" s="173" t="s">
        <v>20</v>
      </c>
      <c r="AY278" s="173" t="s">
        <v>136</v>
      </c>
    </row>
    <row r="279" spans="2:65" s="6" customFormat="1" ht="15.75" customHeight="1">
      <c r="B279" s="23"/>
      <c r="C279" s="145" t="s">
        <v>303</v>
      </c>
      <c r="D279" s="145" t="s">
        <v>138</v>
      </c>
      <c r="E279" s="146" t="s">
        <v>304</v>
      </c>
      <c r="F279" s="147" t="s">
        <v>305</v>
      </c>
      <c r="G279" s="148" t="s">
        <v>150</v>
      </c>
      <c r="H279" s="149">
        <v>240.3</v>
      </c>
      <c r="I279" s="150"/>
      <c r="J279" s="151">
        <f>ROUND($I$279*$H$279,2)</f>
        <v>0</v>
      </c>
      <c r="K279" s="147"/>
      <c r="L279" s="43"/>
      <c r="M279" s="152"/>
      <c r="N279" s="153" t="s">
        <v>41</v>
      </c>
      <c r="O279" s="24"/>
      <c r="P279" s="24"/>
      <c r="Q279" s="154">
        <v>6E-05</v>
      </c>
      <c r="R279" s="154">
        <f>$Q$279*$H$279</f>
        <v>0.014418</v>
      </c>
      <c r="S279" s="154">
        <v>0</v>
      </c>
      <c r="T279" s="155">
        <f>$S$279*$H$279</f>
        <v>0</v>
      </c>
      <c r="AR279" s="89" t="s">
        <v>142</v>
      </c>
      <c r="AT279" s="89" t="s">
        <v>138</v>
      </c>
      <c r="AU279" s="89" t="s">
        <v>78</v>
      </c>
      <c r="AY279" s="6" t="s">
        <v>136</v>
      </c>
      <c r="BE279" s="156">
        <f>IF($N$279="základní",$J$279,0)</f>
        <v>0</v>
      </c>
      <c r="BF279" s="156">
        <f>IF($N$279="snížená",$J$279,0)</f>
        <v>0</v>
      </c>
      <c r="BG279" s="156">
        <f>IF($N$279="zákl. přenesená",$J$279,0)</f>
        <v>0</v>
      </c>
      <c r="BH279" s="156">
        <f>IF($N$279="sníž. přenesená",$J$279,0)</f>
        <v>0</v>
      </c>
      <c r="BI279" s="156">
        <f>IF($N$279="nulová",$J$279,0)</f>
        <v>0</v>
      </c>
      <c r="BJ279" s="89" t="s">
        <v>20</v>
      </c>
      <c r="BK279" s="156">
        <f>ROUND($I$279*$H$279,2)</f>
        <v>0</v>
      </c>
      <c r="BL279" s="89" t="s">
        <v>142</v>
      </c>
      <c r="BM279" s="89" t="s">
        <v>306</v>
      </c>
    </row>
    <row r="280" spans="2:51" s="6" customFormat="1" ht="15.75" customHeight="1">
      <c r="B280" s="157"/>
      <c r="C280" s="158"/>
      <c r="D280" s="159" t="s">
        <v>144</v>
      </c>
      <c r="E280" s="160"/>
      <c r="F280" s="160" t="s">
        <v>307</v>
      </c>
      <c r="G280" s="158"/>
      <c r="H280" s="158"/>
      <c r="J280" s="158"/>
      <c r="K280" s="158"/>
      <c r="L280" s="161"/>
      <c r="M280" s="162"/>
      <c r="N280" s="158"/>
      <c r="O280" s="158"/>
      <c r="P280" s="158"/>
      <c r="Q280" s="158"/>
      <c r="R280" s="158"/>
      <c r="S280" s="158"/>
      <c r="T280" s="163"/>
      <c r="AT280" s="164" t="s">
        <v>144</v>
      </c>
      <c r="AU280" s="164" t="s">
        <v>78</v>
      </c>
      <c r="AV280" s="164" t="s">
        <v>20</v>
      </c>
      <c r="AW280" s="164" t="s">
        <v>93</v>
      </c>
      <c r="AX280" s="164" t="s">
        <v>70</v>
      </c>
      <c r="AY280" s="164" t="s">
        <v>136</v>
      </c>
    </row>
    <row r="281" spans="2:51" s="6" customFormat="1" ht="15.75" customHeight="1">
      <c r="B281" s="165"/>
      <c r="C281" s="166"/>
      <c r="D281" s="167" t="s">
        <v>144</v>
      </c>
      <c r="E281" s="166"/>
      <c r="F281" s="168" t="s">
        <v>152</v>
      </c>
      <c r="G281" s="166"/>
      <c r="H281" s="169">
        <v>240.3</v>
      </c>
      <c r="J281" s="166"/>
      <c r="K281" s="166"/>
      <c r="L281" s="170"/>
      <c r="M281" s="171"/>
      <c r="N281" s="166"/>
      <c r="O281" s="166"/>
      <c r="P281" s="166"/>
      <c r="Q281" s="166"/>
      <c r="R281" s="166"/>
      <c r="S281" s="166"/>
      <c r="T281" s="172"/>
      <c r="AT281" s="173" t="s">
        <v>144</v>
      </c>
      <c r="AU281" s="173" t="s">
        <v>78</v>
      </c>
      <c r="AV281" s="173" t="s">
        <v>78</v>
      </c>
      <c r="AW281" s="173" t="s">
        <v>93</v>
      </c>
      <c r="AX281" s="173" t="s">
        <v>70</v>
      </c>
      <c r="AY281" s="173" t="s">
        <v>136</v>
      </c>
    </row>
    <row r="282" spans="2:51" s="6" customFormat="1" ht="15.75" customHeight="1">
      <c r="B282" s="174"/>
      <c r="C282" s="175"/>
      <c r="D282" s="167" t="s">
        <v>144</v>
      </c>
      <c r="E282" s="175"/>
      <c r="F282" s="176" t="s">
        <v>147</v>
      </c>
      <c r="G282" s="175"/>
      <c r="H282" s="177">
        <v>240.3</v>
      </c>
      <c r="J282" s="175"/>
      <c r="K282" s="175"/>
      <c r="L282" s="178"/>
      <c r="M282" s="179"/>
      <c r="N282" s="175"/>
      <c r="O282" s="175"/>
      <c r="P282" s="175"/>
      <c r="Q282" s="175"/>
      <c r="R282" s="175"/>
      <c r="S282" s="175"/>
      <c r="T282" s="180"/>
      <c r="AT282" s="181" t="s">
        <v>144</v>
      </c>
      <c r="AU282" s="181" t="s">
        <v>78</v>
      </c>
      <c r="AV282" s="181" t="s">
        <v>142</v>
      </c>
      <c r="AW282" s="181" t="s">
        <v>93</v>
      </c>
      <c r="AX282" s="181" t="s">
        <v>20</v>
      </c>
      <c r="AY282" s="181" t="s">
        <v>136</v>
      </c>
    </row>
    <row r="283" spans="2:65" s="6" customFormat="1" ht="15.75" customHeight="1">
      <c r="B283" s="23"/>
      <c r="C283" s="182" t="s">
        <v>6</v>
      </c>
      <c r="D283" s="182" t="s">
        <v>181</v>
      </c>
      <c r="E283" s="183" t="s">
        <v>308</v>
      </c>
      <c r="F283" s="184" t="s">
        <v>309</v>
      </c>
      <c r="G283" s="185" t="s">
        <v>150</v>
      </c>
      <c r="H283" s="186">
        <v>264.33</v>
      </c>
      <c r="I283" s="187"/>
      <c r="J283" s="188">
        <f>ROUND($I$283*$H$283,2)</f>
        <v>0</v>
      </c>
      <c r="K283" s="184"/>
      <c r="L283" s="189"/>
      <c r="M283" s="190"/>
      <c r="N283" s="191" t="s">
        <v>41</v>
      </c>
      <c r="O283" s="24"/>
      <c r="P283" s="24"/>
      <c r="Q283" s="154">
        <v>0.00046</v>
      </c>
      <c r="R283" s="154">
        <f>$Q$283*$H$283</f>
        <v>0.1215918</v>
      </c>
      <c r="S283" s="154">
        <v>0</v>
      </c>
      <c r="T283" s="155">
        <f>$S$283*$H$283</f>
        <v>0</v>
      </c>
      <c r="AR283" s="89" t="s">
        <v>176</v>
      </c>
      <c r="AT283" s="89" t="s">
        <v>181</v>
      </c>
      <c r="AU283" s="89" t="s">
        <v>78</v>
      </c>
      <c r="AY283" s="6" t="s">
        <v>136</v>
      </c>
      <c r="BE283" s="156">
        <f>IF($N$283="základní",$J$283,0)</f>
        <v>0</v>
      </c>
      <c r="BF283" s="156">
        <f>IF($N$283="snížená",$J$283,0)</f>
        <v>0</v>
      </c>
      <c r="BG283" s="156">
        <f>IF($N$283="zákl. přenesená",$J$283,0)</f>
        <v>0</v>
      </c>
      <c r="BH283" s="156">
        <f>IF($N$283="sníž. přenesená",$J$283,0)</f>
        <v>0</v>
      </c>
      <c r="BI283" s="156">
        <f>IF($N$283="nulová",$J$283,0)</f>
        <v>0</v>
      </c>
      <c r="BJ283" s="89" t="s">
        <v>20</v>
      </c>
      <c r="BK283" s="156">
        <f>ROUND($I$283*$H$283,2)</f>
        <v>0</v>
      </c>
      <c r="BL283" s="89" t="s">
        <v>142</v>
      </c>
      <c r="BM283" s="89" t="s">
        <v>310</v>
      </c>
    </row>
    <row r="284" spans="2:51" s="6" customFormat="1" ht="15.75" customHeight="1">
      <c r="B284" s="165"/>
      <c r="C284" s="166"/>
      <c r="D284" s="159" t="s">
        <v>144</v>
      </c>
      <c r="E284" s="168"/>
      <c r="F284" s="168" t="s">
        <v>311</v>
      </c>
      <c r="G284" s="166"/>
      <c r="H284" s="169">
        <v>264.33</v>
      </c>
      <c r="J284" s="166"/>
      <c r="K284" s="166"/>
      <c r="L284" s="170"/>
      <c r="M284" s="171"/>
      <c r="N284" s="166"/>
      <c r="O284" s="166"/>
      <c r="P284" s="166"/>
      <c r="Q284" s="166"/>
      <c r="R284" s="166"/>
      <c r="S284" s="166"/>
      <c r="T284" s="172"/>
      <c r="AT284" s="173" t="s">
        <v>144</v>
      </c>
      <c r="AU284" s="173" t="s">
        <v>78</v>
      </c>
      <c r="AV284" s="173" t="s">
        <v>78</v>
      </c>
      <c r="AW284" s="173" t="s">
        <v>93</v>
      </c>
      <c r="AX284" s="173" t="s">
        <v>20</v>
      </c>
      <c r="AY284" s="173" t="s">
        <v>136</v>
      </c>
    </row>
    <row r="285" spans="2:65" s="6" customFormat="1" ht="15.75" customHeight="1">
      <c r="B285" s="23"/>
      <c r="C285" s="145" t="s">
        <v>312</v>
      </c>
      <c r="D285" s="145" t="s">
        <v>138</v>
      </c>
      <c r="E285" s="146" t="s">
        <v>313</v>
      </c>
      <c r="F285" s="147" t="s">
        <v>314</v>
      </c>
      <c r="G285" s="148" t="s">
        <v>150</v>
      </c>
      <c r="H285" s="149">
        <v>2789.67</v>
      </c>
      <c r="I285" s="150"/>
      <c r="J285" s="151">
        <f>ROUND($I$285*$H$285,2)</f>
        <v>0</v>
      </c>
      <c r="K285" s="147"/>
      <c r="L285" s="43"/>
      <c r="M285" s="152"/>
      <c r="N285" s="153" t="s">
        <v>41</v>
      </c>
      <c r="O285" s="24"/>
      <c r="P285" s="24"/>
      <c r="Q285" s="154">
        <v>0.00025</v>
      </c>
      <c r="R285" s="154">
        <f>$Q$285*$H$285</f>
        <v>0.6974175</v>
      </c>
      <c r="S285" s="154">
        <v>0</v>
      </c>
      <c r="T285" s="155">
        <f>$S$285*$H$285</f>
        <v>0</v>
      </c>
      <c r="AR285" s="89" t="s">
        <v>142</v>
      </c>
      <c r="AT285" s="89" t="s">
        <v>138</v>
      </c>
      <c r="AU285" s="89" t="s">
        <v>78</v>
      </c>
      <c r="AY285" s="6" t="s">
        <v>136</v>
      </c>
      <c r="BE285" s="156">
        <f>IF($N$285="základní",$J$285,0)</f>
        <v>0</v>
      </c>
      <c r="BF285" s="156">
        <f>IF($N$285="snížená",$J$285,0)</f>
        <v>0</v>
      </c>
      <c r="BG285" s="156">
        <f>IF($N$285="zákl. přenesená",$J$285,0)</f>
        <v>0</v>
      </c>
      <c r="BH285" s="156">
        <f>IF($N$285="sníž. přenesená",$J$285,0)</f>
        <v>0</v>
      </c>
      <c r="BI285" s="156">
        <f>IF($N$285="nulová",$J$285,0)</f>
        <v>0</v>
      </c>
      <c r="BJ285" s="89" t="s">
        <v>20</v>
      </c>
      <c r="BK285" s="156">
        <f>ROUND($I$285*$H$285,2)</f>
        <v>0</v>
      </c>
      <c r="BL285" s="89" t="s">
        <v>142</v>
      </c>
      <c r="BM285" s="89" t="s">
        <v>315</v>
      </c>
    </row>
    <row r="286" spans="2:51" s="6" customFormat="1" ht="15.75" customHeight="1">
      <c r="B286" s="157"/>
      <c r="C286" s="158"/>
      <c r="D286" s="159" t="s">
        <v>144</v>
      </c>
      <c r="E286" s="160"/>
      <c r="F286" s="160" t="s">
        <v>316</v>
      </c>
      <c r="G286" s="158"/>
      <c r="H286" s="158"/>
      <c r="J286" s="158"/>
      <c r="K286" s="158"/>
      <c r="L286" s="161"/>
      <c r="M286" s="162"/>
      <c r="N286" s="158"/>
      <c r="O286" s="158"/>
      <c r="P286" s="158"/>
      <c r="Q286" s="158"/>
      <c r="R286" s="158"/>
      <c r="S286" s="158"/>
      <c r="T286" s="163"/>
      <c r="AT286" s="164" t="s">
        <v>144</v>
      </c>
      <c r="AU286" s="164" t="s">
        <v>78</v>
      </c>
      <c r="AV286" s="164" t="s">
        <v>20</v>
      </c>
      <c r="AW286" s="164" t="s">
        <v>93</v>
      </c>
      <c r="AX286" s="164" t="s">
        <v>70</v>
      </c>
      <c r="AY286" s="164" t="s">
        <v>136</v>
      </c>
    </row>
    <row r="287" spans="2:51" s="6" customFormat="1" ht="15.75" customHeight="1">
      <c r="B287" s="157"/>
      <c r="C287" s="158"/>
      <c r="D287" s="167" t="s">
        <v>144</v>
      </c>
      <c r="E287" s="158"/>
      <c r="F287" s="160" t="s">
        <v>214</v>
      </c>
      <c r="G287" s="158"/>
      <c r="H287" s="158"/>
      <c r="J287" s="158"/>
      <c r="K287" s="158"/>
      <c r="L287" s="161"/>
      <c r="M287" s="162"/>
      <c r="N287" s="158"/>
      <c r="O287" s="158"/>
      <c r="P287" s="158"/>
      <c r="Q287" s="158"/>
      <c r="R287" s="158"/>
      <c r="S287" s="158"/>
      <c r="T287" s="163"/>
      <c r="AT287" s="164" t="s">
        <v>144</v>
      </c>
      <c r="AU287" s="164" t="s">
        <v>78</v>
      </c>
      <c r="AV287" s="164" t="s">
        <v>20</v>
      </c>
      <c r="AW287" s="164" t="s">
        <v>93</v>
      </c>
      <c r="AX287" s="164" t="s">
        <v>70</v>
      </c>
      <c r="AY287" s="164" t="s">
        <v>136</v>
      </c>
    </row>
    <row r="288" spans="2:51" s="6" customFormat="1" ht="15.75" customHeight="1">
      <c r="B288" s="165"/>
      <c r="C288" s="166"/>
      <c r="D288" s="167" t="s">
        <v>144</v>
      </c>
      <c r="E288" s="166"/>
      <c r="F288" s="168" t="s">
        <v>317</v>
      </c>
      <c r="G288" s="166"/>
      <c r="H288" s="169">
        <v>1998</v>
      </c>
      <c r="J288" s="166"/>
      <c r="K288" s="166"/>
      <c r="L288" s="170"/>
      <c r="M288" s="171"/>
      <c r="N288" s="166"/>
      <c r="O288" s="166"/>
      <c r="P288" s="166"/>
      <c r="Q288" s="166"/>
      <c r="R288" s="166"/>
      <c r="S288" s="166"/>
      <c r="T288" s="172"/>
      <c r="AT288" s="173" t="s">
        <v>144</v>
      </c>
      <c r="AU288" s="173" t="s">
        <v>78</v>
      </c>
      <c r="AV288" s="173" t="s">
        <v>78</v>
      </c>
      <c r="AW288" s="173" t="s">
        <v>93</v>
      </c>
      <c r="AX288" s="173" t="s">
        <v>70</v>
      </c>
      <c r="AY288" s="173" t="s">
        <v>136</v>
      </c>
    </row>
    <row r="289" spans="2:51" s="6" customFormat="1" ht="15.75" customHeight="1">
      <c r="B289" s="157"/>
      <c r="C289" s="158"/>
      <c r="D289" s="167" t="s">
        <v>144</v>
      </c>
      <c r="E289" s="158"/>
      <c r="F289" s="160" t="s">
        <v>224</v>
      </c>
      <c r="G289" s="158"/>
      <c r="H289" s="158"/>
      <c r="J289" s="158"/>
      <c r="K289" s="158"/>
      <c r="L289" s="161"/>
      <c r="M289" s="162"/>
      <c r="N289" s="158"/>
      <c r="O289" s="158"/>
      <c r="P289" s="158"/>
      <c r="Q289" s="158"/>
      <c r="R289" s="158"/>
      <c r="S289" s="158"/>
      <c r="T289" s="163"/>
      <c r="AT289" s="164" t="s">
        <v>144</v>
      </c>
      <c r="AU289" s="164" t="s">
        <v>78</v>
      </c>
      <c r="AV289" s="164" t="s">
        <v>20</v>
      </c>
      <c r="AW289" s="164" t="s">
        <v>93</v>
      </c>
      <c r="AX289" s="164" t="s">
        <v>70</v>
      </c>
      <c r="AY289" s="164" t="s">
        <v>136</v>
      </c>
    </row>
    <row r="290" spans="2:51" s="6" customFormat="1" ht="15.75" customHeight="1">
      <c r="B290" s="165"/>
      <c r="C290" s="166"/>
      <c r="D290" s="167" t="s">
        <v>144</v>
      </c>
      <c r="E290" s="166"/>
      <c r="F290" s="168" t="s">
        <v>318</v>
      </c>
      <c r="G290" s="166"/>
      <c r="H290" s="169">
        <v>670</v>
      </c>
      <c r="J290" s="166"/>
      <c r="K290" s="166"/>
      <c r="L290" s="170"/>
      <c r="M290" s="171"/>
      <c r="N290" s="166"/>
      <c r="O290" s="166"/>
      <c r="P290" s="166"/>
      <c r="Q290" s="166"/>
      <c r="R290" s="166"/>
      <c r="S290" s="166"/>
      <c r="T290" s="172"/>
      <c r="AT290" s="173" t="s">
        <v>144</v>
      </c>
      <c r="AU290" s="173" t="s">
        <v>78</v>
      </c>
      <c r="AV290" s="173" t="s">
        <v>78</v>
      </c>
      <c r="AW290" s="173" t="s">
        <v>93</v>
      </c>
      <c r="AX290" s="173" t="s">
        <v>70</v>
      </c>
      <c r="AY290" s="173" t="s">
        <v>136</v>
      </c>
    </row>
    <row r="291" spans="2:51" s="6" customFormat="1" ht="15.75" customHeight="1">
      <c r="B291" s="157"/>
      <c r="C291" s="158"/>
      <c r="D291" s="167" t="s">
        <v>144</v>
      </c>
      <c r="E291" s="158"/>
      <c r="F291" s="160" t="s">
        <v>319</v>
      </c>
      <c r="G291" s="158"/>
      <c r="H291" s="158"/>
      <c r="J291" s="158"/>
      <c r="K291" s="158"/>
      <c r="L291" s="161"/>
      <c r="M291" s="162"/>
      <c r="N291" s="158"/>
      <c r="O291" s="158"/>
      <c r="P291" s="158"/>
      <c r="Q291" s="158"/>
      <c r="R291" s="158"/>
      <c r="S291" s="158"/>
      <c r="T291" s="163"/>
      <c r="AT291" s="164" t="s">
        <v>144</v>
      </c>
      <c r="AU291" s="164" t="s">
        <v>78</v>
      </c>
      <c r="AV291" s="164" t="s">
        <v>20</v>
      </c>
      <c r="AW291" s="164" t="s">
        <v>93</v>
      </c>
      <c r="AX291" s="164" t="s">
        <v>70</v>
      </c>
      <c r="AY291" s="164" t="s">
        <v>136</v>
      </c>
    </row>
    <row r="292" spans="2:51" s="6" customFormat="1" ht="15.75" customHeight="1">
      <c r="B292" s="165"/>
      <c r="C292" s="166"/>
      <c r="D292" s="167" t="s">
        <v>144</v>
      </c>
      <c r="E292" s="166"/>
      <c r="F292" s="168" t="s">
        <v>320</v>
      </c>
      <c r="G292" s="166"/>
      <c r="H292" s="169">
        <v>86.13</v>
      </c>
      <c r="J292" s="166"/>
      <c r="K292" s="166"/>
      <c r="L292" s="170"/>
      <c r="M292" s="171"/>
      <c r="N292" s="166"/>
      <c r="O292" s="166"/>
      <c r="P292" s="166"/>
      <c r="Q292" s="166"/>
      <c r="R292" s="166"/>
      <c r="S292" s="166"/>
      <c r="T292" s="172"/>
      <c r="AT292" s="173" t="s">
        <v>144</v>
      </c>
      <c r="AU292" s="173" t="s">
        <v>78</v>
      </c>
      <c r="AV292" s="173" t="s">
        <v>78</v>
      </c>
      <c r="AW292" s="173" t="s">
        <v>93</v>
      </c>
      <c r="AX292" s="173" t="s">
        <v>70</v>
      </c>
      <c r="AY292" s="173" t="s">
        <v>136</v>
      </c>
    </row>
    <row r="293" spans="2:51" s="6" customFormat="1" ht="15.75" customHeight="1">
      <c r="B293" s="165"/>
      <c r="C293" s="166"/>
      <c r="D293" s="167" t="s">
        <v>144</v>
      </c>
      <c r="E293" s="166"/>
      <c r="F293" s="168" t="s">
        <v>321</v>
      </c>
      <c r="G293" s="166"/>
      <c r="H293" s="169">
        <v>35.54</v>
      </c>
      <c r="J293" s="166"/>
      <c r="K293" s="166"/>
      <c r="L293" s="170"/>
      <c r="M293" s="171"/>
      <c r="N293" s="166"/>
      <c r="O293" s="166"/>
      <c r="P293" s="166"/>
      <c r="Q293" s="166"/>
      <c r="R293" s="166"/>
      <c r="S293" s="166"/>
      <c r="T293" s="172"/>
      <c r="AT293" s="173" t="s">
        <v>144</v>
      </c>
      <c r="AU293" s="173" t="s">
        <v>78</v>
      </c>
      <c r="AV293" s="173" t="s">
        <v>78</v>
      </c>
      <c r="AW293" s="173" t="s">
        <v>93</v>
      </c>
      <c r="AX293" s="173" t="s">
        <v>70</v>
      </c>
      <c r="AY293" s="173" t="s">
        <v>136</v>
      </c>
    </row>
    <row r="294" spans="2:51" s="6" customFormat="1" ht="15.75" customHeight="1">
      <c r="B294" s="174"/>
      <c r="C294" s="175"/>
      <c r="D294" s="167" t="s">
        <v>144</v>
      </c>
      <c r="E294" s="175"/>
      <c r="F294" s="176" t="s">
        <v>147</v>
      </c>
      <c r="G294" s="175"/>
      <c r="H294" s="177">
        <v>2789.67</v>
      </c>
      <c r="J294" s="175"/>
      <c r="K294" s="175"/>
      <c r="L294" s="178"/>
      <c r="M294" s="179"/>
      <c r="N294" s="175"/>
      <c r="O294" s="175"/>
      <c r="P294" s="175"/>
      <c r="Q294" s="175"/>
      <c r="R294" s="175"/>
      <c r="S294" s="175"/>
      <c r="T294" s="180"/>
      <c r="AT294" s="181" t="s">
        <v>144</v>
      </c>
      <c r="AU294" s="181" t="s">
        <v>78</v>
      </c>
      <c r="AV294" s="181" t="s">
        <v>142</v>
      </c>
      <c r="AW294" s="181" t="s">
        <v>93</v>
      </c>
      <c r="AX294" s="181" t="s">
        <v>20</v>
      </c>
      <c r="AY294" s="181" t="s">
        <v>136</v>
      </c>
    </row>
    <row r="295" spans="2:65" s="6" customFormat="1" ht="15.75" customHeight="1">
      <c r="B295" s="23"/>
      <c r="C295" s="182" t="s">
        <v>322</v>
      </c>
      <c r="D295" s="182" t="s">
        <v>181</v>
      </c>
      <c r="E295" s="183" t="s">
        <v>323</v>
      </c>
      <c r="F295" s="184" t="s">
        <v>324</v>
      </c>
      <c r="G295" s="185" t="s">
        <v>150</v>
      </c>
      <c r="H295" s="186">
        <v>1528.454</v>
      </c>
      <c r="I295" s="187"/>
      <c r="J295" s="188">
        <f>ROUND($I$295*$H$295,2)</f>
        <v>0</v>
      </c>
      <c r="K295" s="184"/>
      <c r="L295" s="189"/>
      <c r="M295" s="190"/>
      <c r="N295" s="191" t="s">
        <v>41</v>
      </c>
      <c r="O295" s="24"/>
      <c r="P295" s="24"/>
      <c r="Q295" s="154">
        <v>3E-05</v>
      </c>
      <c r="R295" s="154">
        <f>$Q$295*$H$295</f>
        <v>0.04585362</v>
      </c>
      <c r="S295" s="154">
        <v>0</v>
      </c>
      <c r="T295" s="155">
        <f>$S$295*$H$295</f>
        <v>0</v>
      </c>
      <c r="AR295" s="89" t="s">
        <v>176</v>
      </c>
      <c r="AT295" s="89" t="s">
        <v>181</v>
      </c>
      <c r="AU295" s="89" t="s">
        <v>78</v>
      </c>
      <c r="AY295" s="6" t="s">
        <v>136</v>
      </c>
      <c r="BE295" s="156">
        <f>IF($N$295="základní",$J$295,0)</f>
        <v>0</v>
      </c>
      <c r="BF295" s="156">
        <f>IF($N$295="snížená",$J$295,0)</f>
        <v>0</v>
      </c>
      <c r="BG295" s="156">
        <f>IF($N$295="zákl. přenesená",$J$295,0)</f>
        <v>0</v>
      </c>
      <c r="BH295" s="156">
        <f>IF($N$295="sníž. přenesená",$J$295,0)</f>
        <v>0</v>
      </c>
      <c r="BI295" s="156">
        <f>IF($N$295="nulová",$J$295,0)</f>
        <v>0</v>
      </c>
      <c r="BJ295" s="89" t="s">
        <v>20</v>
      </c>
      <c r="BK295" s="156">
        <f>ROUND($I$295*$H$295,2)</f>
        <v>0</v>
      </c>
      <c r="BL295" s="89" t="s">
        <v>142</v>
      </c>
      <c r="BM295" s="89" t="s">
        <v>325</v>
      </c>
    </row>
    <row r="296" spans="2:51" s="6" customFormat="1" ht="15.75" customHeight="1">
      <c r="B296" s="157"/>
      <c r="C296" s="158"/>
      <c r="D296" s="159" t="s">
        <v>144</v>
      </c>
      <c r="E296" s="160"/>
      <c r="F296" s="160" t="s">
        <v>316</v>
      </c>
      <c r="G296" s="158"/>
      <c r="H296" s="158"/>
      <c r="J296" s="158"/>
      <c r="K296" s="158"/>
      <c r="L296" s="161"/>
      <c r="M296" s="162"/>
      <c r="N296" s="158"/>
      <c r="O296" s="158"/>
      <c r="P296" s="158"/>
      <c r="Q296" s="158"/>
      <c r="R296" s="158"/>
      <c r="S296" s="158"/>
      <c r="T296" s="163"/>
      <c r="AT296" s="164" t="s">
        <v>144</v>
      </c>
      <c r="AU296" s="164" t="s">
        <v>78</v>
      </c>
      <c r="AV296" s="164" t="s">
        <v>20</v>
      </c>
      <c r="AW296" s="164" t="s">
        <v>93</v>
      </c>
      <c r="AX296" s="164" t="s">
        <v>70</v>
      </c>
      <c r="AY296" s="164" t="s">
        <v>136</v>
      </c>
    </row>
    <row r="297" spans="2:51" s="6" customFormat="1" ht="15.75" customHeight="1">
      <c r="B297" s="157"/>
      <c r="C297" s="158"/>
      <c r="D297" s="167" t="s">
        <v>144</v>
      </c>
      <c r="E297" s="158"/>
      <c r="F297" s="160" t="s">
        <v>214</v>
      </c>
      <c r="G297" s="158"/>
      <c r="H297" s="158"/>
      <c r="J297" s="158"/>
      <c r="K297" s="158"/>
      <c r="L297" s="161"/>
      <c r="M297" s="162"/>
      <c r="N297" s="158"/>
      <c r="O297" s="158"/>
      <c r="P297" s="158"/>
      <c r="Q297" s="158"/>
      <c r="R297" s="158"/>
      <c r="S297" s="158"/>
      <c r="T297" s="163"/>
      <c r="AT297" s="164" t="s">
        <v>144</v>
      </c>
      <c r="AU297" s="164" t="s">
        <v>78</v>
      </c>
      <c r="AV297" s="164" t="s">
        <v>20</v>
      </c>
      <c r="AW297" s="164" t="s">
        <v>93</v>
      </c>
      <c r="AX297" s="164" t="s">
        <v>70</v>
      </c>
      <c r="AY297" s="164" t="s">
        <v>136</v>
      </c>
    </row>
    <row r="298" spans="2:51" s="6" customFormat="1" ht="15.75" customHeight="1">
      <c r="B298" s="165"/>
      <c r="C298" s="166"/>
      <c r="D298" s="167" t="s">
        <v>144</v>
      </c>
      <c r="E298" s="166"/>
      <c r="F298" s="168" t="s">
        <v>326</v>
      </c>
      <c r="G298" s="166"/>
      <c r="H298" s="169">
        <v>1048.95</v>
      </c>
      <c r="J298" s="166"/>
      <c r="K298" s="166"/>
      <c r="L298" s="170"/>
      <c r="M298" s="171"/>
      <c r="N298" s="166"/>
      <c r="O298" s="166"/>
      <c r="P298" s="166"/>
      <c r="Q298" s="166"/>
      <c r="R298" s="166"/>
      <c r="S298" s="166"/>
      <c r="T298" s="172"/>
      <c r="AT298" s="173" t="s">
        <v>144</v>
      </c>
      <c r="AU298" s="173" t="s">
        <v>78</v>
      </c>
      <c r="AV298" s="173" t="s">
        <v>78</v>
      </c>
      <c r="AW298" s="173" t="s">
        <v>93</v>
      </c>
      <c r="AX298" s="173" t="s">
        <v>70</v>
      </c>
      <c r="AY298" s="173" t="s">
        <v>136</v>
      </c>
    </row>
    <row r="299" spans="2:51" s="6" customFormat="1" ht="15.75" customHeight="1">
      <c r="B299" s="157"/>
      <c r="C299" s="158"/>
      <c r="D299" s="167" t="s">
        <v>144</v>
      </c>
      <c r="E299" s="158"/>
      <c r="F299" s="160" t="s">
        <v>224</v>
      </c>
      <c r="G299" s="158"/>
      <c r="H299" s="158"/>
      <c r="J299" s="158"/>
      <c r="K299" s="158"/>
      <c r="L299" s="161"/>
      <c r="M299" s="162"/>
      <c r="N299" s="158"/>
      <c r="O299" s="158"/>
      <c r="P299" s="158"/>
      <c r="Q299" s="158"/>
      <c r="R299" s="158"/>
      <c r="S299" s="158"/>
      <c r="T299" s="163"/>
      <c r="AT299" s="164" t="s">
        <v>144</v>
      </c>
      <c r="AU299" s="164" t="s">
        <v>78</v>
      </c>
      <c r="AV299" s="164" t="s">
        <v>20</v>
      </c>
      <c r="AW299" s="164" t="s">
        <v>93</v>
      </c>
      <c r="AX299" s="164" t="s">
        <v>70</v>
      </c>
      <c r="AY299" s="164" t="s">
        <v>136</v>
      </c>
    </row>
    <row r="300" spans="2:51" s="6" customFormat="1" ht="15.75" customHeight="1">
      <c r="B300" s="165"/>
      <c r="C300" s="166"/>
      <c r="D300" s="167" t="s">
        <v>144</v>
      </c>
      <c r="E300" s="166"/>
      <c r="F300" s="168" t="s">
        <v>327</v>
      </c>
      <c r="G300" s="166"/>
      <c r="H300" s="169">
        <v>351.75</v>
      </c>
      <c r="J300" s="166"/>
      <c r="K300" s="166"/>
      <c r="L300" s="170"/>
      <c r="M300" s="171"/>
      <c r="N300" s="166"/>
      <c r="O300" s="166"/>
      <c r="P300" s="166"/>
      <c r="Q300" s="166"/>
      <c r="R300" s="166"/>
      <c r="S300" s="166"/>
      <c r="T300" s="172"/>
      <c r="AT300" s="173" t="s">
        <v>144</v>
      </c>
      <c r="AU300" s="173" t="s">
        <v>78</v>
      </c>
      <c r="AV300" s="173" t="s">
        <v>78</v>
      </c>
      <c r="AW300" s="173" t="s">
        <v>93</v>
      </c>
      <c r="AX300" s="173" t="s">
        <v>70</v>
      </c>
      <c r="AY300" s="173" t="s">
        <v>136</v>
      </c>
    </row>
    <row r="301" spans="2:51" s="6" customFormat="1" ht="15.75" customHeight="1">
      <c r="B301" s="157"/>
      <c r="C301" s="158"/>
      <c r="D301" s="167" t="s">
        <v>144</v>
      </c>
      <c r="E301" s="158"/>
      <c r="F301" s="160" t="s">
        <v>319</v>
      </c>
      <c r="G301" s="158"/>
      <c r="H301" s="158"/>
      <c r="J301" s="158"/>
      <c r="K301" s="158"/>
      <c r="L301" s="161"/>
      <c r="M301" s="162"/>
      <c r="N301" s="158"/>
      <c r="O301" s="158"/>
      <c r="P301" s="158"/>
      <c r="Q301" s="158"/>
      <c r="R301" s="158"/>
      <c r="S301" s="158"/>
      <c r="T301" s="163"/>
      <c r="AT301" s="164" t="s">
        <v>144</v>
      </c>
      <c r="AU301" s="164" t="s">
        <v>78</v>
      </c>
      <c r="AV301" s="164" t="s">
        <v>20</v>
      </c>
      <c r="AW301" s="164" t="s">
        <v>93</v>
      </c>
      <c r="AX301" s="164" t="s">
        <v>70</v>
      </c>
      <c r="AY301" s="164" t="s">
        <v>136</v>
      </c>
    </row>
    <row r="302" spans="2:51" s="6" customFormat="1" ht="15.75" customHeight="1">
      <c r="B302" s="165"/>
      <c r="C302" s="166"/>
      <c r="D302" s="167" t="s">
        <v>144</v>
      </c>
      <c r="E302" s="166"/>
      <c r="F302" s="168" t="s">
        <v>328</v>
      </c>
      <c r="G302" s="166"/>
      <c r="H302" s="169">
        <v>90.437</v>
      </c>
      <c r="J302" s="166"/>
      <c r="K302" s="166"/>
      <c r="L302" s="170"/>
      <c r="M302" s="171"/>
      <c r="N302" s="166"/>
      <c r="O302" s="166"/>
      <c r="P302" s="166"/>
      <c r="Q302" s="166"/>
      <c r="R302" s="166"/>
      <c r="S302" s="166"/>
      <c r="T302" s="172"/>
      <c r="AT302" s="173" t="s">
        <v>144</v>
      </c>
      <c r="AU302" s="173" t="s">
        <v>78</v>
      </c>
      <c r="AV302" s="173" t="s">
        <v>78</v>
      </c>
      <c r="AW302" s="173" t="s">
        <v>93</v>
      </c>
      <c r="AX302" s="173" t="s">
        <v>70</v>
      </c>
      <c r="AY302" s="173" t="s">
        <v>136</v>
      </c>
    </row>
    <row r="303" spans="2:51" s="6" customFormat="1" ht="15.75" customHeight="1">
      <c r="B303" s="165"/>
      <c r="C303" s="166"/>
      <c r="D303" s="167" t="s">
        <v>144</v>
      </c>
      <c r="E303" s="166"/>
      <c r="F303" s="168" t="s">
        <v>329</v>
      </c>
      <c r="G303" s="166"/>
      <c r="H303" s="169">
        <v>37.317</v>
      </c>
      <c r="J303" s="166"/>
      <c r="K303" s="166"/>
      <c r="L303" s="170"/>
      <c r="M303" s="171"/>
      <c r="N303" s="166"/>
      <c r="O303" s="166"/>
      <c r="P303" s="166"/>
      <c r="Q303" s="166"/>
      <c r="R303" s="166"/>
      <c r="S303" s="166"/>
      <c r="T303" s="172"/>
      <c r="AT303" s="173" t="s">
        <v>144</v>
      </c>
      <c r="AU303" s="173" t="s">
        <v>78</v>
      </c>
      <c r="AV303" s="173" t="s">
        <v>78</v>
      </c>
      <c r="AW303" s="173" t="s">
        <v>93</v>
      </c>
      <c r="AX303" s="173" t="s">
        <v>70</v>
      </c>
      <c r="AY303" s="173" t="s">
        <v>136</v>
      </c>
    </row>
    <row r="304" spans="2:51" s="6" customFormat="1" ht="15.75" customHeight="1">
      <c r="B304" s="174"/>
      <c r="C304" s="175"/>
      <c r="D304" s="167" t="s">
        <v>144</v>
      </c>
      <c r="E304" s="175"/>
      <c r="F304" s="176" t="s">
        <v>147</v>
      </c>
      <c r="G304" s="175"/>
      <c r="H304" s="177">
        <v>1528.454</v>
      </c>
      <c r="J304" s="175"/>
      <c r="K304" s="175"/>
      <c r="L304" s="178"/>
      <c r="M304" s="179"/>
      <c r="N304" s="175"/>
      <c r="O304" s="175"/>
      <c r="P304" s="175"/>
      <c r="Q304" s="175"/>
      <c r="R304" s="175"/>
      <c r="S304" s="175"/>
      <c r="T304" s="180"/>
      <c r="AT304" s="181" t="s">
        <v>144</v>
      </c>
      <c r="AU304" s="181" t="s">
        <v>78</v>
      </c>
      <c r="AV304" s="181" t="s">
        <v>142</v>
      </c>
      <c r="AW304" s="181" t="s">
        <v>93</v>
      </c>
      <c r="AX304" s="181" t="s">
        <v>20</v>
      </c>
      <c r="AY304" s="181" t="s">
        <v>136</v>
      </c>
    </row>
    <row r="305" spans="2:65" s="6" customFormat="1" ht="15.75" customHeight="1">
      <c r="B305" s="23"/>
      <c r="C305" s="182" t="s">
        <v>330</v>
      </c>
      <c r="D305" s="182" t="s">
        <v>181</v>
      </c>
      <c r="E305" s="183" t="s">
        <v>331</v>
      </c>
      <c r="F305" s="184" t="s">
        <v>332</v>
      </c>
      <c r="G305" s="185" t="s">
        <v>150</v>
      </c>
      <c r="H305" s="186">
        <v>1400.7</v>
      </c>
      <c r="I305" s="187"/>
      <c r="J305" s="188">
        <f>ROUND($I$305*$H$305,2)</f>
        <v>0</v>
      </c>
      <c r="K305" s="184"/>
      <c r="L305" s="189"/>
      <c r="M305" s="190"/>
      <c r="N305" s="191" t="s">
        <v>41</v>
      </c>
      <c r="O305" s="24"/>
      <c r="P305" s="24"/>
      <c r="Q305" s="154">
        <v>3E-05</v>
      </c>
      <c r="R305" s="154">
        <f>$Q$305*$H$305</f>
        <v>0.042021</v>
      </c>
      <c r="S305" s="154">
        <v>0</v>
      </c>
      <c r="T305" s="155">
        <f>$S$305*$H$305</f>
        <v>0</v>
      </c>
      <c r="AR305" s="89" t="s">
        <v>176</v>
      </c>
      <c r="AT305" s="89" t="s">
        <v>181</v>
      </c>
      <c r="AU305" s="89" t="s">
        <v>78</v>
      </c>
      <c r="AY305" s="6" t="s">
        <v>136</v>
      </c>
      <c r="BE305" s="156">
        <f>IF($N$305="základní",$J$305,0)</f>
        <v>0</v>
      </c>
      <c r="BF305" s="156">
        <f>IF($N$305="snížená",$J$305,0)</f>
        <v>0</v>
      </c>
      <c r="BG305" s="156">
        <f>IF($N$305="zákl. přenesená",$J$305,0)</f>
        <v>0</v>
      </c>
      <c r="BH305" s="156">
        <f>IF($N$305="sníž. přenesená",$J$305,0)</f>
        <v>0</v>
      </c>
      <c r="BI305" s="156">
        <f>IF($N$305="nulová",$J$305,0)</f>
        <v>0</v>
      </c>
      <c r="BJ305" s="89" t="s">
        <v>20</v>
      </c>
      <c r="BK305" s="156">
        <f>ROUND($I$305*$H$305,2)</f>
        <v>0</v>
      </c>
      <c r="BL305" s="89" t="s">
        <v>142</v>
      </c>
      <c r="BM305" s="89" t="s">
        <v>333</v>
      </c>
    </row>
    <row r="306" spans="2:51" s="6" customFormat="1" ht="15.75" customHeight="1">
      <c r="B306" s="157"/>
      <c r="C306" s="158"/>
      <c r="D306" s="159" t="s">
        <v>144</v>
      </c>
      <c r="E306" s="160"/>
      <c r="F306" s="160" t="s">
        <v>316</v>
      </c>
      <c r="G306" s="158"/>
      <c r="H306" s="158"/>
      <c r="J306" s="158"/>
      <c r="K306" s="158"/>
      <c r="L306" s="161"/>
      <c r="M306" s="162"/>
      <c r="N306" s="158"/>
      <c r="O306" s="158"/>
      <c r="P306" s="158"/>
      <c r="Q306" s="158"/>
      <c r="R306" s="158"/>
      <c r="S306" s="158"/>
      <c r="T306" s="163"/>
      <c r="AT306" s="164" t="s">
        <v>144</v>
      </c>
      <c r="AU306" s="164" t="s">
        <v>78</v>
      </c>
      <c r="AV306" s="164" t="s">
        <v>20</v>
      </c>
      <c r="AW306" s="164" t="s">
        <v>93</v>
      </c>
      <c r="AX306" s="164" t="s">
        <v>70</v>
      </c>
      <c r="AY306" s="164" t="s">
        <v>136</v>
      </c>
    </row>
    <row r="307" spans="2:51" s="6" customFormat="1" ht="15.75" customHeight="1">
      <c r="B307" s="157"/>
      <c r="C307" s="158"/>
      <c r="D307" s="167" t="s">
        <v>144</v>
      </c>
      <c r="E307" s="158"/>
      <c r="F307" s="160" t="s">
        <v>214</v>
      </c>
      <c r="G307" s="158"/>
      <c r="H307" s="158"/>
      <c r="J307" s="158"/>
      <c r="K307" s="158"/>
      <c r="L307" s="161"/>
      <c r="M307" s="162"/>
      <c r="N307" s="158"/>
      <c r="O307" s="158"/>
      <c r="P307" s="158"/>
      <c r="Q307" s="158"/>
      <c r="R307" s="158"/>
      <c r="S307" s="158"/>
      <c r="T307" s="163"/>
      <c r="AT307" s="164" t="s">
        <v>144</v>
      </c>
      <c r="AU307" s="164" t="s">
        <v>78</v>
      </c>
      <c r="AV307" s="164" t="s">
        <v>20</v>
      </c>
      <c r="AW307" s="164" t="s">
        <v>93</v>
      </c>
      <c r="AX307" s="164" t="s">
        <v>70</v>
      </c>
      <c r="AY307" s="164" t="s">
        <v>136</v>
      </c>
    </row>
    <row r="308" spans="2:51" s="6" customFormat="1" ht="15.75" customHeight="1">
      <c r="B308" s="165"/>
      <c r="C308" s="166"/>
      <c r="D308" s="167" t="s">
        <v>144</v>
      </c>
      <c r="E308" s="166"/>
      <c r="F308" s="168" t="s">
        <v>326</v>
      </c>
      <c r="G308" s="166"/>
      <c r="H308" s="169">
        <v>1048.95</v>
      </c>
      <c r="J308" s="166"/>
      <c r="K308" s="166"/>
      <c r="L308" s="170"/>
      <c r="M308" s="171"/>
      <c r="N308" s="166"/>
      <c r="O308" s="166"/>
      <c r="P308" s="166"/>
      <c r="Q308" s="166"/>
      <c r="R308" s="166"/>
      <c r="S308" s="166"/>
      <c r="T308" s="172"/>
      <c r="AT308" s="173" t="s">
        <v>144</v>
      </c>
      <c r="AU308" s="173" t="s">
        <v>78</v>
      </c>
      <c r="AV308" s="173" t="s">
        <v>78</v>
      </c>
      <c r="AW308" s="173" t="s">
        <v>93</v>
      </c>
      <c r="AX308" s="173" t="s">
        <v>70</v>
      </c>
      <c r="AY308" s="173" t="s">
        <v>136</v>
      </c>
    </row>
    <row r="309" spans="2:51" s="6" customFormat="1" ht="15.75" customHeight="1">
      <c r="B309" s="157"/>
      <c r="C309" s="158"/>
      <c r="D309" s="167" t="s">
        <v>144</v>
      </c>
      <c r="E309" s="158"/>
      <c r="F309" s="160" t="s">
        <v>224</v>
      </c>
      <c r="G309" s="158"/>
      <c r="H309" s="158"/>
      <c r="J309" s="158"/>
      <c r="K309" s="158"/>
      <c r="L309" s="161"/>
      <c r="M309" s="162"/>
      <c r="N309" s="158"/>
      <c r="O309" s="158"/>
      <c r="P309" s="158"/>
      <c r="Q309" s="158"/>
      <c r="R309" s="158"/>
      <c r="S309" s="158"/>
      <c r="T309" s="163"/>
      <c r="AT309" s="164" t="s">
        <v>144</v>
      </c>
      <c r="AU309" s="164" t="s">
        <v>78</v>
      </c>
      <c r="AV309" s="164" t="s">
        <v>20</v>
      </c>
      <c r="AW309" s="164" t="s">
        <v>93</v>
      </c>
      <c r="AX309" s="164" t="s">
        <v>70</v>
      </c>
      <c r="AY309" s="164" t="s">
        <v>136</v>
      </c>
    </row>
    <row r="310" spans="2:51" s="6" customFormat="1" ht="15.75" customHeight="1">
      <c r="B310" s="165"/>
      <c r="C310" s="166"/>
      <c r="D310" s="167" t="s">
        <v>144</v>
      </c>
      <c r="E310" s="166"/>
      <c r="F310" s="168" t="s">
        <v>327</v>
      </c>
      <c r="G310" s="166"/>
      <c r="H310" s="169">
        <v>351.75</v>
      </c>
      <c r="J310" s="166"/>
      <c r="K310" s="166"/>
      <c r="L310" s="170"/>
      <c r="M310" s="171"/>
      <c r="N310" s="166"/>
      <c r="O310" s="166"/>
      <c r="P310" s="166"/>
      <c r="Q310" s="166"/>
      <c r="R310" s="166"/>
      <c r="S310" s="166"/>
      <c r="T310" s="172"/>
      <c r="AT310" s="173" t="s">
        <v>144</v>
      </c>
      <c r="AU310" s="173" t="s">
        <v>78</v>
      </c>
      <c r="AV310" s="173" t="s">
        <v>78</v>
      </c>
      <c r="AW310" s="173" t="s">
        <v>93</v>
      </c>
      <c r="AX310" s="173" t="s">
        <v>70</v>
      </c>
      <c r="AY310" s="173" t="s">
        <v>136</v>
      </c>
    </row>
    <row r="311" spans="2:51" s="6" customFormat="1" ht="15.75" customHeight="1">
      <c r="B311" s="174"/>
      <c r="C311" s="175"/>
      <c r="D311" s="167" t="s">
        <v>144</v>
      </c>
      <c r="E311" s="175"/>
      <c r="F311" s="176" t="s">
        <v>147</v>
      </c>
      <c r="G311" s="175"/>
      <c r="H311" s="177">
        <v>1400.7</v>
      </c>
      <c r="J311" s="175"/>
      <c r="K311" s="175"/>
      <c r="L311" s="178"/>
      <c r="M311" s="179"/>
      <c r="N311" s="175"/>
      <c r="O311" s="175"/>
      <c r="P311" s="175"/>
      <c r="Q311" s="175"/>
      <c r="R311" s="175"/>
      <c r="S311" s="175"/>
      <c r="T311" s="180"/>
      <c r="AT311" s="181" t="s">
        <v>144</v>
      </c>
      <c r="AU311" s="181" t="s">
        <v>78</v>
      </c>
      <c r="AV311" s="181" t="s">
        <v>142</v>
      </c>
      <c r="AW311" s="181" t="s">
        <v>93</v>
      </c>
      <c r="AX311" s="181" t="s">
        <v>20</v>
      </c>
      <c r="AY311" s="181" t="s">
        <v>136</v>
      </c>
    </row>
    <row r="312" spans="2:65" s="6" customFormat="1" ht="15.75" customHeight="1">
      <c r="B312" s="23"/>
      <c r="C312" s="145" t="s">
        <v>334</v>
      </c>
      <c r="D312" s="145" t="s">
        <v>138</v>
      </c>
      <c r="E312" s="146" t="s">
        <v>335</v>
      </c>
      <c r="F312" s="147" t="s">
        <v>336</v>
      </c>
      <c r="G312" s="148" t="s">
        <v>141</v>
      </c>
      <c r="H312" s="149">
        <v>2488.46</v>
      </c>
      <c r="I312" s="150"/>
      <c r="J312" s="151">
        <f>ROUND($I$312*$H$312,2)</f>
        <v>0</v>
      </c>
      <c r="K312" s="147"/>
      <c r="L312" s="43"/>
      <c r="M312" s="152"/>
      <c r="N312" s="153" t="s">
        <v>41</v>
      </c>
      <c r="O312" s="24"/>
      <c r="P312" s="24"/>
      <c r="Q312" s="154">
        <v>0.01146</v>
      </c>
      <c r="R312" s="154">
        <f>$Q$312*$H$312</f>
        <v>28.5177516</v>
      </c>
      <c r="S312" s="154">
        <v>0</v>
      </c>
      <c r="T312" s="155">
        <f>$S$312*$H$312</f>
        <v>0</v>
      </c>
      <c r="AR312" s="89" t="s">
        <v>142</v>
      </c>
      <c r="AT312" s="89" t="s">
        <v>138</v>
      </c>
      <c r="AU312" s="89" t="s">
        <v>78</v>
      </c>
      <c r="AY312" s="6" t="s">
        <v>136</v>
      </c>
      <c r="BE312" s="156">
        <f>IF($N$312="základní",$J$312,0)</f>
        <v>0</v>
      </c>
      <c r="BF312" s="156">
        <f>IF($N$312="snížená",$J$312,0)</f>
        <v>0</v>
      </c>
      <c r="BG312" s="156">
        <f>IF($N$312="zákl. přenesená",$J$312,0)</f>
        <v>0</v>
      </c>
      <c r="BH312" s="156">
        <f>IF($N$312="sníž. přenesená",$J$312,0)</f>
        <v>0</v>
      </c>
      <c r="BI312" s="156">
        <f>IF($N$312="nulová",$J$312,0)</f>
        <v>0</v>
      </c>
      <c r="BJ312" s="89" t="s">
        <v>20</v>
      </c>
      <c r="BK312" s="156">
        <f>ROUND($I$312*$H$312,2)</f>
        <v>0</v>
      </c>
      <c r="BL312" s="89" t="s">
        <v>142</v>
      </c>
      <c r="BM312" s="89" t="s">
        <v>337</v>
      </c>
    </row>
    <row r="313" spans="2:51" s="6" customFormat="1" ht="15.75" customHeight="1">
      <c r="B313" s="157"/>
      <c r="C313" s="158"/>
      <c r="D313" s="159" t="s">
        <v>144</v>
      </c>
      <c r="E313" s="160"/>
      <c r="F313" s="160" t="s">
        <v>214</v>
      </c>
      <c r="G313" s="158"/>
      <c r="H313" s="158"/>
      <c r="J313" s="158"/>
      <c r="K313" s="158"/>
      <c r="L313" s="161"/>
      <c r="M313" s="162"/>
      <c r="N313" s="158"/>
      <c r="O313" s="158"/>
      <c r="P313" s="158"/>
      <c r="Q313" s="158"/>
      <c r="R313" s="158"/>
      <c r="S313" s="158"/>
      <c r="T313" s="163"/>
      <c r="AT313" s="164" t="s">
        <v>144</v>
      </c>
      <c r="AU313" s="164" t="s">
        <v>78</v>
      </c>
      <c r="AV313" s="164" t="s">
        <v>20</v>
      </c>
      <c r="AW313" s="164" t="s">
        <v>93</v>
      </c>
      <c r="AX313" s="164" t="s">
        <v>70</v>
      </c>
      <c r="AY313" s="164" t="s">
        <v>136</v>
      </c>
    </row>
    <row r="314" spans="2:51" s="6" customFormat="1" ht="15.75" customHeight="1">
      <c r="B314" s="157"/>
      <c r="C314" s="158"/>
      <c r="D314" s="167" t="s">
        <v>144</v>
      </c>
      <c r="E314" s="158"/>
      <c r="F314" s="160" t="s">
        <v>248</v>
      </c>
      <c r="G314" s="158"/>
      <c r="H314" s="158"/>
      <c r="J314" s="158"/>
      <c r="K314" s="158"/>
      <c r="L314" s="161"/>
      <c r="M314" s="162"/>
      <c r="N314" s="158"/>
      <c r="O314" s="158"/>
      <c r="P314" s="158"/>
      <c r="Q314" s="158"/>
      <c r="R314" s="158"/>
      <c r="S314" s="158"/>
      <c r="T314" s="163"/>
      <c r="AT314" s="164" t="s">
        <v>144</v>
      </c>
      <c r="AU314" s="164" t="s">
        <v>78</v>
      </c>
      <c r="AV314" s="164" t="s">
        <v>20</v>
      </c>
      <c r="AW314" s="164" t="s">
        <v>93</v>
      </c>
      <c r="AX314" s="164" t="s">
        <v>70</v>
      </c>
      <c r="AY314" s="164" t="s">
        <v>136</v>
      </c>
    </row>
    <row r="315" spans="2:51" s="6" customFormat="1" ht="15.75" customHeight="1">
      <c r="B315" s="165"/>
      <c r="C315" s="166"/>
      <c r="D315" s="167" t="s">
        <v>144</v>
      </c>
      <c r="E315" s="166"/>
      <c r="F315" s="168" t="s">
        <v>249</v>
      </c>
      <c r="G315" s="166"/>
      <c r="H315" s="169">
        <v>80.5</v>
      </c>
      <c r="J315" s="166"/>
      <c r="K315" s="166"/>
      <c r="L315" s="170"/>
      <c r="M315" s="171"/>
      <c r="N315" s="166"/>
      <c r="O315" s="166"/>
      <c r="P315" s="166"/>
      <c r="Q315" s="166"/>
      <c r="R315" s="166"/>
      <c r="S315" s="166"/>
      <c r="T315" s="172"/>
      <c r="AT315" s="173" t="s">
        <v>144</v>
      </c>
      <c r="AU315" s="173" t="s">
        <v>78</v>
      </c>
      <c r="AV315" s="173" t="s">
        <v>78</v>
      </c>
      <c r="AW315" s="173" t="s">
        <v>93</v>
      </c>
      <c r="AX315" s="173" t="s">
        <v>70</v>
      </c>
      <c r="AY315" s="173" t="s">
        <v>136</v>
      </c>
    </row>
    <row r="316" spans="2:51" s="6" customFormat="1" ht="15.75" customHeight="1">
      <c r="B316" s="157"/>
      <c r="C316" s="158"/>
      <c r="D316" s="167" t="s">
        <v>144</v>
      </c>
      <c r="E316" s="158"/>
      <c r="F316" s="160" t="s">
        <v>250</v>
      </c>
      <c r="G316" s="158"/>
      <c r="H316" s="158"/>
      <c r="J316" s="158"/>
      <c r="K316" s="158"/>
      <c r="L316" s="161"/>
      <c r="M316" s="162"/>
      <c r="N316" s="158"/>
      <c r="O316" s="158"/>
      <c r="P316" s="158"/>
      <c r="Q316" s="158"/>
      <c r="R316" s="158"/>
      <c r="S316" s="158"/>
      <c r="T316" s="163"/>
      <c r="AT316" s="164" t="s">
        <v>144</v>
      </c>
      <c r="AU316" s="164" t="s">
        <v>78</v>
      </c>
      <c r="AV316" s="164" t="s">
        <v>20</v>
      </c>
      <c r="AW316" s="164" t="s">
        <v>93</v>
      </c>
      <c r="AX316" s="164" t="s">
        <v>70</v>
      </c>
      <c r="AY316" s="164" t="s">
        <v>136</v>
      </c>
    </row>
    <row r="317" spans="2:51" s="6" customFormat="1" ht="15.75" customHeight="1">
      <c r="B317" s="165"/>
      <c r="C317" s="166"/>
      <c r="D317" s="167" t="s">
        <v>144</v>
      </c>
      <c r="E317" s="166"/>
      <c r="F317" s="168" t="s">
        <v>251</v>
      </c>
      <c r="G317" s="166"/>
      <c r="H317" s="169">
        <v>17.9</v>
      </c>
      <c r="J317" s="166"/>
      <c r="K317" s="166"/>
      <c r="L317" s="170"/>
      <c r="M317" s="171"/>
      <c r="N317" s="166"/>
      <c r="O317" s="166"/>
      <c r="P317" s="166"/>
      <c r="Q317" s="166"/>
      <c r="R317" s="166"/>
      <c r="S317" s="166"/>
      <c r="T317" s="172"/>
      <c r="AT317" s="173" t="s">
        <v>144</v>
      </c>
      <c r="AU317" s="173" t="s">
        <v>78</v>
      </c>
      <c r="AV317" s="173" t="s">
        <v>78</v>
      </c>
      <c r="AW317" s="173" t="s">
        <v>93</v>
      </c>
      <c r="AX317" s="173" t="s">
        <v>70</v>
      </c>
      <c r="AY317" s="173" t="s">
        <v>136</v>
      </c>
    </row>
    <row r="318" spans="2:51" s="6" customFormat="1" ht="15.75" customHeight="1">
      <c r="B318" s="157"/>
      <c r="C318" s="158"/>
      <c r="D318" s="167" t="s">
        <v>144</v>
      </c>
      <c r="E318" s="158"/>
      <c r="F318" s="160" t="s">
        <v>252</v>
      </c>
      <c r="G318" s="158"/>
      <c r="H318" s="158"/>
      <c r="J318" s="158"/>
      <c r="K318" s="158"/>
      <c r="L318" s="161"/>
      <c r="M318" s="162"/>
      <c r="N318" s="158"/>
      <c r="O318" s="158"/>
      <c r="P318" s="158"/>
      <c r="Q318" s="158"/>
      <c r="R318" s="158"/>
      <c r="S318" s="158"/>
      <c r="T318" s="163"/>
      <c r="AT318" s="164" t="s">
        <v>144</v>
      </c>
      <c r="AU318" s="164" t="s">
        <v>78</v>
      </c>
      <c r="AV318" s="164" t="s">
        <v>20</v>
      </c>
      <c r="AW318" s="164" t="s">
        <v>93</v>
      </c>
      <c r="AX318" s="164" t="s">
        <v>70</v>
      </c>
      <c r="AY318" s="164" t="s">
        <v>136</v>
      </c>
    </row>
    <row r="319" spans="2:51" s="6" customFormat="1" ht="15.75" customHeight="1">
      <c r="B319" s="165"/>
      <c r="C319" s="166"/>
      <c r="D319" s="167" t="s">
        <v>144</v>
      </c>
      <c r="E319" s="166"/>
      <c r="F319" s="168" t="s">
        <v>253</v>
      </c>
      <c r="G319" s="166"/>
      <c r="H319" s="169">
        <v>75.9</v>
      </c>
      <c r="J319" s="166"/>
      <c r="K319" s="166"/>
      <c r="L319" s="170"/>
      <c r="M319" s="171"/>
      <c r="N319" s="166"/>
      <c r="O319" s="166"/>
      <c r="P319" s="166"/>
      <c r="Q319" s="166"/>
      <c r="R319" s="166"/>
      <c r="S319" s="166"/>
      <c r="T319" s="172"/>
      <c r="AT319" s="173" t="s">
        <v>144</v>
      </c>
      <c r="AU319" s="173" t="s">
        <v>78</v>
      </c>
      <c r="AV319" s="173" t="s">
        <v>78</v>
      </c>
      <c r="AW319" s="173" t="s">
        <v>93</v>
      </c>
      <c r="AX319" s="173" t="s">
        <v>70</v>
      </c>
      <c r="AY319" s="173" t="s">
        <v>136</v>
      </c>
    </row>
    <row r="320" spans="2:51" s="6" customFormat="1" ht="15.75" customHeight="1">
      <c r="B320" s="157"/>
      <c r="C320" s="158"/>
      <c r="D320" s="167" t="s">
        <v>144</v>
      </c>
      <c r="E320" s="158"/>
      <c r="F320" s="160" t="s">
        <v>254</v>
      </c>
      <c r="G320" s="158"/>
      <c r="H320" s="158"/>
      <c r="J320" s="158"/>
      <c r="K320" s="158"/>
      <c r="L320" s="161"/>
      <c r="M320" s="162"/>
      <c r="N320" s="158"/>
      <c r="O320" s="158"/>
      <c r="P320" s="158"/>
      <c r="Q320" s="158"/>
      <c r="R320" s="158"/>
      <c r="S320" s="158"/>
      <c r="T320" s="163"/>
      <c r="AT320" s="164" t="s">
        <v>144</v>
      </c>
      <c r="AU320" s="164" t="s">
        <v>78</v>
      </c>
      <c r="AV320" s="164" t="s">
        <v>20</v>
      </c>
      <c r="AW320" s="164" t="s">
        <v>93</v>
      </c>
      <c r="AX320" s="164" t="s">
        <v>70</v>
      </c>
      <c r="AY320" s="164" t="s">
        <v>136</v>
      </c>
    </row>
    <row r="321" spans="2:51" s="6" customFormat="1" ht="15.75" customHeight="1">
      <c r="B321" s="165"/>
      <c r="C321" s="166"/>
      <c r="D321" s="167" t="s">
        <v>144</v>
      </c>
      <c r="E321" s="166"/>
      <c r="F321" s="168" t="s">
        <v>255</v>
      </c>
      <c r="G321" s="166"/>
      <c r="H321" s="169">
        <v>20.5</v>
      </c>
      <c r="J321" s="166"/>
      <c r="K321" s="166"/>
      <c r="L321" s="170"/>
      <c r="M321" s="171"/>
      <c r="N321" s="166"/>
      <c r="O321" s="166"/>
      <c r="P321" s="166"/>
      <c r="Q321" s="166"/>
      <c r="R321" s="166"/>
      <c r="S321" s="166"/>
      <c r="T321" s="172"/>
      <c r="AT321" s="173" t="s">
        <v>144</v>
      </c>
      <c r="AU321" s="173" t="s">
        <v>78</v>
      </c>
      <c r="AV321" s="173" t="s">
        <v>78</v>
      </c>
      <c r="AW321" s="173" t="s">
        <v>93</v>
      </c>
      <c r="AX321" s="173" t="s">
        <v>70</v>
      </c>
      <c r="AY321" s="173" t="s">
        <v>136</v>
      </c>
    </row>
    <row r="322" spans="2:51" s="6" customFormat="1" ht="15.75" customHeight="1">
      <c r="B322" s="157"/>
      <c r="C322" s="158"/>
      <c r="D322" s="167" t="s">
        <v>144</v>
      </c>
      <c r="E322" s="158"/>
      <c r="F322" s="160" t="s">
        <v>256</v>
      </c>
      <c r="G322" s="158"/>
      <c r="H322" s="158"/>
      <c r="J322" s="158"/>
      <c r="K322" s="158"/>
      <c r="L322" s="161"/>
      <c r="M322" s="162"/>
      <c r="N322" s="158"/>
      <c r="O322" s="158"/>
      <c r="P322" s="158"/>
      <c r="Q322" s="158"/>
      <c r="R322" s="158"/>
      <c r="S322" s="158"/>
      <c r="T322" s="163"/>
      <c r="AT322" s="164" t="s">
        <v>144</v>
      </c>
      <c r="AU322" s="164" t="s">
        <v>78</v>
      </c>
      <c r="AV322" s="164" t="s">
        <v>20</v>
      </c>
      <c r="AW322" s="164" t="s">
        <v>93</v>
      </c>
      <c r="AX322" s="164" t="s">
        <v>70</v>
      </c>
      <c r="AY322" s="164" t="s">
        <v>136</v>
      </c>
    </row>
    <row r="323" spans="2:51" s="6" customFormat="1" ht="15.75" customHeight="1">
      <c r="B323" s="165"/>
      <c r="C323" s="166"/>
      <c r="D323" s="167" t="s">
        <v>144</v>
      </c>
      <c r="E323" s="166"/>
      <c r="F323" s="168" t="s">
        <v>257</v>
      </c>
      <c r="G323" s="166"/>
      <c r="H323" s="169">
        <v>12.66</v>
      </c>
      <c r="J323" s="166"/>
      <c r="K323" s="166"/>
      <c r="L323" s="170"/>
      <c r="M323" s="171"/>
      <c r="N323" s="166"/>
      <c r="O323" s="166"/>
      <c r="P323" s="166"/>
      <c r="Q323" s="166"/>
      <c r="R323" s="166"/>
      <c r="S323" s="166"/>
      <c r="T323" s="172"/>
      <c r="AT323" s="173" t="s">
        <v>144</v>
      </c>
      <c r="AU323" s="173" t="s">
        <v>78</v>
      </c>
      <c r="AV323" s="173" t="s">
        <v>78</v>
      </c>
      <c r="AW323" s="173" t="s">
        <v>93</v>
      </c>
      <c r="AX323" s="173" t="s">
        <v>70</v>
      </c>
      <c r="AY323" s="173" t="s">
        <v>136</v>
      </c>
    </row>
    <row r="324" spans="2:51" s="6" customFormat="1" ht="15.75" customHeight="1">
      <c r="B324" s="192"/>
      <c r="C324" s="193"/>
      <c r="D324" s="167" t="s">
        <v>144</v>
      </c>
      <c r="E324" s="193"/>
      <c r="F324" s="194" t="s">
        <v>223</v>
      </c>
      <c r="G324" s="193"/>
      <c r="H324" s="195">
        <v>207.46</v>
      </c>
      <c r="J324" s="193"/>
      <c r="K324" s="193"/>
      <c r="L324" s="196"/>
      <c r="M324" s="197"/>
      <c r="N324" s="193"/>
      <c r="O324" s="193"/>
      <c r="P324" s="193"/>
      <c r="Q324" s="193"/>
      <c r="R324" s="193"/>
      <c r="S324" s="193"/>
      <c r="T324" s="198"/>
      <c r="AT324" s="199" t="s">
        <v>144</v>
      </c>
      <c r="AU324" s="199" t="s">
        <v>78</v>
      </c>
      <c r="AV324" s="199" t="s">
        <v>153</v>
      </c>
      <c r="AW324" s="199" t="s">
        <v>93</v>
      </c>
      <c r="AX324" s="199" t="s">
        <v>70</v>
      </c>
      <c r="AY324" s="199" t="s">
        <v>136</v>
      </c>
    </row>
    <row r="325" spans="2:51" s="6" customFormat="1" ht="15.75" customHeight="1">
      <c r="B325" s="157"/>
      <c r="C325" s="158"/>
      <c r="D325" s="167" t="s">
        <v>144</v>
      </c>
      <c r="E325" s="158"/>
      <c r="F325" s="160" t="s">
        <v>224</v>
      </c>
      <c r="G325" s="158"/>
      <c r="H325" s="158"/>
      <c r="J325" s="158"/>
      <c r="K325" s="158"/>
      <c r="L325" s="161"/>
      <c r="M325" s="162"/>
      <c r="N325" s="158"/>
      <c r="O325" s="158"/>
      <c r="P325" s="158"/>
      <c r="Q325" s="158"/>
      <c r="R325" s="158"/>
      <c r="S325" s="158"/>
      <c r="T325" s="163"/>
      <c r="AT325" s="164" t="s">
        <v>144</v>
      </c>
      <c r="AU325" s="164" t="s">
        <v>78</v>
      </c>
      <c r="AV325" s="164" t="s">
        <v>20</v>
      </c>
      <c r="AW325" s="164" t="s">
        <v>93</v>
      </c>
      <c r="AX325" s="164" t="s">
        <v>70</v>
      </c>
      <c r="AY325" s="164" t="s">
        <v>136</v>
      </c>
    </row>
    <row r="326" spans="2:51" s="6" customFormat="1" ht="15.75" customHeight="1">
      <c r="B326" s="157"/>
      <c r="C326" s="158"/>
      <c r="D326" s="167" t="s">
        <v>144</v>
      </c>
      <c r="E326" s="158"/>
      <c r="F326" s="160" t="s">
        <v>248</v>
      </c>
      <c r="G326" s="158"/>
      <c r="H326" s="158"/>
      <c r="J326" s="158"/>
      <c r="K326" s="158"/>
      <c r="L326" s="161"/>
      <c r="M326" s="162"/>
      <c r="N326" s="158"/>
      <c r="O326" s="158"/>
      <c r="P326" s="158"/>
      <c r="Q326" s="158"/>
      <c r="R326" s="158"/>
      <c r="S326" s="158"/>
      <c r="T326" s="163"/>
      <c r="AT326" s="164" t="s">
        <v>144</v>
      </c>
      <c r="AU326" s="164" t="s">
        <v>78</v>
      </c>
      <c r="AV326" s="164" t="s">
        <v>20</v>
      </c>
      <c r="AW326" s="164" t="s">
        <v>93</v>
      </c>
      <c r="AX326" s="164" t="s">
        <v>70</v>
      </c>
      <c r="AY326" s="164" t="s">
        <v>136</v>
      </c>
    </row>
    <row r="327" spans="2:51" s="6" customFormat="1" ht="15.75" customHeight="1">
      <c r="B327" s="165"/>
      <c r="C327" s="166"/>
      <c r="D327" s="167" t="s">
        <v>144</v>
      </c>
      <c r="E327" s="166"/>
      <c r="F327" s="168" t="s">
        <v>258</v>
      </c>
      <c r="G327" s="166"/>
      <c r="H327" s="169">
        <v>13.9</v>
      </c>
      <c r="J327" s="166"/>
      <c r="K327" s="166"/>
      <c r="L327" s="170"/>
      <c r="M327" s="171"/>
      <c r="N327" s="166"/>
      <c r="O327" s="166"/>
      <c r="P327" s="166"/>
      <c r="Q327" s="166"/>
      <c r="R327" s="166"/>
      <c r="S327" s="166"/>
      <c r="T327" s="172"/>
      <c r="AT327" s="173" t="s">
        <v>144</v>
      </c>
      <c r="AU327" s="173" t="s">
        <v>78</v>
      </c>
      <c r="AV327" s="173" t="s">
        <v>78</v>
      </c>
      <c r="AW327" s="173" t="s">
        <v>93</v>
      </c>
      <c r="AX327" s="173" t="s">
        <v>70</v>
      </c>
      <c r="AY327" s="173" t="s">
        <v>136</v>
      </c>
    </row>
    <row r="328" spans="2:51" s="6" customFormat="1" ht="15.75" customHeight="1">
      <c r="B328" s="157"/>
      <c r="C328" s="158"/>
      <c r="D328" s="167" t="s">
        <v>144</v>
      </c>
      <c r="E328" s="158"/>
      <c r="F328" s="160" t="s">
        <v>250</v>
      </c>
      <c r="G328" s="158"/>
      <c r="H328" s="158"/>
      <c r="J328" s="158"/>
      <c r="K328" s="158"/>
      <c r="L328" s="161"/>
      <c r="M328" s="162"/>
      <c r="N328" s="158"/>
      <c r="O328" s="158"/>
      <c r="P328" s="158"/>
      <c r="Q328" s="158"/>
      <c r="R328" s="158"/>
      <c r="S328" s="158"/>
      <c r="T328" s="163"/>
      <c r="AT328" s="164" t="s">
        <v>144</v>
      </c>
      <c r="AU328" s="164" t="s">
        <v>78</v>
      </c>
      <c r="AV328" s="164" t="s">
        <v>20</v>
      </c>
      <c r="AW328" s="164" t="s">
        <v>93</v>
      </c>
      <c r="AX328" s="164" t="s">
        <v>70</v>
      </c>
      <c r="AY328" s="164" t="s">
        <v>136</v>
      </c>
    </row>
    <row r="329" spans="2:51" s="6" customFormat="1" ht="15.75" customHeight="1">
      <c r="B329" s="165"/>
      <c r="C329" s="166"/>
      <c r="D329" s="167" t="s">
        <v>144</v>
      </c>
      <c r="E329" s="166"/>
      <c r="F329" s="168" t="s">
        <v>259</v>
      </c>
      <c r="G329" s="166"/>
      <c r="H329" s="169">
        <v>64.6</v>
      </c>
      <c r="J329" s="166"/>
      <c r="K329" s="166"/>
      <c r="L329" s="170"/>
      <c r="M329" s="171"/>
      <c r="N329" s="166"/>
      <c r="O329" s="166"/>
      <c r="P329" s="166"/>
      <c r="Q329" s="166"/>
      <c r="R329" s="166"/>
      <c r="S329" s="166"/>
      <c r="T329" s="172"/>
      <c r="AT329" s="173" t="s">
        <v>144</v>
      </c>
      <c r="AU329" s="173" t="s">
        <v>78</v>
      </c>
      <c r="AV329" s="173" t="s">
        <v>78</v>
      </c>
      <c r="AW329" s="173" t="s">
        <v>93</v>
      </c>
      <c r="AX329" s="173" t="s">
        <v>70</v>
      </c>
      <c r="AY329" s="173" t="s">
        <v>136</v>
      </c>
    </row>
    <row r="330" spans="2:51" s="6" customFormat="1" ht="15.75" customHeight="1">
      <c r="B330" s="157"/>
      <c r="C330" s="158"/>
      <c r="D330" s="167" t="s">
        <v>144</v>
      </c>
      <c r="E330" s="158"/>
      <c r="F330" s="160" t="s">
        <v>252</v>
      </c>
      <c r="G330" s="158"/>
      <c r="H330" s="158"/>
      <c r="J330" s="158"/>
      <c r="K330" s="158"/>
      <c r="L330" s="161"/>
      <c r="M330" s="162"/>
      <c r="N330" s="158"/>
      <c r="O330" s="158"/>
      <c r="P330" s="158"/>
      <c r="Q330" s="158"/>
      <c r="R330" s="158"/>
      <c r="S330" s="158"/>
      <c r="T330" s="163"/>
      <c r="AT330" s="164" t="s">
        <v>144</v>
      </c>
      <c r="AU330" s="164" t="s">
        <v>78</v>
      </c>
      <c r="AV330" s="164" t="s">
        <v>20</v>
      </c>
      <c r="AW330" s="164" t="s">
        <v>93</v>
      </c>
      <c r="AX330" s="164" t="s">
        <v>70</v>
      </c>
      <c r="AY330" s="164" t="s">
        <v>136</v>
      </c>
    </row>
    <row r="331" spans="2:51" s="6" customFormat="1" ht="15.75" customHeight="1">
      <c r="B331" s="165"/>
      <c r="C331" s="166"/>
      <c r="D331" s="167" t="s">
        <v>144</v>
      </c>
      <c r="E331" s="166"/>
      <c r="F331" s="168" t="s">
        <v>260</v>
      </c>
      <c r="G331" s="166"/>
      <c r="H331" s="169">
        <v>16.5</v>
      </c>
      <c r="J331" s="166"/>
      <c r="K331" s="166"/>
      <c r="L331" s="170"/>
      <c r="M331" s="171"/>
      <c r="N331" s="166"/>
      <c r="O331" s="166"/>
      <c r="P331" s="166"/>
      <c r="Q331" s="166"/>
      <c r="R331" s="166"/>
      <c r="S331" s="166"/>
      <c r="T331" s="172"/>
      <c r="AT331" s="173" t="s">
        <v>144</v>
      </c>
      <c r="AU331" s="173" t="s">
        <v>78</v>
      </c>
      <c r="AV331" s="173" t="s">
        <v>78</v>
      </c>
      <c r="AW331" s="173" t="s">
        <v>93</v>
      </c>
      <c r="AX331" s="173" t="s">
        <v>70</v>
      </c>
      <c r="AY331" s="173" t="s">
        <v>136</v>
      </c>
    </row>
    <row r="332" spans="2:51" s="6" customFormat="1" ht="15.75" customHeight="1">
      <c r="B332" s="157"/>
      <c r="C332" s="158"/>
      <c r="D332" s="167" t="s">
        <v>144</v>
      </c>
      <c r="E332" s="158"/>
      <c r="F332" s="160" t="s">
        <v>254</v>
      </c>
      <c r="G332" s="158"/>
      <c r="H332" s="158"/>
      <c r="J332" s="158"/>
      <c r="K332" s="158"/>
      <c r="L332" s="161"/>
      <c r="M332" s="162"/>
      <c r="N332" s="158"/>
      <c r="O332" s="158"/>
      <c r="P332" s="158"/>
      <c r="Q332" s="158"/>
      <c r="R332" s="158"/>
      <c r="S332" s="158"/>
      <c r="T332" s="163"/>
      <c r="AT332" s="164" t="s">
        <v>144</v>
      </c>
      <c r="AU332" s="164" t="s">
        <v>78</v>
      </c>
      <c r="AV332" s="164" t="s">
        <v>20</v>
      </c>
      <c r="AW332" s="164" t="s">
        <v>93</v>
      </c>
      <c r="AX332" s="164" t="s">
        <v>70</v>
      </c>
      <c r="AY332" s="164" t="s">
        <v>136</v>
      </c>
    </row>
    <row r="333" spans="2:51" s="6" customFormat="1" ht="15.75" customHeight="1">
      <c r="B333" s="165"/>
      <c r="C333" s="166"/>
      <c r="D333" s="167" t="s">
        <v>144</v>
      </c>
      <c r="E333" s="166"/>
      <c r="F333" s="168" t="s">
        <v>261</v>
      </c>
      <c r="G333" s="166"/>
      <c r="H333" s="169">
        <v>73.9</v>
      </c>
      <c r="J333" s="166"/>
      <c r="K333" s="166"/>
      <c r="L333" s="170"/>
      <c r="M333" s="171"/>
      <c r="N333" s="166"/>
      <c r="O333" s="166"/>
      <c r="P333" s="166"/>
      <c r="Q333" s="166"/>
      <c r="R333" s="166"/>
      <c r="S333" s="166"/>
      <c r="T333" s="172"/>
      <c r="AT333" s="173" t="s">
        <v>144</v>
      </c>
      <c r="AU333" s="173" t="s">
        <v>78</v>
      </c>
      <c r="AV333" s="173" t="s">
        <v>78</v>
      </c>
      <c r="AW333" s="173" t="s">
        <v>93</v>
      </c>
      <c r="AX333" s="173" t="s">
        <v>70</v>
      </c>
      <c r="AY333" s="173" t="s">
        <v>136</v>
      </c>
    </row>
    <row r="334" spans="2:51" s="6" customFormat="1" ht="15.75" customHeight="1">
      <c r="B334" s="192"/>
      <c r="C334" s="193"/>
      <c r="D334" s="167" t="s">
        <v>144</v>
      </c>
      <c r="E334" s="193"/>
      <c r="F334" s="194" t="s">
        <v>223</v>
      </c>
      <c r="G334" s="193"/>
      <c r="H334" s="195">
        <v>168.9</v>
      </c>
      <c r="J334" s="193"/>
      <c r="K334" s="193"/>
      <c r="L334" s="196"/>
      <c r="M334" s="197"/>
      <c r="N334" s="193"/>
      <c r="O334" s="193"/>
      <c r="P334" s="193"/>
      <c r="Q334" s="193"/>
      <c r="R334" s="193"/>
      <c r="S334" s="193"/>
      <c r="T334" s="198"/>
      <c r="AT334" s="199" t="s">
        <v>144</v>
      </c>
      <c r="AU334" s="199" t="s">
        <v>78</v>
      </c>
      <c r="AV334" s="199" t="s">
        <v>153</v>
      </c>
      <c r="AW334" s="199" t="s">
        <v>93</v>
      </c>
      <c r="AX334" s="199" t="s">
        <v>70</v>
      </c>
      <c r="AY334" s="199" t="s">
        <v>136</v>
      </c>
    </row>
    <row r="335" spans="2:51" s="6" customFormat="1" ht="15.75" customHeight="1">
      <c r="B335" s="157"/>
      <c r="C335" s="158"/>
      <c r="D335" s="167" t="s">
        <v>144</v>
      </c>
      <c r="E335" s="158"/>
      <c r="F335" s="160" t="s">
        <v>214</v>
      </c>
      <c r="G335" s="158"/>
      <c r="H335" s="158"/>
      <c r="J335" s="158"/>
      <c r="K335" s="158"/>
      <c r="L335" s="161"/>
      <c r="M335" s="162"/>
      <c r="N335" s="158"/>
      <c r="O335" s="158"/>
      <c r="P335" s="158"/>
      <c r="Q335" s="158"/>
      <c r="R335" s="158"/>
      <c r="S335" s="158"/>
      <c r="T335" s="163"/>
      <c r="AT335" s="164" t="s">
        <v>144</v>
      </c>
      <c r="AU335" s="164" t="s">
        <v>78</v>
      </c>
      <c r="AV335" s="164" t="s">
        <v>20</v>
      </c>
      <c r="AW335" s="164" t="s">
        <v>93</v>
      </c>
      <c r="AX335" s="164" t="s">
        <v>70</v>
      </c>
      <c r="AY335" s="164" t="s">
        <v>136</v>
      </c>
    </row>
    <row r="336" spans="2:51" s="6" customFormat="1" ht="15.75" customHeight="1">
      <c r="B336" s="157"/>
      <c r="C336" s="158"/>
      <c r="D336" s="167" t="s">
        <v>144</v>
      </c>
      <c r="E336" s="158"/>
      <c r="F336" s="160" t="s">
        <v>248</v>
      </c>
      <c r="G336" s="158"/>
      <c r="H336" s="158"/>
      <c r="J336" s="158"/>
      <c r="K336" s="158"/>
      <c r="L336" s="161"/>
      <c r="M336" s="162"/>
      <c r="N336" s="158"/>
      <c r="O336" s="158"/>
      <c r="P336" s="158"/>
      <c r="Q336" s="158"/>
      <c r="R336" s="158"/>
      <c r="S336" s="158"/>
      <c r="T336" s="163"/>
      <c r="AT336" s="164" t="s">
        <v>144</v>
      </c>
      <c r="AU336" s="164" t="s">
        <v>78</v>
      </c>
      <c r="AV336" s="164" t="s">
        <v>20</v>
      </c>
      <c r="AW336" s="164" t="s">
        <v>93</v>
      </c>
      <c r="AX336" s="164" t="s">
        <v>70</v>
      </c>
      <c r="AY336" s="164" t="s">
        <v>136</v>
      </c>
    </row>
    <row r="337" spans="2:51" s="6" customFormat="1" ht="15.75" customHeight="1">
      <c r="B337" s="165"/>
      <c r="C337" s="166"/>
      <c r="D337" s="167" t="s">
        <v>144</v>
      </c>
      <c r="E337" s="166"/>
      <c r="F337" s="168" t="s">
        <v>262</v>
      </c>
      <c r="G337" s="166"/>
      <c r="H337" s="169">
        <v>634.4</v>
      </c>
      <c r="J337" s="166"/>
      <c r="K337" s="166"/>
      <c r="L337" s="170"/>
      <c r="M337" s="171"/>
      <c r="N337" s="166"/>
      <c r="O337" s="166"/>
      <c r="P337" s="166"/>
      <c r="Q337" s="166"/>
      <c r="R337" s="166"/>
      <c r="S337" s="166"/>
      <c r="T337" s="172"/>
      <c r="AT337" s="173" t="s">
        <v>144</v>
      </c>
      <c r="AU337" s="173" t="s">
        <v>78</v>
      </c>
      <c r="AV337" s="173" t="s">
        <v>78</v>
      </c>
      <c r="AW337" s="173" t="s">
        <v>93</v>
      </c>
      <c r="AX337" s="173" t="s">
        <v>70</v>
      </c>
      <c r="AY337" s="173" t="s">
        <v>136</v>
      </c>
    </row>
    <row r="338" spans="2:51" s="6" customFormat="1" ht="15.75" customHeight="1">
      <c r="B338" s="157"/>
      <c r="C338" s="158"/>
      <c r="D338" s="167" t="s">
        <v>144</v>
      </c>
      <c r="E338" s="158"/>
      <c r="F338" s="160" t="s">
        <v>250</v>
      </c>
      <c r="G338" s="158"/>
      <c r="H338" s="158"/>
      <c r="J338" s="158"/>
      <c r="K338" s="158"/>
      <c r="L338" s="161"/>
      <c r="M338" s="162"/>
      <c r="N338" s="158"/>
      <c r="O338" s="158"/>
      <c r="P338" s="158"/>
      <c r="Q338" s="158"/>
      <c r="R338" s="158"/>
      <c r="S338" s="158"/>
      <c r="T338" s="163"/>
      <c r="AT338" s="164" t="s">
        <v>144</v>
      </c>
      <c r="AU338" s="164" t="s">
        <v>78</v>
      </c>
      <c r="AV338" s="164" t="s">
        <v>20</v>
      </c>
      <c r="AW338" s="164" t="s">
        <v>93</v>
      </c>
      <c r="AX338" s="164" t="s">
        <v>70</v>
      </c>
      <c r="AY338" s="164" t="s">
        <v>136</v>
      </c>
    </row>
    <row r="339" spans="2:51" s="6" customFormat="1" ht="15.75" customHeight="1">
      <c r="B339" s="165"/>
      <c r="C339" s="166"/>
      <c r="D339" s="167" t="s">
        <v>144</v>
      </c>
      <c r="E339" s="166"/>
      <c r="F339" s="168" t="s">
        <v>263</v>
      </c>
      <c r="G339" s="166"/>
      <c r="H339" s="169">
        <v>174.2</v>
      </c>
      <c r="J339" s="166"/>
      <c r="K339" s="166"/>
      <c r="L339" s="170"/>
      <c r="M339" s="171"/>
      <c r="N339" s="166"/>
      <c r="O339" s="166"/>
      <c r="P339" s="166"/>
      <c r="Q339" s="166"/>
      <c r="R339" s="166"/>
      <c r="S339" s="166"/>
      <c r="T339" s="172"/>
      <c r="AT339" s="173" t="s">
        <v>144</v>
      </c>
      <c r="AU339" s="173" t="s">
        <v>78</v>
      </c>
      <c r="AV339" s="173" t="s">
        <v>78</v>
      </c>
      <c r="AW339" s="173" t="s">
        <v>93</v>
      </c>
      <c r="AX339" s="173" t="s">
        <v>70</v>
      </c>
      <c r="AY339" s="173" t="s">
        <v>136</v>
      </c>
    </row>
    <row r="340" spans="2:51" s="6" customFormat="1" ht="15.75" customHeight="1">
      <c r="B340" s="157"/>
      <c r="C340" s="158"/>
      <c r="D340" s="167" t="s">
        <v>144</v>
      </c>
      <c r="E340" s="158"/>
      <c r="F340" s="160" t="s">
        <v>252</v>
      </c>
      <c r="G340" s="158"/>
      <c r="H340" s="158"/>
      <c r="J340" s="158"/>
      <c r="K340" s="158"/>
      <c r="L340" s="161"/>
      <c r="M340" s="162"/>
      <c r="N340" s="158"/>
      <c r="O340" s="158"/>
      <c r="P340" s="158"/>
      <c r="Q340" s="158"/>
      <c r="R340" s="158"/>
      <c r="S340" s="158"/>
      <c r="T340" s="163"/>
      <c r="AT340" s="164" t="s">
        <v>144</v>
      </c>
      <c r="AU340" s="164" t="s">
        <v>78</v>
      </c>
      <c r="AV340" s="164" t="s">
        <v>20</v>
      </c>
      <c r="AW340" s="164" t="s">
        <v>93</v>
      </c>
      <c r="AX340" s="164" t="s">
        <v>70</v>
      </c>
      <c r="AY340" s="164" t="s">
        <v>136</v>
      </c>
    </row>
    <row r="341" spans="2:51" s="6" customFormat="1" ht="15.75" customHeight="1">
      <c r="B341" s="165"/>
      <c r="C341" s="166"/>
      <c r="D341" s="167" t="s">
        <v>144</v>
      </c>
      <c r="E341" s="166"/>
      <c r="F341" s="168" t="s">
        <v>264</v>
      </c>
      <c r="G341" s="166"/>
      <c r="H341" s="169">
        <v>615.3</v>
      </c>
      <c r="J341" s="166"/>
      <c r="K341" s="166"/>
      <c r="L341" s="170"/>
      <c r="M341" s="171"/>
      <c r="N341" s="166"/>
      <c r="O341" s="166"/>
      <c r="P341" s="166"/>
      <c r="Q341" s="166"/>
      <c r="R341" s="166"/>
      <c r="S341" s="166"/>
      <c r="T341" s="172"/>
      <c r="AT341" s="173" t="s">
        <v>144</v>
      </c>
      <c r="AU341" s="173" t="s">
        <v>78</v>
      </c>
      <c r="AV341" s="173" t="s">
        <v>78</v>
      </c>
      <c r="AW341" s="173" t="s">
        <v>93</v>
      </c>
      <c r="AX341" s="173" t="s">
        <v>70</v>
      </c>
      <c r="AY341" s="173" t="s">
        <v>136</v>
      </c>
    </row>
    <row r="342" spans="2:51" s="6" customFormat="1" ht="15.75" customHeight="1">
      <c r="B342" s="157"/>
      <c r="C342" s="158"/>
      <c r="D342" s="167" t="s">
        <v>144</v>
      </c>
      <c r="E342" s="158"/>
      <c r="F342" s="160" t="s">
        <v>254</v>
      </c>
      <c r="G342" s="158"/>
      <c r="H342" s="158"/>
      <c r="J342" s="158"/>
      <c r="K342" s="158"/>
      <c r="L342" s="161"/>
      <c r="M342" s="162"/>
      <c r="N342" s="158"/>
      <c r="O342" s="158"/>
      <c r="P342" s="158"/>
      <c r="Q342" s="158"/>
      <c r="R342" s="158"/>
      <c r="S342" s="158"/>
      <c r="T342" s="163"/>
      <c r="AT342" s="164" t="s">
        <v>144</v>
      </c>
      <c r="AU342" s="164" t="s">
        <v>78</v>
      </c>
      <c r="AV342" s="164" t="s">
        <v>20</v>
      </c>
      <c r="AW342" s="164" t="s">
        <v>93</v>
      </c>
      <c r="AX342" s="164" t="s">
        <v>70</v>
      </c>
      <c r="AY342" s="164" t="s">
        <v>136</v>
      </c>
    </row>
    <row r="343" spans="2:51" s="6" customFormat="1" ht="15.75" customHeight="1">
      <c r="B343" s="165"/>
      <c r="C343" s="166"/>
      <c r="D343" s="167" t="s">
        <v>144</v>
      </c>
      <c r="E343" s="166"/>
      <c r="F343" s="168" t="s">
        <v>265</v>
      </c>
      <c r="G343" s="166"/>
      <c r="H343" s="169">
        <v>177.9</v>
      </c>
      <c r="J343" s="166"/>
      <c r="K343" s="166"/>
      <c r="L343" s="170"/>
      <c r="M343" s="171"/>
      <c r="N343" s="166"/>
      <c r="O343" s="166"/>
      <c r="P343" s="166"/>
      <c r="Q343" s="166"/>
      <c r="R343" s="166"/>
      <c r="S343" s="166"/>
      <c r="T343" s="172"/>
      <c r="AT343" s="173" t="s">
        <v>144</v>
      </c>
      <c r="AU343" s="173" t="s">
        <v>78</v>
      </c>
      <c r="AV343" s="173" t="s">
        <v>78</v>
      </c>
      <c r="AW343" s="173" t="s">
        <v>93</v>
      </c>
      <c r="AX343" s="173" t="s">
        <v>70</v>
      </c>
      <c r="AY343" s="173" t="s">
        <v>136</v>
      </c>
    </row>
    <row r="344" spans="2:51" s="6" customFormat="1" ht="15.75" customHeight="1">
      <c r="B344" s="192"/>
      <c r="C344" s="193"/>
      <c r="D344" s="167" t="s">
        <v>144</v>
      </c>
      <c r="E344" s="193"/>
      <c r="F344" s="194" t="s">
        <v>223</v>
      </c>
      <c r="G344" s="193"/>
      <c r="H344" s="195">
        <v>1601.8</v>
      </c>
      <c r="J344" s="193"/>
      <c r="K344" s="193"/>
      <c r="L344" s="196"/>
      <c r="M344" s="197"/>
      <c r="N344" s="193"/>
      <c r="O344" s="193"/>
      <c r="P344" s="193"/>
      <c r="Q344" s="193"/>
      <c r="R344" s="193"/>
      <c r="S344" s="193"/>
      <c r="T344" s="198"/>
      <c r="AT344" s="199" t="s">
        <v>144</v>
      </c>
      <c r="AU344" s="199" t="s">
        <v>78</v>
      </c>
      <c r="AV344" s="199" t="s">
        <v>153</v>
      </c>
      <c r="AW344" s="199" t="s">
        <v>93</v>
      </c>
      <c r="AX344" s="199" t="s">
        <v>70</v>
      </c>
      <c r="AY344" s="199" t="s">
        <v>136</v>
      </c>
    </row>
    <row r="345" spans="2:51" s="6" customFormat="1" ht="15.75" customHeight="1">
      <c r="B345" s="157"/>
      <c r="C345" s="158"/>
      <c r="D345" s="167" t="s">
        <v>144</v>
      </c>
      <c r="E345" s="158"/>
      <c r="F345" s="160" t="s">
        <v>224</v>
      </c>
      <c r="G345" s="158"/>
      <c r="H345" s="158"/>
      <c r="J345" s="158"/>
      <c r="K345" s="158"/>
      <c r="L345" s="161"/>
      <c r="M345" s="162"/>
      <c r="N345" s="158"/>
      <c r="O345" s="158"/>
      <c r="P345" s="158"/>
      <c r="Q345" s="158"/>
      <c r="R345" s="158"/>
      <c r="S345" s="158"/>
      <c r="T345" s="163"/>
      <c r="AT345" s="164" t="s">
        <v>144</v>
      </c>
      <c r="AU345" s="164" t="s">
        <v>78</v>
      </c>
      <c r="AV345" s="164" t="s">
        <v>20</v>
      </c>
      <c r="AW345" s="164" t="s">
        <v>93</v>
      </c>
      <c r="AX345" s="164" t="s">
        <v>70</v>
      </c>
      <c r="AY345" s="164" t="s">
        <v>136</v>
      </c>
    </row>
    <row r="346" spans="2:51" s="6" customFormat="1" ht="15.75" customHeight="1">
      <c r="B346" s="157"/>
      <c r="C346" s="158"/>
      <c r="D346" s="167" t="s">
        <v>144</v>
      </c>
      <c r="E346" s="158"/>
      <c r="F346" s="160" t="s">
        <v>248</v>
      </c>
      <c r="G346" s="158"/>
      <c r="H346" s="158"/>
      <c r="J346" s="158"/>
      <c r="K346" s="158"/>
      <c r="L346" s="161"/>
      <c r="M346" s="162"/>
      <c r="N346" s="158"/>
      <c r="O346" s="158"/>
      <c r="P346" s="158"/>
      <c r="Q346" s="158"/>
      <c r="R346" s="158"/>
      <c r="S346" s="158"/>
      <c r="T346" s="163"/>
      <c r="AT346" s="164" t="s">
        <v>144</v>
      </c>
      <c r="AU346" s="164" t="s">
        <v>78</v>
      </c>
      <c r="AV346" s="164" t="s">
        <v>20</v>
      </c>
      <c r="AW346" s="164" t="s">
        <v>93</v>
      </c>
      <c r="AX346" s="164" t="s">
        <v>70</v>
      </c>
      <c r="AY346" s="164" t="s">
        <v>136</v>
      </c>
    </row>
    <row r="347" spans="2:51" s="6" customFormat="1" ht="15.75" customHeight="1">
      <c r="B347" s="165"/>
      <c r="C347" s="166"/>
      <c r="D347" s="167" t="s">
        <v>144</v>
      </c>
      <c r="E347" s="166"/>
      <c r="F347" s="168" t="s">
        <v>266</v>
      </c>
      <c r="G347" s="166"/>
      <c r="H347" s="169">
        <v>51.9</v>
      </c>
      <c r="J347" s="166"/>
      <c r="K347" s="166"/>
      <c r="L347" s="170"/>
      <c r="M347" s="171"/>
      <c r="N347" s="166"/>
      <c r="O347" s="166"/>
      <c r="P347" s="166"/>
      <c r="Q347" s="166"/>
      <c r="R347" s="166"/>
      <c r="S347" s="166"/>
      <c r="T347" s="172"/>
      <c r="AT347" s="173" t="s">
        <v>144</v>
      </c>
      <c r="AU347" s="173" t="s">
        <v>78</v>
      </c>
      <c r="AV347" s="173" t="s">
        <v>78</v>
      </c>
      <c r="AW347" s="173" t="s">
        <v>93</v>
      </c>
      <c r="AX347" s="173" t="s">
        <v>70</v>
      </c>
      <c r="AY347" s="173" t="s">
        <v>136</v>
      </c>
    </row>
    <row r="348" spans="2:51" s="6" customFormat="1" ht="15.75" customHeight="1">
      <c r="B348" s="157"/>
      <c r="C348" s="158"/>
      <c r="D348" s="167" t="s">
        <v>144</v>
      </c>
      <c r="E348" s="158"/>
      <c r="F348" s="160" t="s">
        <v>250</v>
      </c>
      <c r="G348" s="158"/>
      <c r="H348" s="158"/>
      <c r="J348" s="158"/>
      <c r="K348" s="158"/>
      <c r="L348" s="161"/>
      <c r="M348" s="162"/>
      <c r="N348" s="158"/>
      <c r="O348" s="158"/>
      <c r="P348" s="158"/>
      <c r="Q348" s="158"/>
      <c r="R348" s="158"/>
      <c r="S348" s="158"/>
      <c r="T348" s="163"/>
      <c r="AT348" s="164" t="s">
        <v>144</v>
      </c>
      <c r="AU348" s="164" t="s">
        <v>78</v>
      </c>
      <c r="AV348" s="164" t="s">
        <v>20</v>
      </c>
      <c r="AW348" s="164" t="s">
        <v>93</v>
      </c>
      <c r="AX348" s="164" t="s">
        <v>70</v>
      </c>
      <c r="AY348" s="164" t="s">
        <v>136</v>
      </c>
    </row>
    <row r="349" spans="2:51" s="6" customFormat="1" ht="15.75" customHeight="1">
      <c r="B349" s="165"/>
      <c r="C349" s="166"/>
      <c r="D349" s="167" t="s">
        <v>144</v>
      </c>
      <c r="E349" s="166"/>
      <c r="F349" s="168" t="s">
        <v>267</v>
      </c>
      <c r="G349" s="166"/>
      <c r="H349" s="169">
        <v>191.9</v>
      </c>
      <c r="J349" s="166"/>
      <c r="K349" s="166"/>
      <c r="L349" s="170"/>
      <c r="M349" s="171"/>
      <c r="N349" s="166"/>
      <c r="O349" s="166"/>
      <c r="P349" s="166"/>
      <c r="Q349" s="166"/>
      <c r="R349" s="166"/>
      <c r="S349" s="166"/>
      <c r="T349" s="172"/>
      <c r="AT349" s="173" t="s">
        <v>144</v>
      </c>
      <c r="AU349" s="173" t="s">
        <v>78</v>
      </c>
      <c r="AV349" s="173" t="s">
        <v>78</v>
      </c>
      <c r="AW349" s="173" t="s">
        <v>93</v>
      </c>
      <c r="AX349" s="173" t="s">
        <v>70</v>
      </c>
      <c r="AY349" s="173" t="s">
        <v>136</v>
      </c>
    </row>
    <row r="350" spans="2:51" s="6" customFormat="1" ht="15.75" customHeight="1">
      <c r="B350" s="157"/>
      <c r="C350" s="158"/>
      <c r="D350" s="167" t="s">
        <v>144</v>
      </c>
      <c r="E350" s="158"/>
      <c r="F350" s="160" t="s">
        <v>252</v>
      </c>
      <c r="G350" s="158"/>
      <c r="H350" s="158"/>
      <c r="J350" s="158"/>
      <c r="K350" s="158"/>
      <c r="L350" s="161"/>
      <c r="M350" s="162"/>
      <c r="N350" s="158"/>
      <c r="O350" s="158"/>
      <c r="P350" s="158"/>
      <c r="Q350" s="158"/>
      <c r="R350" s="158"/>
      <c r="S350" s="158"/>
      <c r="T350" s="163"/>
      <c r="AT350" s="164" t="s">
        <v>144</v>
      </c>
      <c r="AU350" s="164" t="s">
        <v>78</v>
      </c>
      <c r="AV350" s="164" t="s">
        <v>20</v>
      </c>
      <c r="AW350" s="164" t="s">
        <v>93</v>
      </c>
      <c r="AX350" s="164" t="s">
        <v>70</v>
      </c>
      <c r="AY350" s="164" t="s">
        <v>136</v>
      </c>
    </row>
    <row r="351" spans="2:51" s="6" customFormat="1" ht="15.75" customHeight="1">
      <c r="B351" s="165"/>
      <c r="C351" s="166"/>
      <c r="D351" s="167" t="s">
        <v>144</v>
      </c>
      <c r="E351" s="166"/>
      <c r="F351" s="168" t="s">
        <v>268</v>
      </c>
      <c r="G351" s="166"/>
      <c r="H351" s="169">
        <v>67.9</v>
      </c>
      <c r="J351" s="166"/>
      <c r="K351" s="166"/>
      <c r="L351" s="170"/>
      <c r="M351" s="171"/>
      <c r="N351" s="166"/>
      <c r="O351" s="166"/>
      <c r="P351" s="166"/>
      <c r="Q351" s="166"/>
      <c r="R351" s="166"/>
      <c r="S351" s="166"/>
      <c r="T351" s="172"/>
      <c r="AT351" s="173" t="s">
        <v>144</v>
      </c>
      <c r="AU351" s="173" t="s">
        <v>78</v>
      </c>
      <c r="AV351" s="173" t="s">
        <v>78</v>
      </c>
      <c r="AW351" s="173" t="s">
        <v>93</v>
      </c>
      <c r="AX351" s="173" t="s">
        <v>70</v>
      </c>
      <c r="AY351" s="173" t="s">
        <v>136</v>
      </c>
    </row>
    <row r="352" spans="2:51" s="6" customFormat="1" ht="15.75" customHeight="1">
      <c r="B352" s="157"/>
      <c r="C352" s="158"/>
      <c r="D352" s="167" t="s">
        <v>144</v>
      </c>
      <c r="E352" s="158"/>
      <c r="F352" s="160" t="s">
        <v>254</v>
      </c>
      <c r="G352" s="158"/>
      <c r="H352" s="158"/>
      <c r="J352" s="158"/>
      <c r="K352" s="158"/>
      <c r="L352" s="161"/>
      <c r="M352" s="162"/>
      <c r="N352" s="158"/>
      <c r="O352" s="158"/>
      <c r="P352" s="158"/>
      <c r="Q352" s="158"/>
      <c r="R352" s="158"/>
      <c r="S352" s="158"/>
      <c r="T352" s="163"/>
      <c r="AT352" s="164" t="s">
        <v>144</v>
      </c>
      <c r="AU352" s="164" t="s">
        <v>78</v>
      </c>
      <c r="AV352" s="164" t="s">
        <v>20</v>
      </c>
      <c r="AW352" s="164" t="s">
        <v>93</v>
      </c>
      <c r="AX352" s="164" t="s">
        <v>70</v>
      </c>
      <c r="AY352" s="164" t="s">
        <v>136</v>
      </c>
    </row>
    <row r="353" spans="2:51" s="6" customFormat="1" ht="15.75" customHeight="1">
      <c r="B353" s="165"/>
      <c r="C353" s="166"/>
      <c r="D353" s="167" t="s">
        <v>144</v>
      </c>
      <c r="E353" s="166"/>
      <c r="F353" s="168" t="s">
        <v>269</v>
      </c>
      <c r="G353" s="166"/>
      <c r="H353" s="169">
        <v>198.6</v>
      </c>
      <c r="J353" s="166"/>
      <c r="K353" s="166"/>
      <c r="L353" s="170"/>
      <c r="M353" s="171"/>
      <c r="N353" s="166"/>
      <c r="O353" s="166"/>
      <c r="P353" s="166"/>
      <c r="Q353" s="166"/>
      <c r="R353" s="166"/>
      <c r="S353" s="166"/>
      <c r="T353" s="172"/>
      <c r="AT353" s="173" t="s">
        <v>144</v>
      </c>
      <c r="AU353" s="173" t="s">
        <v>78</v>
      </c>
      <c r="AV353" s="173" t="s">
        <v>78</v>
      </c>
      <c r="AW353" s="173" t="s">
        <v>93</v>
      </c>
      <c r="AX353" s="173" t="s">
        <v>70</v>
      </c>
      <c r="AY353" s="173" t="s">
        <v>136</v>
      </c>
    </row>
    <row r="354" spans="2:51" s="6" customFormat="1" ht="15.75" customHeight="1">
      <c r="B354" s="192"/>
      <c r="C354" s="193"/>
      <c r="D354" s="167" t="s">
        <v>144</v>
      </c>
      <c r="E354" s="193"/>
      <c r="F354" s="194" t="s">
        <v>223</v>
      </c>
      <c r="G354" s="193"/>
      <c r="H354" s="195">
        <v>510.3</v>
      </c>
      <c r="J354" s="193"/>
      <c r="K354" s="193"/>
      <c r="L354" s="196"/>
      <c r="M354" s="197"/>
      <c r="N354" s="193"/>
      <c r="O354" s="193"/>
      <c r="P354" s="193"/>
      <c r="Q354" s="193"/>
      <c r="R354" s="193"/>
      <c r="S354" s="193"/>
      <c r="T354" s="198"/>
      <c r="AT354" s="199" t="s">
        <v>144</v>
      </c>
      <c r="AU354" s="199" t="s">
        <v>78</v>
      </c>
      <c r="AV354" s="199" t="s">
        <v>153</v>
      </c>
      <c r="AW354" s="199" t="s">
        <v>93</v>
      </c>
      <c r="AX354" s="199" t="s">
        <v>70</v>
      </c>
      <c r="AY354" s="199" t="s">
        <v>136</v>
      </c>
    </row>
    <row r="355" spans="2:51" s="6" customFormat="1" ht="15.75" customHeight="1">
      <c r="B355" s="174"/>
      <c r="C355" s="175"/>
      <c r="D355" s="167" t="s">
        <v>144</v>
      </c>
      <c r="E355" s="175"/>
      <c r="F355" s="176" t="s">
        <v>147</v>
      </c>
      <c r="G355" s="175"/>
      <c r="H355" s="177">
        <v>2488.46</v>
      </c>
      <c r="J355" s="175"/>
      <c r="K355" s="175"/>
      <c r="L355" s="178"/>
      <c r="M355" s="179"/>
      <c r="N355" s="175"/>
      <c r="O355" s="175"/>
      <c r="P355" s="175"/>
      <c r="Q355" s="175"/>
      <c r="R355" s="175"/>
      <c r="S355" s="175"/>
      <c r="T355" s="180"/>
      <c r="AT355" s="181" t="s">
        <v>144</v>
      </c>
      <c r="AU355" s="181" t="s">
        <v>78</v>
      </c>
      <c r="AV355" s="181" t="s">
        <v>142</v>
      </c>
      <c r="AW355" s="181" t="s">
        <v>93</v>
      </c>
      <c r="AX355" s="181" t="s">
        <v>20</v>
      </c>
      <c r="AY355" s="181" t="s">
        <v>136</v>
      </c>
    </row>
    <row r="356" spans="2:65" s="6" customFormat="1" ht="15.75" customHeight="1">
      <c r="B356" s="23"/>
      <c r="C356" s="145" t="s">
        <v>338</v>
      </c>
      <c r="D356" s="145" t="s">
        <v>138</v>
      </c>
      <c r="E356" s="146" t="s">
        <v>339</v>
      </c>
      <c r="F356" s="147" t="s">
        <v>340</v>
      </c>
      <c r="G356" s="148" t="s">
        <v>141</v>
      </c>
      <c r="H356" s="149">
        <v>2380.9</v>
      </c>
      <c r="I356" s="150"/>
      <c r="J356" s="151">
        <f>ROUND($I$356*$H$356,2)</f>
        <v>0</v>
      </c>
      <c r="K356" s="147"/>
      <c r="L356" s="43"/>
      <c r="M356" s="152"/>
      <c r="N356" s="153" t="s">
        <v>41</v>
      </c>
      <c r="O356" s="24"/>
      <c r="P356" s="24"/>
      <c r="Q356" s="154">
        <v>0.00328</v>
      </c>
      <c r="R356" s="154">
        <f>$Q$356*$H$356</f>
        <v>7.8093520000000005</v>
      </c>
      <c r="S356" s="154">
        <v>0</v>
      </c>
      <c r="T356" s="155">
        <f>$S$356*$H$356</f>
        <v>0</v>
      </c>
      <c r="AR356" s="89" t="s">
        <v>142</v>
      </c>
      <c r="AT356" s="89" t="s">
        <v>138</v>
      </c>
      <c r="AU356" s="89" t="s">
        <v>78</v>
      </c>
      <c r="AY356" s="6" t="s">
        <v>136</v>
      </c>
      <c r="BE356" s="156">
        <f>IF($N$356="základní",$J$356,0)</f>
        <v>0</v>
      </c>
      <c r="BF356" s="156">
        <f>IF($N$356="snížená",$J$356,0)</f>
        <v>0</v>
      </c>
      <c r="BG356" s="156">
        <f>IF($N$356="zákl. přenesená",$J$356,0)</f>
        <v>0</v>
      </c>
      <c r="BH356" s="156">
        <f>IF($N$356="sníž. přenesená",$J$356,0)</f>
        <v>0</v>
      </c>
      <c r="BI356" s="156">
        <f>IF($N$356="nulová",$J$356,0)</f>
        <v>0</v>
      </c>
      <c r="BJ356" s="89" t="s">
        <v>20</v>
      </c>
      <c r="BK356" s="156">
        <f>ROUND($I$356*$H$356,2)</f>
        <v>0</v>
      </c>
      <c r="BL356" s="89" t="s">
        <v>142</v>
      </c>
      <c r="BM356" s="89" t="s">
        <v>341</v>
      </c>
    </row>
    <row r="357" spans="2:51" s="6" customFormat="1" ht="15.75" customHeight="1">
      <c r="B357" s="157"/>
      <c r="C357" s="158"/>
      <c r="D357" s="159" t="s">
        <v>144</v>
      </c>
      <c r="E357" s="160"/>
      <c r="F357" s="160" t="s">
        <v>214</v>
      </c>
      <c r="G357" s="158"/>
      <c r="H357" s="158"/>
      <c r="J357" s="158"/>
      <c r="K357" s="158"/>
      <c r="L357" s="161"/>
      <c r="M357" s="162"/>
      <c r="N357" s="158"/>
      <c r="O357" s="158"/>
      <c r="P357" s="158"/>
      <c r="Q357" s="158"/>
      <c r="R357" s="158"/>
      <c r="S357" s="158"/>
      <c r="T357" s="163"/>
      <c r="AT357" s="164" t="s">
        <v>144</v>
      </c>
      <c r="AU357" s="164" t="s">
        <v>78</v>
      </c>
      <c r="AV357" s="164" t="s">
        <v>20</v>
      </c>
      <c r="AW357" s="164" t="s">
        <v>93</v>
      </c>
      <c r="AX357" s="164" t="s">
        <v>70</v>
      </c>
      <c r="AY357" s="164" t="s">
        <v>136</v>
      </c>
    </row>
    <row r="358" spans="2:51" s="6" customFormat="1" ht="15.75" customHeight="1">
      <c r="B358" s="157"/>
      <c r="C358" s="158"/>
      <c r="D358" s="167" t="s">
        <v>144</v>
      </c>
      <c r="E358" s="158"/>
      <c r="F358" s="160" t="s">
        <v>248</v>
      </c>
      <c r="G358" s="158"/>
      <c r="H358" s="158"/>
      <c r="J358" s="158"/>
      <c r="K358" s="158"/>
      <c r="L358" s="161"/>
      <c r="M358" s="162"/>
      <c r="N358" s="158"/>
      <c r="O358" s="158"/>
      <c r="P358" s="158"/>
      <c r="Q358" s="158"/>
      <c r="R358" s="158"/>
      <c r="S358" s="158"/>
      <c r="T358" s="163"/>
      <c r="AT358" s="164" t="s">
        <v>144</v>
      </c>
      <c r="AU358" s="164" t="s">
        <v>78</v>
      </c>
      <c r="AV358" s="164" t="s">
        <v>20</v>
      </c>
      <c r="AW358" s="164" t="s">
        <v>93</v>
      </c>
      <c r="AX358" s="164" t="s">
        <v>70</v>
      </c>
      <c r="AY358" s="164" t="s">
        <v>136</v>
      </c>
    </row>
    <row r="359" spans="2:51" s="6" customFormat="1" ht="15.75" customHeight="1">
      <c r="B359" s="165"/>
      <c r="C359" s="166"/>
      <c r="D359" s="167" t="s">
        <v>144</v>
      </c>
      <c r="E359" s="166"/>
      <c r="F359" s="168" t="s">
        <v>262</v>
      </c>
      <c r="G359" s="166"/>
      <c r="H359" s="169">
        <v>634.4</v>
      </c>
      <c r="J359" s="166"/>
      <c r="K359" s="166"/>
      <c r="L359" s="170"/>
      <c r="M359" s="171"/>
      <c r="N359" s="166"/>
      <c r="O359" s="166"/>
      <c r="P359" s="166"/>
      <c r="Q359" s="166"/>
      <c r="R359" s="166"/>
      <c r="S359" s="166"/>
      <c r="T359" s="172"/>
      <c r="AT359" s="173" t="s">
        <v>144</v>
      </c>
      <c r="AU359" s="173" t="s">
        <v>78</v>
      </c>
      <c r="AV359" s="173" t="s">
        <v>78</v>
      </c>
      <c r="AW359" s="173" t="s">
        <v>93</v>
      </c>
      <c r="AX359" s="173" t="s">
        <v>70</v>
      </c>
      <c r="AY359" s="173" t="s">
        <v>136</v>
      </c>
    </row>
    <row r="360" spans="2:51" s="6" customFormat="1" ht="15.75" customHeight="1">
      <c r="B360" s="157"/>
      <c r="C360" s="158"/>
      <c r="D360" s="167" t="s">
        <v>144</v>
      </c>
      <c r="E360" s="158"/>
      <c r="F360" s="160" t="s">
        <v>250</v>
      </c>
      <c r="G360" s="158"/>
      <c r="H360" s="158"/>
      <c r="J360" s="158"/>
      <c r="K360" s="158"/>
      <c r="L360" s="161"/>
      <c r="M360" s="162"/>
      <c r="N360" s="158"/>
      <c r="O360" s="158"/>
      <c r="P360" s="158"/>
      <c r="Q360" s="158"/>
      <c r="R360" s="158"/>
      <c r="S360" s="158"/>
      <c r="T360" s="163"/>
      <c r="AT360" s="164" t="s">
        <v>144</v>
      </c>
      <c r="AU360" s="164" t="s">
        <v>78</v>
      </c>
      <c r="AV360" s="164" t="s">
        <v>20</v>
      </c>
      <c r="AW360" s="164" t="s">
        <v>93</v>
      </c>
      <c r="AX360" s="164" t="s">
        <v>70</v>
      </c>
      <c r="AY360" s="164" t="s">
        <v>136</v>
      </c>
    </row>
    <row r="361" spans="2:51" s="6" customFormat="1" ht="15.75" customHeight="1">
      <c r="B361" s="165"/>
      <c r="C361" s="166"/>
      <c r="D361" s="167" t="s">
        <v>144</v>
      </c>
      <c r="E361" s="166"/>
      <c r="F361" s="168" t="s">
        <v>263</v>
      </c>
      <c r="G361" s="166"/>
      <c r="H361" s="169">
        <v>174.2</v>
      </c>
      <c r="J361" s="166"/>
      <c r="K361" s="166"/>
      <c r="L361" s="170"/>
      <c r="M361" s="171"/>
      <c r="N361" s="166"/>
      <c r="O361" s="166"/>
      <c r="P361" s="166"/>
      <c r="Q361" s="166"/>
      <c r="R361" s="166"/>
      <c r="S361" s="166"/>
      <c r="T361" s="172"/>
      <c r="AT361" s="173" t="s">
        <v>144</v>
      </c>
      <c r="AU361" s="173" t="s">
        <v>78</v>
      </c>
      <c r="AV361" s="173" t="s">
        <v>78</v>
      </c>
      <c r="AW361" s="173" t="s">
        <v>93</v>
      </c>
      <c r="AX361" s="173" t="s">
        <v>70</v>
      </c>
      <c r="AY361" s="173" t="s">
        <v>136</v>
      </c>
    </row>
    <row r="362" spans="2:51" s="6" customFormat="1" ht="15.75" customHeight="1">
      <c r="B362" s="157"/>
      <c r="C362" s="158"/>
      <c r="D362" s="167" t="s">
        <v>144</v>
      </c>
      <c r="E362" s="158"/>
      <c r="F362" s="160" t="s">
        <v>252</v>
      </c>
      <c r="G362" s="158"/>
      <c r="H362" s="158"/>
      <c r="J362" s="158"/>
      <c r="K362" s="158"/>
      <c r="L362" s="161"/>
      <c r="M362" s="162"/>
      <c r="N362" s="158"/>
      <c r="O362" s="158"/>
      <c r="P362" s="158"/>
      <c r="Q362" s="158"/>
      <c r="R362" s="158"/>
      <c r="S362" s="158"/>
      <c r="T362" s="163"/>
      <c r="AT362" s="164" t="s">
        <v>144</v>
      </c>
      <c r="AU362" s="164" t="s">
        <v>78</v>
      </c>
      <c r="AV362" s="164" t="s">
        <v>20</v>
      </c>
      <c r="AW362" s="164" t="s">
        <v>93</v>
      </c>
      <c r="AX362" s="164" t="s">
        <v>70</v>
      </c>
      <c r="AY362" s="164" t="s">
        <v>136</v>
      </c>
    </row>
    <row r="363" spans="2:51" s="6" customFormat="1" ht="15.75" customHeight="1">
      <c r="B363" s="165"/>
      <c r="C363" s="166"/>
      <c r="D363" s="167" t="s">
        <v>144</v>
      </c>
      <c r="E363" s="166"/>
      <c r="F363" s="168" t="s">
        <v>264</v>
      </c>
      <c r="G363" s="166"/>
      <c r="H363" s="169">
        <v>615.3</v>
      </c>
      <c r="J363" s="166"/>
      <c r="K363" s="166"/>
      <c r="L363" s="170"/>
      <c r="M363" s="171"/>
      <c r="N363" s="166"/>
      <c r="O363" s="166"/>
      <c r="P363" s="166"/>
      <c r="Q363" s="166"/>
      <c r="R363" s="166"/>
      <c r="S363" s="166"/>
      <c r="T363" s="172"/>
      <c r="AT363" s="173" t="s">
        <v>144</v>
      </c>
      <c r="AU363" s="173" t="s">
        <v>78</v>
      </c>
      <c r="AV363" s="173" t="s">
        <v>78</v>
      </c>
      <c r="AW363" s="173" t="s">
        <v>93</v>
      </c>
      <c r="AX363" s="173" t="s">
        <v>70</v>
      </c>
      <c r="AY363" s="173" t="s">
        <v>136</v>
      </c>
    </row>
    <row r="364" spans="2:51" s="6" customFormat="1" ht="15.75" customHeight="1">
      <c r="B364" s="157"/>
      <c r="C364" s="158"/>
      <c r="D364" s="167" t="s">
        <v>144</v>
      </c>
      <c r="E364" s="158"/>
      <c r="F364" s="160" t="s">
        <v>254</v>
      </c>
      <c r="G364" s="158"/>
      <c r="H364" s="158"/>
      <c r="J364" s="158"/>
      <c r="K364" s="158"/>
      <c r="L364" s="161"/>
      <c r="M364" s="162"/>
      <c r="N364" s="158"/>
      <c r="O364" s="158"/>
      <c r="P364" s="158"/>
      <c r="Q364" s="158"/>
      <c r="R364" s="158"/>
      <c r="S364" s="158"/>
      <c r="T364" s="163"/>
      <c r="AT364" s="164" t="s">
        <v>144</v>
      </c>
      <c r="AU364" s="164" t="s">
        <v>78</v>
      </c>
      <c r="AV364" s="164" t="s">
        <v>20</v>
      </c>
      <c r="AW364" s="164" t="s">
        <v>93</v>
      </c>
      <c r="AX364" s="164" t="s">
        <v>70</v>
      </c>
      <c r="AY364" s="164" t="s">
        <v>136</v>
      </c>
    </row>
    <row r="365" spans="2:51" s="6" customFormat="1" ht="15.75" customHeight="1">
      <c r="B365" s="165"/>
      <c r="C365" s="166"/>
      <c r="D365" s="167" t="s">
        <v>144</v>
      </c>
      <c r="E365" s="166"/>
      <c r="F365" s="168" t="s">
        <v>265</v>
      </c>
      <c r="G365" s="166"/>
      <c r="H365" s="169">
        <v>177.9</v>
      </c>
      <c r="J365" s="166"/>
      <c r="K365" s="166"/>
      <c r="L365" s="170"/>
      <c r="M365" s="171"/>
      <c r="N365" s="166"/>
      <c r="O365" s="166"/>
      <c r="P365" s="166"/>
      <c r="Q365" s="166"/>
      <c r="R365" s="166"/>
      <c r="S365" s="166"/>
      <c r="T365" s="172"/>
      <c r="AT365" s="173" t="s">
        <v>144</v>
      </c>
      <c r="AU365" s="173" t="s">
        <v>78</v>
      </c>
      <c r="AV365" s="173" t="s">
        <v>78</v>
      </c>
      <c r="AW365" s="173" t="s">
        <v>93</v>
      </c>
      <c r="AX365" s="173" t="s">
        <v>70</v>
      </c>
      <c r="AY365" s="173" t="s">
        <v>136</v>
      </c>
    </row>
    <row r="366" spans="2:51" s="6" customFormat="1" ht="15.75" customHeight="1">
      <c r="B366" s="192"/>
      <c r="C366" s="193"/>
      <c r="D366" s="167" t="s">
        <v>144</v>
      </c>
      <c r="E366" s="193"/>
      <c r="F366" s="194" t="s">
        <v>223</v>
      </c>
      <c r="G366" s="193"/>
      <c r="H366" s="195">
        <v>1601.8</v>
      </c>
      <c r="J366" s="193"/>
      <c r="K366" s="193"/>
      <c r="L366" s="196"/>
      <c r="M366" s="197"/>
      <c r="N366" s="193"/>
      <c r="O366" s="193"/>
      <c r="P366" s="193"/>
      <c r="Q366" s="193"/>
      <c r="R366" s="193"/>
      <c r="S366" s="193"/>
      <c r="T366" s="198"/>
      <c r="AT366" s="199" t="s">
        <v>144</v>
      </c>
      <c r="AU366" s="199" t="s">
        <v>78</v>
      </c>
      <c r="AV366" s="199" t="s">
        <v>153</v>
      </c>
      <c r="AW366" s="199" t="s">
        <v>93</v>
      </c>
      <c r="AX366" s="199" t="s">
        <v>70</v>
      </c>
      <c r="AY366" s="199" t="s">
        <v>136</v>
      </c>
    </row>
    <row r="367" spans="2:51" s="6" customFormat="1" ht="15.75" customHeight="1">
      <c r="B367" s="157"/>
      <c r="C367" s="158"/>
      <c r="D367" s="167" t="s">
        <v>144</v>
      </c>
      <c r="E367" s="158"/>
      <c r="F367" s="160" t="s">
        <v>224</v>
      </c>
      <c r="G367" s="158"/>
      <c r="H367" s="158"/>
      <c r="J367" s="158"/>
      <c r="K367" s="158"/>
      <c r="L367" s="161"/>
      <c r="M367" s="162"/>
      <c r="N367" s="158"/>
      <c r="O367" s="158"/>
      <c r="P367" s="158"/>
      <c r="Q367" s="158"/>
      <c r="R367" s="158"/>
      <c r="S367" s="158"/>
      <c r="T367" s="163"/>
      <c r="AT367" s="164" t="s">
        <v>144</v>
      </c>
      <c r="AU367" s="164" t="s">
        <v>78</v>
      </c>
      <c r="AV367" s="164" t="s">
        <v>20</v>
      </c>
      <c r="AW367" s="164" t="s">
        <v>93</v>
      </c>
      <c r="AX367" s="164" t="s">
        <v>70</v>
      </c>
      <c r="AY367" s="164" t="s">
        <v>136</v>
      </c>
    </row>
    <row r="368" spans="2:51" s="6" customFormat="1" ht="15.75" customHeight="1">
      <c r="B368" s="157"/>
      <c r="C368" s="158"/>
      <c r="D368" s="167" t="s">
        <v>144</v>
      </c>
      <c r="E368" s="158"/>
      <c r="F368" s="160" t="s">
        <v>248</v>
      </c>
      <c r="G368" s="158"/>
      <c r="H368" s="158"/>
      <c r="J368" s="158"/>
      <c r="K368" s="158"/>
      <c r="L368" s="161"/>
      <c r="M368" s="162"/>
      <c r="N368" s="158"/>
      <c r="O368" s="158"/>
      <c r="P368" s="158"/>
      <c r="Q368" s="158"/>
      <c r="R368" s="158"/>
      <c r="S368" s="158"/>
      <c r="T368" s="163"/>
      <c r="AT368" s="164" t="s">
        <v>144</v>
      </c>
      <c r="AU368" s="164" t="s">
        <v>78</v>
      </c>
      <c r="AV368" s="164" t="s">
        <v>20</v>
      </c>
      <c r="AW368" s="164" t="s">
        <v>93</v>
      </c>
      <c r="AX368" s="164" t="s">
        <v>70</v>
      </c>
      <c r="AY368" s="164" t="s">
        <v>136</v>
      </c>
    </row>
    <row r="369" spans="2:51" s="6" customFormat="1" ht="15.75" customHeight="1">
      <c r="B369" s="165"/>
      <c r="C369" s="166"/>
      <c r="D369" s="167" t="s">
        <v>144</v>
      </c>
      <c r="E369" s="166"/>
      <c r="F369" s="168" t="s">
        <v>266</v>
      </c>
      <c r="G369" s="166"/>
      <c r="H369" s="169">
        <v>51.9</v>
      </c>
      <c r="J369" s="166"/>
      <c r="K369" s="166"/>
      <c r="L369" s="170"/>
      <c r="M369" s="171"/>
      <c r="N369" s="166"/>
      <c r="O369" s="166"/>
      <c r="P369" s="166"/>
      <c r="Q369" s="166"/>
      <c r="R369" s="166"/>
      <c r="S369" s="166"/>
      <c r="T369" s="172"/>
      <c r="AT369" s="173" t="s">
        <v>144</v>
      </c>
      <c r="AU369" s="173" t="s">
        <v>78</v>
      </c>
      <c r="AV369" s="173" t="s">
        <v>78</v>
      </c>
      <c r="AW369" s="173" t="s">
        <v>93</v>
      </c>
      <c r="AX369" s="173" t="s">
        <v>70</v>
      </c>
      <c r="AY369" s="173" t="s">
        <v>136</v>
      </c>
    </row>
    <row r="370" spans="2:51" s="6" customFormat="1" ht="15.75" customHeight="1">
      <c r="B370" s="157"/>
      <c r="C370" s="158"/>
      <c r="D370" s="167" t="s">
        <v>144</v>
      </c>
      <c r="E370" s="158"/>
      <c r="F370" s="160" t="s">
        <v>250</v>
      </c>
      <c r="G370" s="158"/>
      <c r="H370" s="158"/>
      <c r="J370" s="158"/>
      <c r="K370" s="158"/>
      <c r="L370" s="161"/>
      <c r="M370" s="162"/>
      <c r="N370" s="158"/>
      <c r="O370" s="158"/>
      <c r="P370" s="158"/>
      <c r="Q370" s="158"/>
      <c r="R370" s="158"/>
      <c r="S370" s="158"/>
      <c r="T370" s="163"/>
      <c r="AT370" s="164" t="s">
        <v>144</v>
      </c>
      <c r="AU370" s="164" t="s">
        <v>78</v>
      </c>
      <c r="AV370" s="164" t="s">
        <v>20</v>
      </c>
      <c r="AW370" s="164" t="s">
        <v>93</v>
      </c>
      <c r="AX370" s="164" t="s">
        <v>70</v>
      </c>
      <c r="AY370" s="164" t="s">
        <v>136</v>
      </c>
    </row>
    <row r="371" spans="2:51" s="6" customFormat="1" ht="15.75" customHeight="1">
      <c r="B371" s="165"/>
      <c r="C371" s="166"/>
      <c r="D371" s="167" t="s">
        <v>144</v>
      </c>
      <c r="E371" s="166"/>
      <c r="F371" s="168" t="s">
        <v>267</v>
      </c>
      <c r="G371" s="166"/>
      <c r="H371" s="169">
        <v>191.9</v>
      </c>
      <c r="J371" s="166"/>
      <c r="K371" s="166"/>
      <c r="L371" s="170"/>
      <c r="M371" s="171"/>
      <c r="N371" s="166"/>
      <c r="O371" s="166"/>
      <c r="P371" s="166"/>
      <c r="Q371" s="166"/>
      <c r="R371" s="166"/>
      <c r="S371" s="166"/>
      <c r="T371" s="172"/>
      <c r="AT371" s="173" t="s">
        <v>144</v>
      </c>
      <c r="AU371" s="173" t="s">
        <v>78</v>
      </c>
      <c r="AV371" s="173" t="s">
        <v>78</v>
      </c>
      <c r="AW371" s="173" t="s">
        <v>93</v>
      </c>
      <c r="AX371" s="173" t="s">
        <v>70</v>
      </c>
      <c r="AY371" s="173" t="s">
        <v>136</v>
      </c>
    </row>
    <row r="372" spans="2:51" s="6" customFormat="1" ht="15.75" customHeight="1">
      <c r="B372" s="157"/>
      <c r="C372" s="158"/>
      <c r="D372" s="167" t="s">
        <v>144</v>
      </c>
      <c r="E372" s="158"/>
      <c r="F372" s="160" t="s">
        <v>252</v>
      </c>
      <c r="G372" s="158"/>
      <c r="H372" s="158"/>
      <c r="J372" s="158"/>
      <c r="K372" s="158"/>
      <c r="L372" s="161"/>
      <c r="M372" s="162"/>
      <c r="N372" s="158"/>
      <c r="O372" s="158"/>
      <c r="P372" s="158"/>
      <c r="Q372" s="158"/>
      <c r="R372" s="158"/>
      <c r="S372" s="158"/>
      <c r="T372" s="163"/>
      <c r="AT372" s="164" t="s">
        <v>144</v>
      </c>
      <c r="AU372" s="164" t="s">
        <v>78</v>
      </c>
      <c r="AV372" s="164" t="s">
        <v>20</v>
      </c>
      <c r="AW372" s="164" t="s">
        <v>93</v>
      </c>
      <c r="AX372" s="164" t="s">
        <v>70</v>
      </c>
      <c r="AY372" s="164" t="s">
        <v>136</v>
      </c>
    </row>
    <row r="373" spans="2:51" s="6" customFormat="1" ht="15.75" customHeight="1">
      <c r="B373" s="165"/>
      <c r="C373" s="166"/>
      <c r="D373" s="167" t="s">
        <v>144</v>
      </c>
      <c r="E373" s="166"/>
      <c r="F373" s="168" t="s">
        <v>268</v>
      </c>
      <c r="G373" s="166"/>
      <c r="H373" s="169">
        <v>67.9</v>
      </c>
      <c r="J373" s="166"/>
      <c r="K373" s="166"/>
      <c r="L373" s="170"/>
      <c r="M373" s="171"/>
      <c r="N373" s="166"/>
      <c r="O373" s="166"/>
      <c r="P373" s="166"/>
      <c r="Q373" s="166"/>
      <c r="R373" s="166"/>
      <c r="S373" s="166"/>
      <c r="T373" s="172"/>
      <c r="AT373" s="173" t="s">
        <v>144</v>
      </c>
      <c r="AU373" s="173" t="s">
        <v>78</v>
      </c>
      <c r="AV373" s="173" t="s">
        <v>78</v>
      </c>
      <c r="AW373" s="173" t="s">
        <v>93</v>
      </c>
      <c r="AX373" s="173" t="s">
        <v>70</v>
      </c>
      <c r="AY373" s="173" t="s">
        <v>136</v>
      </c>
    </row>
    <row r="374" spans="2:51" s="6" customFormat="1" ht="15.75" customHeight="1">
      <c r="B374" s="157"/>
      <c r="C374" s="158"/>
      <c r="D374" s="167" t="s">
        <v>144</v>
      </c>
      <c r="E374" s="158"/>
      <c r="F374" s="160" t="s">
        <v>254</v>
      </c>
      <c r="G374" s="158"/>
      <c r="H374" s="158"/>
      <c r="J374" s="158"/>
      <c r="K374" s="158"/>
      <c r="L374" s="161"/>
      <c r="M374" s="162"/>
      <c r="N374" s="158"/>
      <c r="O374" s="158"/>
      <c r="P374" s="158"/>
      <c r="Q374" s="158"/>
      <c r="R374" s="158"/>
      <c r="S374" s="158"/>
      <c r="T374" s="163"/>
      <c r="AT374" s="164" t="s">
        <v>144</v>
      </c>
      <c r="AU374" s="164" t="s">
        <v>78</v>
      </c>
      <c r="AV374" s="164" t="s">
        <v>20</v>
      </c>
      <c r="AW374" s="164" t="s">
        <v>93</v>
      </c>
      <c r="AX374" s="164" t="s">
        <v>70</v>
      </c>
      <c r="AY374" s="164" t="s">
        <v>136</v>
      </c>
    </row>
    <row r="375" spans="2:51" s="6" customFormat="1" ht="15.75" customHeight="1">
      <c r="B375" s="165"/>
      <c r="C375" s="166"/>
      <c r="D375" s="167" t="s">
        <v>144</v>
      </c>
      <c r="E375" s="166"/>
      <c r="F375" s="168" t="s">
        <v>269</v>
      </c>
      <c r="G375" s="166"/>
      <c r="H375" s="169">
        <v>198.6</v>
      </c>
      <c r="J375" s="166"/>
      <c r="K375" s="166"/>
      <c r="L375" s="170"/>
      <c r="M375" s="171"/>
      <c r="N375" s="166"/>
      <c r="O375" s="166"/>
      <c r="P375" s="166"/>
      <c r="Q375" s="166"/>
      <c r="R375" s="166"/>
      <c r="S375" s="166"/>
      <c r="T375" s="172"/>
      <c r="AT375" s="173" t="s">
        <v>144</v>
      </c>
      <c r="AU375" s="173" t="s">
        <v>78</v>
      </c>
      <c r="AV375" s="173" t="s">
        <v>78</v>
      </c>
      <c r="AW375" s="173" t="s">
        <v>93</v>
      </c>
      <c r="AX375" s="173" t="s">
        <v>70</v>
      </c>
      <c r="AY375" s="173" t="s">
        <v>136</v>
      </c>
    </row>
    <row r="376" spans="2:51" s="6" customFormat="1" ht="15.75" customHeight="1">
      <c r="B376" s="192"/>
      <c r="C376" s="193"/>
      <c r="D376" s="167" t="s">
        <v>144</v>
      </c>
      <c r="E376" s="193"/>
      <c r="F376" s="194" t="s">
        <v>223</v>
      </c>
      <c r="G376" s="193"/>
      <c r="H376" s="195">
        <v>510.3</v>
      </c>
      <c r="J376" s="193"/>
      <c r="K376" s="193"/>
      <c r="L376" s="196"/>
      <c r="M376" s="197"/>
      <c r="N376" s="193"/>
      <c r="O376" s="193"/>
      <c r="P376" s="193"/>
      <c r="Q376" s="193"/>
      <c r="R376" s="193"/>
      <c r="S376" s="193"/>
      <c r="T376" s="198"/>
      <c r="AT376" s="199" t="s">
        <v>144</v>
      </c>
      <c r="AU376" s="199" t="s">
        <v>78</v>
      </c>
      <c r="AV376" s="199" t="s">
        <v>153</v>
      </c>
      <c r="AW376" s="199" t="s">
        <v>93</v>
      </c>
      <c r="AX376" s="199" t="s">
        <v>70</v>
      </c>
      <c r="AY376" s="199" t="s">
        <v>136</v>
      </c>
    </row>
    <row r="377" spans="2:51" s="6" customFormat="1" ht="15.75" customHeight="1">
      <c r="B377" s="157"/>
      <c r="C377" s="158"/>
      <c r="D377" s="167" t="s">
        <v>144</v>
      </c>
      <c r="E377" s="158"/>
      <c r="F377" s="160" t="s">
        <v>342</v>
      </c>
      <c r="G377" s="158"/>
      <c r="H377" s="158"/>
      <c r="J377" s="158"/>
      <c r="K377" s="158"/>
      <c r="L377" s="161"/>
      <c r="M377" s="162"/>
      <c r="N377" s="158"/>
      <c r="O377" s="158"/>
      <c r="P377" s="158"/>
      <c r="Q377" s="158"/>
      <c r="R377" s="158"/>
      <c r="S377" s="158"/>
      <c r="T377" s="163"/>
      <c r="AT377" s="164" t="s">
        <v>144</v>
      </c>
      <c r="AU377" s="164" t="s">
        <v>78</v>
      </c>
      <c r="AV377" s="164" t="s">
        <v>20</v>
      </c>
      <c r="AW377" s="164" t="s">
        <v>93</v>
      </c>
      <c r="AX377" s="164" t="s">
        <v>70</v>
      </c>
      <c r="AY377" s="164" t="s">
        <v>136</v>
      </c>
    </row>
    <row r="378" spans="2:51" s="6" customFormat="1" ht="15.75" customHeight="1">
      <c r="B378" s="157"/>
      <c r="C378" s="158"/>
      <c r="D378" s="167" t="s">
        <v>144</v>
      </c>
      <c r="E378" s="158"/>
      <c r="F378" s="160" t="s">
        <v>236</v>
      </c>
      <c r="G378" s="158"/>
      <c r="H378" s="158"/>
      <c r="J378" s="158"/>
      <c r="K378" s="158"/>
      <c r="L378" s="161"/>
      <c r="M378" s="162"/>
      <c r="N378" s="158"/>
      <c r="O378" s="158"/>
      <c r="P378" s="158"/>
      <c r="Q378" s="158"/>
      <c r="R378" s="158"/>
      <c r="S378" s="158"/>
      <c r="T378" s="163"/>
      <c r="AT378" s="164" t="s">
        <v>144</v>
      </c>
      <c r="AU378" s="164" t="s">
        <v>78</v>
      </c>
      <c r="AV378" s="164" t="s">
        <v>20</v>
      </c>
      <c r="AW378" s="164" t="s">
        <v>93</v>
      </c>
      <c r="AX378" s="164" t="s">
        <v>70</v>
      </c>
      <c r="AY378" s="164" t="s">
        <v>136</v>
      </c>
    </row>
    <row r="379" spans="2:51" s="6" customFormat="1" ht="15.75" customHeight="1">
      <c r="B379" s="157"/>
      <c r="C379" s="158"/>
      <c r="D379" s="167" t="s">
        <v>144</v>
      </c>
      <c r="E379" s="158"/>
      <c r="F379" s="160" t="s">
        <v>214</v>
      </c>
      <c r="G379" s="158"/>
      <c r="H379" s="158"/>
      <c r="J379" s="158"/>
      <c r="K379" s="158"/>
      <c r="L379" s="161"/>
      <c r="M379" s="162"/>
      <c r="N379" s="158"/>
      <c r="O379" s="158"/>
      <c r="P379" s="158"/>
      <c r="Q379" s="158"/>
      <c r="R379" s="158"/>
      <c r="S379" s="158"/>
      <c r="T379" s="163"/>
      <c r="AT379" s="164" t="s">
        <v>144</v>
      </c>
      <c r="AU379" s="164" t="s">
        <v>78</v>
      </c>
      <c r="AV379" s="164" t="s">
        <v>20</v>
      </c>
      <c r="AW379" s="164" t="s">
        <v>93</v>
      </c>
      <c r="AX379" s="164" t="s">
        <v>70</v>
      </c>
      <c r="AY379" s="164" t="s">
        <v>136</v>
      </c>
    </row>
    <row r="380" spans="2:51" s="6" customFormat="1" ht="15.75" customHeight="1">
      <c r="B380" s="165"/>
      <c r="C380" s="166"/>
      <c r="D380" s="167" t="s">
        <v>144</v>
      </c>
      <c r="E380" s="166"/>
      <c r="F380" s="168" t="s">
        <v>343</v>
      </c>
      <c r="G380" s="166"/>
      <c r="H380" s="169">
        <v>203.8</v>
      </c>
      <c r="J380" s="166"/>
      <c r="K380" s="166"/>
      <c r="L380" s="170"/>
      <c r="M380" s="171"/>
      <c r="N380" s="166"/>
      <c r="O380" s="166"/>
      <c r="P380" s="166"/>
      <c r="Q380" s="166"/>
      <c r="R380" s="166"/>
      <c r="S380" s="166"/>
      <c r="T380" s="172"/>
      <c r="AT380" s="173" t="s">
        <v>144</v>
      </c>
      <c r="AU380" s="173" t="s">
        <v>78</v>
      </c>
      <c r="AV380" s="173" t="s">
        <v>78</v>
      </c>
      <c r="AW380" s="173" t="s">
        <v>93</v>
      </c>
      <c r="AX380" s="173" t="s">
        <v>70</v>
      </c>
      <c r="AY380" s="173" t="s">
        <v>136</v>
      </c>
    </row>
    <row r="381" spans="2:51" s="6" customFormat="1" ht="15.75" customHeight="1">
      <c r="B381" s="157"/>
      <c r="C381" s="158"/>
      <c r="D381" s="167" t="s">
        <v>144</v>
      </c>
      <c r="E381" s="158"/>
      <c r="F381" s="160" t="s">
        <v>224</v>
      </c>
      <c r="G381" s="158"/>
      <c r="H381" s="158"/>
      <c r="J381" s="158"/>
      <c r="K381" s="158"/>
      <c r="L381" s="161"/>
      <c r="M381" s="162"/>
      <c r="N381" s="158"/>
      <c r="O381" s="158"/>
      <c r="P381" s="158"/>
      <c r="Q381" s="158"/>
      <c r="R381" s="158"/>
      <c r="S381" s="158"/>
      <c r="T381" s="163"/>
      <c r="AT381" s="164" t="s">
        <v>144</v>
      </c>
      <c r="AU381" s="164" t="s">
        <v>78</v>
      </c>
      <c r="AV381" s="164" t="s">
        <v>20</v>
      </c>
      <c r="AW381" s="164" t="s">
        <v>93</v>
      </c>
      <c r="AX381" s="164" t="s">
        <v>70</v>
      </c>
      <c r="AY381" s="164" t="s">
        <v>136</v>
      </c>
    </row>
    <row r="382" spans="2:51" s="6" customFormat="1" ht="15.75" customHeight="1">
      <c r="B382" s="165"/>
      <c r="C382" s="166"/>
      <c r="D382" s="167" t="s">
        <v>144</v>
      </c>
      <c r="E382" s="166"/>
      <c r="F382" s="168" t="s">
        <v>344</v>
      </c>
      <c r="G382" s="166"/>
      <c r="H382" s="169">
        <v>65</v>
      </c>
      <c r="J382" s="166"/>
      <c r="K382" s="166"/>
      <c r="L382" s="170"/>
      <c r="M382" s="171"/>
      <c r="N382" s="166"/>
      <c r="O382" s="166"/>
      <c r="P382" s="166"/>
      <c r="Q382" s="166"/>
      <c r="R382" s="166"/>
      <c r="S382" s="166"/>
      <c r="T382" s="172"/>
      <c r="AT382" s="173" t="s">
        <v>144</v>
      </c>
      <c r="AU382" s="173" t="s">
        <v>78</v>
      </c>
      <c r="AV382" s="173" t="s">
        <v>78</v>
      </c>
      <c r="AW382" s="173" t="s">
        <v>93</v>
      </c>
      <c r="AX382" s="173" t="s">
        <v>70</v>
      </c>
      <c r="AY382" s="173" t="s">
        <v>136</v>
      </c>
    </row>
    <row r="383" spans="2:51" s="6" customFormat="1" ht="15.75" customHeight="1">
      <c r="B383" s="192"/>
      <c r="C383" s="193"/>
      <c r="D383" s="167" t="s">
        <v>144</v>
      </c>
      <c r="E383" s="193"/>
      <c r="F383" s="194" t="s">
        <v>223</v>
      </c>
      <c r="G383" s="193"/>
      <c r="H383" s="195">
        <v>268.8</v>
      </c>
      <c r="J383" s="193"/>
      <c r="K383" s="193"/>
      <c r="L383" s="196"/>
      <c r="M383" s="197"/>
      <c r="N383" s="193"/>
      <c r="O383" s="193"/>
      <c r="P383" s="193"/>
      <c r="Q383" s="193"/>
      <c r="R383" s="193"/>
      <c r="S383" s="193"/>
      <c r="T383" s="198"/>
      <c r="AT383" s="199" t="s">
        <v>144</v>
      </c>
      <c r="AU383" s="199" t="s">
        <v>78</v>
      </c>
      <c r="AV383" s="199" t="s">
        <v>153</v>
      </c>
      <c r="AW383" s="199" t="s">
        <v>93</v>
      </c>
      <c r="AX383" s="199" t="s">
        <v>70</v>
      </c>
      <c r="AY383" s="199" t="s">
        <v>136</v>
      </c>
    </row>
    <row r="384" spans="2:51" s="6" customFormat="1" ht="15.75" customHeight="1">
      <c r="B384" s="174"/>
      <c r="C384" s="175"/>
      <c r="D384" s="167" t="s">
        <v>144</v>
      </c>
      <c r="E384" s="175"/>
      <c r="F384" s="176" t="s">
        <v>147</v>
      </c>
      <c r="G384" s="175"/>
      <c r="H384" s="177">
        <v>2380.9</v>
      </c>
      <c r="J384" s="175"/>
      <c r="K384" s="175"/>
      <c r="L384" s="178"/>
      <c r="M384" s="179"/>
      <c r="N384" s="175"/>
      <c r="O384" s="175"/>
      <c r="P384" s="175"/>
      <c r="Q384" s="175"/>
      <c r="R384" s="175"/>
      <c r="S384" s="175"/>
      <c r="T384" s="180"/>
      <c r="AT384" s="181" t="s">
        <v>144</v>
      </c>
      <c r="AU384" s="181" t="s">
        <v>78</v>
      </c>
      <c r="AV384" s="181" t="s">
        <v>142</v>
      </c>
      <c r="AW384" s="181" t="s">
        <v>93</v>
      </c>
      <c r="AX384" s="181" t="s">
        <v>20</v>
      </c>
      <c r="AY384" s="181" t="s">
        <v>136</v>
      </c>
    </row>
    <row r="385" spans="2:65" s="6" customFormat="1" ht="15.75" customHeight="1">
      <c r="B385" s="23"/>
      <c r="C385" s="145" t="s">
        <v>345</v>
      </c>
      <c r="D385" s="145" t="s">
        <v>138</v>
      </c>
      <c r="E385" s="146" t="s">
        <v>346</v>
      </c>
      <c r="F385" s="147" t="s">
        <v>347</v>
      </c>
      <c r="G385" s="148" t="s">
        <v>141</v>
      </c>
      <c r="H385" s="149">
        <v>136.2</v>
      </c>
      <c r="I385" s="150"/>
      <c r="J385" s="151">
        <f>ROUND($I$385*$H$385,2)</f>
        <v>0</v>
      </c>
      <c r="K385" s="147"/>
      <c r="L385" s="43"/>
      <c r="M385" s="152"/>
      <c r="N385" s="153" t="s">
        <v>41</v>
      </c>
      <c r="O385" s="24"/>
      <c r="P385" s="24"/>
      <c r="Q385" s="154">
        <v>0.00368</v>
      </c>
      <c r="R385" s="154">
        <f>$Q$385*$H$385</f>
        <v>0.501216</v>
      </c>
      <c r="S385" s="154">
        <v>0</v>
      </c>
      <c r="T385" s="155">
        <f>$S$385*$H$385</f>
        <v>0</v>
      </c>
      <c r="AR385" s="89" t="s">
        <v>142</v>
      </c>
      <c r="AT385" s="89" t="s">
        <v>138</v>
      </c>
      <c r="AU385" s="89" t="s">
        <v>78</v>
      </c>
      <c r="AY385" s="6" t="s">
        <v>136</v>
      </c>
      <c r="BE385" s="156">
        <f>IF($N$385="základní",$J$385,0)</f>
        <v>0</v>
      </c>
      <c r="BF385" s="156">
        <f>IF($N$385="snížená",$J$385,0)</f>
        <v>0</v>
      </c>
      <c r="BG385" s="156">
        <f>IF($N$385="zákl. přenesená",$J$385,0)</f>
        <v>0</v>
      </c>
      <c r="BH385" s="156">
        <f>IF($N$385="sníž. přenesená",$J$385,0)</f>
        <v>0</v>
      </c>
      <c r="BI385" s="156">
        <f>IF($N$385="nulová",$J$385,0)</f>
        <v>0</v>
      </c>
      <c r="BJ385" s="89" t="s">
        <v>20</v>
      </c>
      <c r="BK385" s="156">
        <f>ROUND($I$385*$H$385,2)</f>
        <v>0</v>
      </c>
      <c r="BL385" s="89" t="s">
        <v>142</v>
      </c>
      <c r="BM385" s="89" t="s">
        <v>348</v>
      </c>
    </row>
    <row r="386" spans="2:51" s="6" customFormat="1" ht="15.75" customHeight="1">
      <c r="B386" s="157"/>
      <c r="C386" s="158"/>
      <c r="D386" s="159" t="s">
        <v>144</v>
      </c>
      <c r="E386" s="160"/>
      <c r="F386" s="160" t="s">
        <v>236</v>
      </c>
      <c r="G386" s="158"/>
      <c r="H386" s="158"/>
      <c r="J386" s="158"/>
      <c r="K386" s="158"/>
      <c r="L386" s="161"/>
      <c r="M386" s="162"/>
      <c r="N386" s="158"/>
      <c r="O386" s="158"/>
      <c r="P386" s="158"/>
      <c r="Q386" s="158"/>
      <c r="R386" s="158"/>
      <c r="S386" s="158"/>
      <c r="T386" s="163"/>
      <c r="AT386" s="164" t="s">
        <v>144</v>
      </c>
      <c r="AU386" s="164" t="s">
        <v>78</v>
      </c>
      <c r="AV386" s="164" t="s">
        <v>20</v>
      </c>
      <c r="AW386" s="164" t="s">
        <v>93</v>
      </c>
      <c r="AX386" s="164" t="s">
        <v>70</v>
      </c>
      <c r="AY386" s="164" t="s">
        <v>136</v>
      </c>
    </row>
    <row r="387" spans="2:51" s="6" customFormat="1" ht="15.75" customHeight="1">
      <c r="B387" s="157"/>
      <c r="C387" s="158"/>
      <c r="D387" s="167" t="s">
        <v>144</v>
      </c>
      <c r="E387" s="158"/>
      <c r="F387" s="160" t="s">
        <v>214</v>
      </c>
      <c r="G387" s="158"/>
      <c r="H387" s="158"/>
      <c r="J387" s="158"/>
      <c r="K387" s="158"/>
      <c r="L387" s="161"/>
      <c r="M387" s="162"/>
      <c r="N387" s="158"/>
      <c r="O387" s="158"/>
      <c r="P387" s="158"/>
      <c r="Q387" s="158"/>
      <c r="R387" s="158"/>
      <c r="S387" s="158"/>
      <c r="T387" s="163"/>
      <c r="AT387" s="164" t="s">
        <v>144</v>
      </c>
      <c r="AU387" s="164" t="s">
        <v>78</v>
      </c>
      <c r="AV387" s="164" t="s">
        <v>20</v>
      </c>
      <c r="AW387" s="164" t="s">
        <v>93</v>
      </c>
      <c r="AX387" s="164" t="s">
        <v>70</v>
      </c>
      <c r="AY387" s="164" t="s">
        <v>136</v>
      </c>
    </row>
    <row r="388" spans="2:51" s="6" customFormat="1" ht="15.75" customHeight="1">
      <c r="B388" s="157"/>
      <c r="C388" s="158"/>
      <c r="D388" s="167" t="s">
        <v>144</v>
      </c>
      <c r="E388" s="158"/>
      <c r="F388" s="160" t="s">
        <v>248</v>
      </c>
      <c r="G388" s="158"/>
      <c r="H388" s="158"/>
      <c r="J388" s="158"/>
      <c r="K388" s="158"/>
      <c r="L388" s="161"/>
      <c r="M388" s="162"/>
      <c r="N388" s="158"/>
      <c r="O388" s="158"/>
      <c r="P388" s="158"/>
      <c r="Q388" s="158"/>
      <c r="R388" s="158"/>
      <c r="S388" s="158"/>
      <c r="T388" s="163"/>
      <c r="AT388" s="164" t="s">
        <v>144</v>
      </c>
      <c r="AU388" s="164" t="s">
        <v>78</v>
      </c>
      <c r="AV388" s="164" t="s">
        <v>20</v>
      </c>
      <c r="AW388" s="164" t="s">
        <v>93</v>
      </c>
      <c r="AX388" s="164" t="s">
        <v>70</v>
      </c>
      <c r="AY388" s="164" t="s">
        <v>136</v>
      </c>
    </row>
    <row r="389" spans="2:51" s="6" customFormat="1" ht="15.75" customHeight="1">
      <c r="B389" s="165"/>
      <c r="C389" s="166"/>
      <c r="D389" s="167" t="s">
        <v>144</v>
      </c>
      <c r="E389" s="166"/>
      <c r="F389" s="168" t="s">
        <v>349</v>
      </c>
      <c r="G389" s="166"/>
      <c r="H389" s="169">
        <v>30.2</v>
      </c>
      <c r="J389" s="166"/>
      <c r="K389" s="166"/>
      <c r="L389" s="170"/>
      <c r="M389" s="171"/>
      <c r="N389" s="166"/>
      <c r="O389" s="166"/>
      <c r="P389" s="166"/>
      <c r="Q389" s="166"/>
      <c r="R389" s="166"/>
      <c r="S389" s="166"/>
      <c r="T389" s="172"/>
      <c r="AT389" s="173" t="s">
        <v>144</v>
      </c>
      <c r="AU389" s="173" t="s">
        <v>78</v>
      </c>
      <c r="AV389" s="173" t="s">
        <v>78</v>
      </c>
      <c r="AW389" s="173" t="s">
        <v>93</v>
      </c>
      <c r="AX389" s="173" t="s">
        <v>70</v>
      </c>
      <c r="AY389" s="173" t="s">
        <v>136</v>
      </c>
    </row>
    <row r="390" spans="2:51" s="6" customFormat="1" ht="15.75" customHeight="1">
      <c r="B390" s="157"/>
      <c r="C390" s="158"/>
      <c r="D390" s="167" t="s">
        <v>144</v>
      </c>
      <c r="E390" s="158"/>
      <c r="F390" s="160" t="s">
        <v>250</v>
      </c>
      <c r="G390" s="158"/>
      <c r="H390" s="158"/>
      <c r="J390" s="158"/>
      <c r="K390" s="158"/>
      <c r="L390" s="161"/>
      <c r="M390" s="162"/>
      <c r="N390" s="158"/>
      <c r="O390" s="158"/>
      <c r="P390" s="158"/>
      <c r="Q390" s="158"/>
      <c r="R390" s="158"/>
      <c r="S390" s="158"/>
      <c r="T390" s="163"/>
      <c r="AT390" s="164" t="s">
        <v>144</v>
      </c>
      <c r="AU390" s="164" t="s">
        <v>78</v>
      </c>
      <c r="AV390" s="164" t="s">
        <v>20</v>
      </c>
      <c r="AW390" s="164" t="s">
        <v>93</v>
      </c>
      <c r="AX390" s="164" t="s">
        <v>70</v>
      </c>
      <c r="AY390" s="164" t="s">
        <v>136</v>
      </c>
    </row>
    <row r="391" spans="2:51" s="6" customFormat="1" ht="15.75" customHeight="1">
      <c r="B391" s="165"/>
      <c r="C391" s="166"/>
      <c r="D391" s="167" t="s">
        <v>144</v>
      </c>
      <c r="E391" s="166"/>
      <c r="F391" s="168" t="s">
        <v>350</v>
      </c>
      <c r="G391" s="166"/>
      <c r="H391" s="169">
        <v>6.7</v>
      </c>
      <c r="J391" s="166"/>
      <c r="K391" s="166"/>
      <c r="L391" s="170"/>
      <c r="M391" s="171"/>
      <c r="N391" s="166"/>
      <c r="O391" s="166"/>
      <c r="P391" s="166"/>
      <c r="Q391" s="166"/>
      <c r="R391" s="166"/>
      <c r="S391" s="166"/>
      <c r="T391" s="172"/>
      <c r="AT391" s="173" t="s">
        <v>144</v>
      </c>
      <c r="AU391" s="173" t="s">
        <v>78</v>
      </c>
      <c r="AV391" s="173" t="s">
        <v>78</v>
      </c>
      <c r="AW391" s="173" t="s">
        <v>93</v>
      </c>
      <c r="AX391" s="173" t="s">
        <v>70</v>
      </c>
      <c r="AY391" s="173" t="s">
        <v>136</v>
      </c>
    </row>
    <row r="392" spans="2:51" s="6" customFormat="1" ht="15.75" customHeight="1">
      <c r="B392" s="157"/>
      <c r="C392" s="158"/>
      <c r="D392" s="167" t="s">
        <v>144</v>
      </c>
      <c r="E392" s="158"/>
      <c r="F392" s="160" t="s">
        <v>252</v>
      </c>
      <c r="G392" s="158"/>
      <c r="H392" s="158"/>
      <c r="J392" s="158"/>
      <c r="K392" s="158"/>
      <c r="L392" s="161"/>
      <c r="M392" s="162"/>
      <c r="N392" s="158"/>
      <c r="O392" s="158"/>
      <c r="P392" s="158"/>
      <c r="Q392" s="158"/>
      <c r="R392" s="158"/>
      <c r="S392" s="158"/>
      <c r="T392" s="163"/>
      <c r="AT392" s="164" t="s">
        <v>144</v>
      </c>
      <c r="AU392" s="164" t="s">
        <v>78</v>
      </c>
      <c r="AV392" s="164" t="s">
        <v>20</v>
      </c>
      <c r="AW392" s="164" t="s">
        <v>93</v>
      </c>
      <c r="AX392" s="164" t="s">
        <v>70</v>
      </c>
      <c r="AY392" s="164" t="s">
        <v>136</v>
      </c>
    </row>
    <row r="393" spans="2:51" s="6" customFormat="1" ht="15.75" customHeight="1">
      <c r="B393" s="165"/>
      <c r="C393" s="166"/>
      <c r="D393" s="167" t="s">
        <v>144</v>
      </c>
      <c r="E393" s="166"/>
      <c r="F393" s="168" t="s">
        <v>351</v>
      </c>
      <c r="G393" s="166"/>
      <c r="H393" s="169">
        <v>29.9</v>
      </c>
      <c r="J393" s="166"/>
      <c r="K393" s="166"/>
      <c r="L393" s="170"/>
      <c r="M393" s="171"/>
      <c r="N393" s="166"/>
      <c r="O393" s="166"/>
      <c r="P393" s="166"/>
      <c r="Q393" s="166"/>
      <c r="R393" s="166"/>
      <c r="S393" s="166"/>
      <c r="T393" s="172"/>
      <c r="AT393" s="173" t="s">
        <v>144</v>
      </c>
      <c r="AU393" s="173" t="s">
        <v>78</v>
      </c>
      <c r="AV393" s="173" t="s">
        <v>78</v>
      </c>
      <c r="AW393" s="173" t="s">
        <v>93</v>
      </c>
      <c r="AX393" s="173" t="s">
        <v>70</v>
      </c>
      <c r="AY393" s="173" t="s">
        <v>136</v>
      </c>
    </row>
    <row r="394" spans="2:51" s="6" customFormat="1" ht="15.75" customHeight="1">
      <c r="B394" s="157"/>
      <c r="C394" s="158"/>
      <c r="D394" s="167" t="s">
        <v>144</v>
      </c>
      <c r="E394" s="158"/>
      <c r="F394" s="160" t="s">
        <v>254</v>
      </c>
      <c r="G394" s="158"/>
      <c r="H394" s="158"/>
      <c r="J394" s="158"/>
      <c r="K394" s="158"/>
      <c r="L394" s="161"/>
      <c r="M394" s="162"/>
      <c r="N394" s="158"/>
      <c r="O394" s="158"/>
      <c r="P394" s="158"/>
      <c r="Q394" s="158"/>
      <c r="R394" s="158"/>
      <c r="S394" s="158"/>
      <c r="T394" s="163"/>
      <c r="AT394" s="164" t="s">
        <v>144</v>
      </c>
      <c r="AU394" s="164" t="s">
        <v>78</v>
      </c>
      <c r="AV394" s="164" t="s">
        <v>20</v>
      </c>
      <c r="AW394" s="164" t="s">
        <v>93</v>
      </c>
      <c r="AX394" s="164" t="s">
        <v>70</v>
      </c>
      <c r="AY394" s="164" t="s">
        <v>136</v>
      </c>
    </row>
    <row r="395" spans="2:51" s="6" customFormat="1" ht="15.75" customHeight="1">
      <c r="B395" s="165"/>
      <c r="C395" s="166"/>
      <c r="D395" s="167" t="s">
        <v>144</v>
      </c>
      <c r="E395" s="166"/>
      <c r="F395" s="168" t="s">
        <v>352</v>
      </c>
      <c r="G395" s="166"/>
      <c r="H395" s="169">
        <v>8.1</v>
      </c>
      <c r="J395" s="166"/>
      <c r="K395" s="166"/>
      <c r="L395" s="170"/>
      <c r="M395" s="171"/>
      <c r="N395" s="166"/>
      <c r="O395" s="166"/>
      <c r="P395" s="166"/>
      <c r="Q395" s="166"/>
      <c r="R395" s="166"/>
      <c r="S395" s="166"/>
      <c r="T395" s="172"/>
      <c r="AT395" s="173" t="s">
        <v>144</v>
      </c>
      <c r="AU395" s="173" t="s">
        <v>78</v>
      </c>
      <c r="AV395" s="173" t="s">
        <v>78</v>
      </c>
      <c r="AW395" s="173" t="s">
        <v>93</v>
      </c>
      <c r="AX395" s="173" t="s">
        <v>70</v>
      </c>
      <c r="AY395" s="173" t="s">
        <v>136</v>
      </c>
    </row>
    <row r="396" spans="2:51" s="6" customFormat="1" ht="15.75" customHeight="1">
      <c r="B396" s="192"/>
      <c r="C396" s="193"/>
      <c r="D396" s="167" t="s">
        <v>144</v>
      </c>
      <c r="E396" s="193"/>
      <c r="F396" s="194" t="s">
        <v>223</v>
      </c>
      <c r="G396" s="193"/>
      <c r="H396" s="195">
        <v>74.9</v>
      </c>
      <c r="J396" s="193"/>
      <c r="K396" s="193"/>
      <c r="L396" s="196"/>
      <c r="M396" s="197"/>
      <c r="N396" s="193"/>
      <c r="O396" s="193"/>
      <c r="P396" s="193"/>
      <c r="Q396" s="193"/>
      <c r="R396" s="193"/>
      <c r="S396" s="193"/>
      <c r="T396" s="198"/>
      <c r="AT396" s="199" t="s">
        <v>144</v>
      </c>
      <c r="AU396" s="199" t="s">
        <v>78</v>
      </c>
      <c r="AV396" s="199" t="s">
        <v>153</v>
      </c>
      <c r="AW396" s="199" t="s">
        <v>93</v>
      </c>
      <c r="AX396" s="199" t="s">
        <v>70</v>
      </c>
      <c r="AY396" s="199" t="s">
        <v>136</v>
      </c>
    </row>
    <row r="397" spans="2:51" s="6" customFormat="1" ht="15.75" customHeight="1">
      <c r="B397" s="157"/>
      <c r="C397" s="158"/>
      <c r="D397" s="167" t="s">
        <v>144</v>
      </c>
      <c r="E397" s="158"/>
      <c r="F397" s="160" t="s">
        <v>224</v>
      </c>
      <c r="G397" s="158"/>
      <c r="H397" s="158"/>
      <c r="J397" s="158"/>
      <c r="K397" s="158"/>
      <c r="L397" s="161"/>
      <c r="M397" s="162"/>
      <c r="N397" s="158"/>
      <c r="O397" s="158"/>
      <c r="P397" s="158"/>
      <c r="Q397" s="158"/>
      <c r="R397" s="158"/>
      <c r="S397" s="158"/>
      <c r="T397" s="163"/>
      <c r="AT397" s="164" t="s">
        <v>144</v>
      </c>
      <c r="AU397" s="164" t="s">
        <v>78</v>
      </c>
      <c r="AV397" s="164" t="s">
        <v>20</v>
      </c>
      <c r="AW397" s="164" t="s">
        <v>93</v>
      </c>
      <c r="AX397" s="164" t="s">
        <v>70</v>
      </c>
      <c r="AY397" s="164" t="s">
        <v>136</v>
      </c>
    </row>
    <row r="398" spans="2:51" s="6" customFormat="1" ht="15.75" customHeight="1">
      <c r="B398" s="157"/>
      <c r="C398" s="158"/>
      <c r="D398" s="167" t="s">
        <v>144</v>
      </c>
      <c r="E398" s="158"/>
      <c r="F398" s="160" t="s">
        <v>248</v>
      </c>
      <c r="G398" s="158"/>
      <c r="H398" s="158"/>
      <c r="J398" s="158"/>
      <c r="K398" s="158"/>
      <c r="L398" s="161"/>
      <c r="M398" s="162"/>
      <c r="N398" s="158"/>
      <c r="O398" s="158"/>
      <c r="P398" s="158"/>
      <c r="Q398" s="158"/>
      <c r="R398" s="158"/>
      <c r="S398" s="158"/>
      <c r="T398" s="163"/>
      <c r="AT398" s="164" t="s">
        <v>144</v>
      </c>
      <c r="AU398" s="164" t="s">
        <v>78</v>
      </c>
      <c r="AV398" s="164" t="s">
        <v>20</v>
      </c>
      <c r="AW398" s="164" t="s">
        <v>93</v>
      </c>
      <c r="AX398" s="164" t="s">
        <v>70</v>
      </c>
      <c r="AY398" s="164" t="s">
        <v>136</v>
      </c>
    </row>
    <row r="399" spans="2:51" s="6" customFormat="1" ht="15.75" customHeight="1">
      <c r="B399" s="165"/>
      <c r="C399" s="166"/>
      <c r="D399" s="167" t="s">
        <v>144</v>
      </c>
      <c r="E399" s="166"/>
      <c r="F399" s="168" t="s">
        <v>353</v>
      </c>
      <c r="G399" s="166"/>
      <c r="H399" s="169">
        <v>5.2</v>
      </c>
      <c r="J399" s="166"/>
      <c r="K399" s="166"/>
      <c r="L399" s="170"/>
      <c r="M399" s="171"/>
      <c r="N399" s="166"/>
      <c r="O399" s="166"/>
      <c r="P399" s="166"/>
      <c r="Q399" s="166"/>
      <c r="R399" s="166"/>
      <c r="S399" s="166"/>
      <c r="T399" s="172"/>
      <c r="AT399" s="173" t="s">
        <v>144</v>
      </c>
      <c r="AU399" s="173" t="s">
        <v>78</v>
      </c>
      <c r="AV399" s="173" t="s">
        <v>78</v>
      </c>
      <c r="AW399" s="173" t="s">
        <v>93</v>
      </c>
      <c r="AX399" s="173" t="s">
        <v>70</v>
      </c>
      <c r="AY399" s="173" t="s">
        <v>136</v>
      </c>
    </row>
    <row r="400" spans="2:51" s="6" customFormat="1" ht="15.75" customHeight="1">
      <c r="B400" s="157"/>
      <c r="C400" s="158"/>
      <c r="D400" s="167" t="s">
        <v>144</v>
      </c>
      <c r="E400" s="158"/>
      <c r="F400" s="160" t="s">
        <v>250</v>
      </c>
      <c r="G400" s="158"/>
      <c r="H400" s="158"/>
      <c r="J400" s="158"/>
      <c r="K400" s="158"/>
      <c r="L400" s="161"/>
      <c r="M400" s="162"/>
      <c r="N400" s="158"/>
      <c r="O400" s="158"/>
      <c r="P400" s="158"/>
      <c r="Q400" s="158"/>
      <c r="R400" s="158"/>
      <c r="S400" s="158"/>
      <c r="T400" s="163"/>
      <c r="AT400" s="164" t="s">
        <v>144</v>
      </c>
      <c r="AU400" s="164" t="s">
        <v>78</v>
      </c>
      <c r="AV400" s="164" t="s">
        <v>20</v>
      </c>
      <c r="AW400" s="164" t="s">
        <v>93</v>
      </c>
      <c r="AX400" s="164" t="s">
        <v>70</v>
      </c>
      <c r="AY400" s="164" t="s">
        <v>136</v>
      </c>
    </row>
    <row r="401" spans="2:51" s="6" customFormat="1" ht="15.75" customHeight="1">
      <c r="B401" s="165"/>
      <c r="C401" s="166"/>
      <c r="D401" s="167" t="s">
        <v>144</v>
      </c>
      <c r="E401" s="166"/>
      <c r="F401" s="168" t="s">
        <v>354</v>
      </c>
      <c r="G401" s="166"/>
      <c r="H401" s="169">
        <v>24.2</v>
      </c>
      <c r="J401" s="166"/>
      <c r="K401" s="166"/>
      <c r="L401" s="170"/>
      <c r="M401" s="171"/>
      <c r="N401" s="166"/>
      <c r="O401" s="166"/>
      <c r="P401" s="166"/>
      <c r="Q401" s="166"/>
      <c r="R401" s="166"/>
      <c r="S401" s="166"/>
      <c r="T401" s="172"/>
      <c r="AT401" s="173" t="s">
        <v>144</v>
      </c>
      <c r="AU401" s="173" t="s">
        <v>78</v>
      </c>
      <c r="AV401" s="173" t="s">
        <v>78</v>
      </c>
      <c r="AW401" s="173" t="s">
        <v>93</v>
      </c>
      <c r="AX401" s="173" t="s">
        <v>70</v>
      </c>
      <c r="AY401" s="173" t="s">
        <v>136</v>
      </c>
    </row>
    <row r="402" spans="2:51" s="6" customFormat="1" ht="15.75" customHeight="1">
      <c r="B402" s="157"/>
      <c r="C402" s="158"/>
      <c r="D402" s="167" t="s">
        <v>144</v>
      </c>
      <c r="E402" s="158"/>
      <c r="F402" s="160" t="s">
        <v>252</v>
      </c>
      <c r="G402" s="158"/>
      <c r="H402" s="158"/>
      <c r="J402" s="158"/>
      <c r="K402" s="158"/>
      <c r="L402" s="161"/>
      <c r="M402" s="162"/>
      <c r="N402" s="158"/>
      <c r="O402" s="158"/>
      <c r="P402" s="158"/>
      <c r="Q402" s="158"/>
      <c r="R402" s="158"/>
      <c r="S402" s="158"/>
      <c r="T402" s="163"/>
      <c r="AT402" s="164" t="s">
        <v>144</v>
      </c>
      <c r="AU402" s="164" t="s">
        <v>78</v>
      </c>
      <c r="AV402" s="164" t="s">
        <v>20</v>
      </c>
      <c r="AW402" s="164" t="s">
        <v>93</v>
      </c>
      <c r="AX402" s="164" t="s">
        <v>70</v>
      </c>
      <c r="AY402" s="164" t="s">
        <v>136</v>
      </c>
    </row>
    <row r="403" spans="2:51" s="6" customFormat="1" ht="15.75" customHeight="1">
      <c r="B403" s="165"/>
      <c r="C403" s="166"/>
      <c r="D403" s="167" t="s">
        <v>144</v>
      </c>
      <c r="E403" s="166"/>
      <c r="F403" s="168" t="s">
        <v>355</v>
      </c>
      <c r="G403" s="166"/>
      <c r="H403" s="169">
        <v>4.2</v>
      </c>
      <c r="J403" s="166"/>
      <c r="K403" s="166"/>
      <c r="L403" s="170"/>
      <c r="M403" s="171"/>
      <c r="N403" s="166"/>
      <c r="O403" s="166"/>
      <c r="P403" s="166"/>
      <c r="Q403" s="166"/>
      <c r="R403" s="166"/>
      <c r="S403" s="166"/>
      <c r="T403" s="172"/>
      <c r="AT403" s="173" t="s">
        <v>144</v>
      </c>
      <c r="AU403" s="173" t="s">
        <v>78</v>
      </c>
      <c r="AV403" s="173" t="s">
        <v>78</v>
      </c>
      <c r="AW403" s="173" t="s">
        <v>93</v>
      </c>
      <c r="AX403" s="173" t="s">
        <v>70</v>
      </c>
      <c r="AY403" s="173" t="s">
        <v>136</v>
      </c>
    </row>
    <row r="404" spans="2:51" s="6" customFormat="1" ht="15.75" customHeight="1">
      <c r="B404" s="157"/>
      <c r="C404" s="158"/>
      <c r="D404" s="167" t="s">
        <v>144</v>
      </c>
      <c r="E404" s="158"/>
      <c r="F404" s="160" t="s">
        <v>254</v>
      </c>
      <c r="G404" s="158"/>
      <c r="H404" s="158"/>
      <c r="J404" s="158"/>
      <c r="K404" s="158"/>
      <c r="L404" s="161"/>
      <c r="M404" s="162"/>
      <c r="N404" s="158"/>
      <c r="O404" s="158"/>
      <c r="P404" s="158"/>
      <c r="Q404" s="158"/>
      <c r="R404" s="158"/>
      <c r="S404" s="158"/>
      <c r="T404" s="163"/>
      <c r="AT404" s="164" t="s">
        <v>144</v>
      </c>
      <c r="AU404" s="164" t="s">
        <v>78</v>
      </c>
      <c r="AV404" s="164" t="s">
        <v>20</v>
      </c>
      <c r="AW404" s="164" t="s">
        <v>93</v>
      </c>
      <c r="AX404" s="164" t="s">
        <v>70</v>
      </c>
      <c r="AY404" s="164" t="s">
        <v>136</v>
      </c>
    </row>
    <row r="405" spans="2:51" s="6" customFormat="1" ht="15.75" customHeight="1">
      <c r="B405" s="165"/>
      <c r="C405" s="166"/>
      <c r="D405" s="167" t="s">
        <v>144</v>
      </c>
      <c r="E405" s="166"/>
      <c r="F405" s="168" t="s">
        <v>356</v>
      </c>
      <c r="G405" s="166"/>
      <c r="H405" s="169">
        <v>27.7</v>
      </c>
      <c r="J405" s="166"/>
      <c r="K405" s="166"/>
      <c r="L405" s="170"/>
      <c r="M405" s="171"/>
      <c r="N405" s="166"/>
      <c r="O405" s="166"/>
      <c r="P405" s="166"/>
      <c r="Q405" s="166"/>
      <c r="R405" s="166"/>
      <c r="S405" s="166"/>
      <c r="T405" s="172"/>
      <c r="AT405" s="173" t="s">
        <v>144</v>
      </c>
      <c r="AU405" s="173" t="s">
        <v>78</v>
      </c>
      <c r="AV405" s="173" t="s">
        <v>78</v>
      </c>
      <c r="AW405" s="173" t="s">
        <v>93</v>
      </c>
      <c r="AX405" s="173" t="s">
        <v>70</v>
      </c>
      <c r="AY405" s="173" t="s">
        <v>136</v>
      </c>
    </row>
    <row r="406" spans="2:51" s="6" customFormat="1" ht="15.75" customHeight="1">
      <c r="B406" s="192"/>
      <c r="C406" s="193"/>
      <c r="D406" s="167" t="s">
        <v>144</v>
      </c>
      <c r="E406" s="193"/>
      <c r="F406" s="194" t="s">
        <v>223</v>
      </c>
      <c r="G406" s="193"/>
      <c r="H406" s="195">
        <v>61.3</v>
      </c>
      <c r="J406" s="193"/>
      <c r="K406" s="193"/>
      <c r="L406" s="196"/>
      <c r="M406" s="197"/>
      <c r="N406" s="193"/>
      <c r="O406" s="193"/>
      <c r="P406" s="193"/>
      <c r="Q406" s="193"/>
      <c r="R406" s="193"/>
      <c r="S406" s="193"/>
      <c r="T406" s="198"/>
      <c r="AT406" s="199" t="s">
        <v>144</v>
      </c>
      <c r="AU406" s="199" t="s">
        <v>78</v>
      </c>
      <c r="AV406" s="199" t="s">
        <v>153</v>
      </c>
      <c r="AW406" s="199" t="s">
        <v>93</v>
      </c>
      <c r="AX406" s="199" t="s">
        <v>70</v>
      </c>
      <c r="AY406" s="199" t="s">
        <v>136</v>
      </c>
    </row>
    <row r="407" spans="2:51" s="6" customFormat="1" ht="15.75" customHeight="1">
      <c r="B407" s="174"/>
      <c r="C407" s="175"/>
      <c r="D407" s="167" t="s">
        <v>144</v>
      </c>
      <c r="E407" s="175"/>
      <c r="F407" s="176" t="s">
        <v>147</v>
      </c>
      <c r="G407" s="175"/>
      <c r="H407" s="177">
        <v>136.2</v>
      </c>
      <c r="J407" s="175"/>
      <c r="K407" s="175"/>
      <c r="L407" s="178"/>
      <c r="M407" s="179"/>
      <c r="N407" s="175"/>
      <c r="O407" s="175"/>
      <c r="P407" s="175"/>
      <c r="Q407" s="175"/>
      <c r="R407" s="175"/>
      <c r="S407" s="175"/>
      <c r="T407" s="180"/>
      <c r="AT407" s="181" t="s">
        <v>144</v>
      </c>
      <c r="AU407" s="181" t="s">
        <v>78</v>
      </c>
      <c r="AV407" s="181" t="s">
        <v>142</v>
      </c>
      <c r="AW407" s="181" t="s">
        <v>93</v>
      </c>
      <c r="AX407" s="181" t="s">
        <v>20</v>
      </c>
      <c r="AY407" s="181" t="s">
        <v>136</v>
      </c>
    </row>
    <row r="408" spans="2:65" s="6" customFormat="1" ht="15.75" customHeight="1">
      <c r="B408" s="23"/>
      <c r="C408" s="145" t="s">
        <v>357</v>
      </c>
      <c r="D408" s="145" t="s">
        <v>138</v>
      </c>
      <c r="E408" s="146" t="s">
        <v>358</v>
      </c>
      <c r="F408" s="147" t="s">
        <v>359</v>
      </c>
      <c r="G408" s="148" t="s">
        <v>141</v>
      </c>
      <c r="H408" s="149">
        <v>563.52</v>
      </c>
      <c r="I408" s="150"/>
      <c r="J408" s="151">
        <f>ROUND($I$408*$H$408,2)</f>
        <v>0</v>
      </c>
      <c r="K408" s="147"/>
      <c r="L408" s="43"/>
      <c r="M408" s="152"/>
      <c r="N408" s="153" t="s">
        <v>41</v>
      </c>
      <c r="O408" s="24"/>
      <c r="P408" s="24"/>
      <c r="Q408" s="154">
        <v>0.00012</v>
      </c>
      <c r="R408" s="154">
        <f>$Q$408*$H$408</f>
        <v>0.0676224</v>
      </c>
      <c r="S408" s="154">
        <v>0</v>
      </c>
      <c r="T408" s="155">
        <f>$S$408*$H$408</f>
        <v>0</v>
      </c>
      <c r="AR408" s="89" t="s">
        <v>142</v>
      </c>
      <c r="AT408" s="89" t="s">
        <v>138</v>
      </c>
      <c r="AU408" s="89" t="s">
        <v>78</v>
      </c>
      <c r="AY408" s="6" t="s">
        <v>136</v>
      </c>
      <c r="BE408" s="156">
        <f>IF($N$408="základní",$J$408,0)</f>
        <v>0</v>
      </c>
      <c r="BF408" s="156">
        <f>IF($N$408="snížená",$J$408,0)</f>
        <v>0</v>
      </c>
      <c r="BG408" s="156">
        <f>IF($N$408="zákl. přenesená",$J$408,0)</f>
        <v>0</v>
      </c>
      <c r="BH408" s="156">
        <f>IF($N$408="sníž. přenesená",$J$408,0)</f>
        <v>0</v>
      </c>
      <c r="BI408" s="156">
        <f>IF($N$408="nulová",$J$408,0)</f>
        <v>0</v>
      </c>
      <c r="BJ408" s="89" t="s">
        <v>20</v>
      </c>
      <c r="BK408" s="156">
        <f>ROUND($I$408*$H$408,2)</f>
        <v>0</v>
      </c>
      <c r="BL408" s="89" t="s">
        <v>142</v>
      </c>
      <c r="BM408" s="89" t="s">
        <v>360</v>
      </c>
    </row>
    <row r="409" spans="2:51" s="6" customFormat="1" ht="15.75" customHeight="1">
      <c r="B409" s="157"/>
      <c r="C409" s="158"/>
      <c r="D409" s="159" t="s">
        <v>144</v>
      </c>
      <c r="E409" s="160"/>
      <c r="F409" s="160" t="s">
        <v>236</v>
      </c>
      <c r="G409" s="158"/>
      <c r="H409" s="158"/>
      <c r="J409" s="158"/>
      <c r="K409" s="158"/>
      <c r="L409" s="161"/>
      <c r="M409" s="162"/>
      <c r="N409" s="158"/>
      <c r="O409" s="158"/>
      <c r="P409" s="158"/>
      <c r="Q409" s="158"/>
      <c r="R409" s="158"/>
      <c r="S409" s="158"/>
      <c r="T409" s="163"/>
      <c r="AT409" s="164" t="s">
        <v>144</v>
      </c>
      <c r="AU409" s="164" t="s">
        <v>78</v>
      </c>
      <c r="AV409" s="164" t="s">
        <v>20</v>
      </c>
      <c r="AW409" s="164" t="s">
        <v>93</v>
      </c>
      <c r="AX409" s="164" t="s">
        <v>70</v>
      </c>
      <c r="AY409" s="164" t="s">
        <v>136</v>
      </c>
    </row>
    <row r="410" spans="2:51" s="6" customFormat="1" ht="15.75" customHeight="1">
      <c r="B410" s="157"/>
      <c r="C410" s="158"/>
      <c r="D410" s="167" t="s">
        <v>144</v>
      </c>
      <c r="E410" s="158"/>
      <c r="F410" s="160" t="s">
        <v>214</v>
      </c>
      <c r="G410" s="158"/>
      <c r="H410" s="158"/>
      <c r="J410" s="158"/>
      <c r="K410" s="158"/>
      <c r="L410" s="161"/>
      <c r="M410" s="162"/>
      <c r="N410" s="158"/>
      <c r="O410" s="158"/>
      <c r="P410" s="158"/>
      <c r="Q410" s="158"/>
      <c r="R410" s="158"/>
      <c r="S410" s="158"/>
      <c r="T410" s="163"/>
      <c r="AT410" s="164" t="s">
        <v>144</v>
      </c>
      <c r="AU410" s="164" t="s">
        <v>78</v>
      </c>
      <c r="AV410" s="164" t="s">
        <v>20</v>
      </c>
      <c r="AW410" s="164" t="s">
        <v>93</v>
      </c>
      <c r="AX410" s="164" t="s">
        <v>70</v>
      </c>
      <c r="AY410" s="164" t="s">
        <v>136</v>
      </c>
    </row>
    <row r="411" spans="2:51" s="6" customFormat="1" ht="15.75" customHeight="1">
      <c r="B411" s="165"/>
      <c r="C411" s="166"/>
      <c r="D411" s="167" t="s">
        <v>144</v>
      </c>
      <c r="E411" s="166"/>
      <c r="F411" s="168" t="s">
        <v>361</v>
      </c>
      <c r="G411" s="166"/>
      <c r="H411" s="169">
        <v>421.68</v>
      </c>
      <c r="J411" s="166"/>
      <c r="K411" s="166"/>
      <c r="L411" s="170"/>
      <c r="M411" s="171"/>
      <c r="N411" s="166"/>
      <c r="O411" s="166"/>
      <c r="P411" s="166"/>
      <c r="Q411" s="166"/>
      <c r="R411" s="166"/>
      <c r="S411" s="166"/>
      <c r="T411" s="172"/>
      <c r="AT411" s="173" t="s">
        <v>144</v>
      </c>
      <c r="AU411" s="173" t="s">
        <v>78</v>
      </c>
      <c r="AV411" s="173" t="s">
        <v>78</v>
      </c>
      <c r="AW411" s="173" t="s">
        <v>93</v>
      </c>
      <c r="AX411" s="173" t="s">
        <v>70</v>
      </c>
      <c r="AY411" s="173" t="s">
        <v>136</v>
      </c>
    </row>
    <row r="412" spans="2:51" s="6" customFormat="1" ht="15.75" customHeight="1">
      <c r="B412" s="165"/>
      <c r="C412" s="166"/>
      <c r="D412" s="167" t="s">
        <v>144</v>
      </c>
      <c r="E412" s="166"/>
      <c r="F412" s="168" t="s">
        <v>362</v>
      </c>
      <c r="G412" s="166"/>
      <c r="H412" s="169">
        <v>13.2</v>
      </c>
      <c r="J412" s="166"/>
      <c r="K412" s="166"/>
      <c r="L412" s="170"/>
      <c r="M412" s="171"/>
      <c r="N412" s="166"/>
      <c r="O412" s="166"/>
      <c r="P412" s="166"/>
      <c r="Q412" s="166"/>
      <c r="R412" s="166"/>
      <c r="S412" s="166"/>
      <c r="T412" s="172"/>
      <c r="AT412" s="173" t="s">
        <v>144</v>
      </c>
      <c r="AU412" s="173" t="s">
        <v>78</v>
      </c>
      <c r="AV412" s="173" t="s">
        <v>78</v>
      </c>
      <c r="AW412" s="173" t="s">
        <v>93</v>
      </c>
      <c r="AX412" s="173" t="s">
        <v>70</v>
      </c>
      <c r="AY412" s="173" t="s">
        <v>136</v>
      </c>
    </row>
    <row r="413" spans="2:51" s="6" customFormat="1" ht="15.75" customHeight="1">
      <c r="B413" s="157"/>
      <c r="C413" s="158"/>
      <c r="D413" s="167" t="s">
        <v>144</v>
      </c>
      <c r="E413" s="158"/>
      <c r="F413" s="160" t="s">
        <v>224</v>
      </c>
      <c r="G413" s="158"/>
      <c r="H413" s="158"/>
      <c r="J413" s="158"/>
      <c r="K413" s="158"/>
      <c r="L413" s="161"/>
      <c r="M413" s="162"/>
      <c r="N413" s="158"/>
      <c r="O413" s="158"/>
      <c r="P413" s="158"/>
      <c r="Q413" s="158"/>
      <c r="R413" s="158"/>
      <c r="S413" s="158"/>
      <c r="T413" s="163"/>
      <c r="AT413" s="164" t="s">
        <v>144</v>
      </c>
      <c r="AU413" s="164" t="s">
        <v>78</v>
      </c>
      <c r="AV413" s="164" t="s">
        <v>20</v>
      </c>
      <c r="AW413" s="164" t="s">
        <v>93</v>
      </c>
      <c r="AX413" s="164" t="s">
        <v>70</v>
      </c>
      <c r="AY413" s="164" t="s">
        <v>136</v>
      </c>
    </row>
    <row r="414" spans="2:51" s="6" customFormat="1" ht="15.75" customHeight="1">
      <c r="B414" s="165"/>
      <c r="C414" s="166"/>
      <c r="D414" s="167" t="s">
        <v>144</v>
      </c>
      <c r="E414" s="166"/>
      <c r="F414" s="168" t="s">
        <v>363</v>
      </c>
      <c r="G414" s="166"/>
      <c r="H414" s="169">
        <v>122.28</v>
      </c>
      <c r="J414" s="166"/>
      <c r="K414" s="166"/>
      <c r="L414" s="170"/>
      <c r="M414" s="171"/>
      <c r="N414" s="166"/>
      <c r="O414" s="166"/>
      <c r="P414" s="166"/>
      <c r="Q414" s="166"/>
      <c r="R414" s="166"/>
      <c r="S414" s="166"/>
      <c r="T414" s="172"/>
      <c r="AT414" s="173" t="s">
        <v>144</v>
      </c>
      <c r="AU414" s="173" t="s">
        <v>78</v>
      </c>
      <c r="AV414" s="173" t="s">
        <v>78</v>
      </c>
      <c r="AW414" s="173" t="s">
        <v>93</v>
      </c>
      <c r="AX414" s="173" t="s">
        <v>70</v>
      </c>
      <c r="AY414" s="173" t="s">
        <v>136</v>
      </c>
    </row>
    <row r="415" spans="2:51" s="6" customFormat="1" ht="15.75" customHeight="1">
      <c r="B415" s="165"/>
      <c r="C415" s="166"/>
      <c r="D415" s="167" t="s">
        <v>144</v>
      </c>
      <c r="E415" s="166"/>
      <c r="F415" s="168" t="s">
        <v>364</v>
      </c>
      <c r="G415" s="166"/>
      <c r="H415" s="169">
        <v>6.36</v>
      </c>
      <c r="J415" s="166"/>
      <c r="K415" s="166"/>
      <c r="L415" s="170"/>
      <c r="M415" s="171"/>
      <c r="N415" s="166"/>
      <c r="O415" s="166"/>
      <c r="P415" s="166"/>
      <c r="Q415" s="166"/>
      <c r="R415" s="166"/>
      <c r="S415" s="166"/>
      <c r="T415" s="172"/>
      <c r="AT415" s="173" t="s">
        <v>144</v>
      </c>
      <c r="AU415" s="173" t="s">
        <v>78</v>
      </c>
      <c r="AV415" s="173" t="s">
        <v>78</v>
      </c>
      <c r="AW415" s="173" t="s">
        <v>93</v>
      </c>
      <c r="AX415" s="173" t="s">
        <v>70</v>
      </c>
      <c r="AY415" s="173" t="s">
        <v>136</v>
      </c>
    </row>
    <row r="416" spans="2:51" s="6" customFormat="1" ht="15.75" customHeight="1">
      <c r="B416" s="174"/>
      <c r="C416" s="175"/>
      <c r="D416" s="167" t="s">
        <v>144</v>
      </c>
      <c r="E416" s="175"/>
      <c r="F416" s="176" t="s">
        <v>147</v>
      </c>
      <c r="G416" s="175"/>
      <c r="H416" s="177">
        <v>563.52</v>
      </c>
      <c r="J416" s="175"/>
      <c r="K416" s="175"/>
      <c r="L416" s="178"/>
      <c r="M416" s="179"/>
      <c r="N416" s="175"/>
      <c r="O416" s="175"/>
      <c r="P416" s="175"/>
      <c r="Q416" s="175"/>
      <c r="R416" s="175"/>
      <c r="S416" s="175"/>
      <c r="T416" s="180"/>
      <c r="AT416" s="181" t="s">
        <v>144</v>
      </c>
      <c r="AU416" s="181" t="s">
        <v>78</v>
      </c>
      <c r="AV416" s="181" t="s">
        <v>142</v>
      </c>
      <c r="AW416" s="181" t="s">
        <v>93</v>
      </c>
      <c r="AX416" s="181" t="s">
        <v>20</v>
      </c>
      <c r="AY416" s="181" t="s">
        <v>136</v>
      </c>
    </row>
    <row r="417" spans="2:65" s="6" customFormat="1" ht="15.75" customHeight="1">
      <c r="B417" s="23"/>
      <c r="C417" s="145" t="s">
        <v>365</v>
      </c>
      <c r="D417" s="145" t="s">
        <v>138</v>
      </c>
      <c r="E417" s="146" t="s">
        <v>366</v>
      </c>
      <c r="F417" s="147" t="s">
        <v>367</v>
      </c>
      <c r="G417" s="148" t="s">
        <v>141</v>
      </c>
      <c r="H417" s="149">
        <v>540.04</v>
      </c>
      <c r="I417" s="150"/>
      <c r="J417" s="151">
        <f>ROUND($I$417*$H$417,2)</f>
        <v>0</v>
      </c>
      <c r="K417" s="147" t="s">
        <v>190</v>
      </c>
      <c r="L417" s="43"/>
      <c r="M417" s="152"/>
      <c r="N417" s="153" t="s">
        <v>41</v>
      </c>
      <c r="O417" s="24"/>
      <c r="P417" s="24"/>
      <c r="Q417" s="154">
        <v>0.00012</v>
      </c>
      <c r="R417" s="154">
        <f>$Q$417*$H$417</f>
        <v>0.0648048</v>
      </c>
      <c r="S417" s="154">
        <v>0</v>
      </c>
      <c r="T417" s="155">
        <f>$S$417*$H$417</f>
        <v>0</v>
      </c>
      <c r="AR417" s="89" t="s">
        <v>142</v>
      </c>
      <c r="AT417" s="89" t="s">
        <v>138</v>
      </c>
      <c r="AU417" s="89" t="s">
        <v>78</v>
      </c>
      <c r="AY417" s="6" t="s">
        <v>136</v>
      </c>
      <c r="BE417" s="156">
        <f>IF($N$417="základní",$J$417,0)</f>
        <v>0</v>
      </c>
      <c r="BF417" s="156">
        <f>IF($N$417="snížená",$J$417,0)</f>
        <v>0</v>
      </c>
      <c r="BG417" s="156">
        <f>IF($N$417="zákl. přenesená",$J$417,0)</f>
        <v>0</v>
      </c>
      <c r="BH417" s="156">
        <f>IF($N$417="sníž. přenesená",$J$417,0)</f>
        <v>0</v>
      </c>
      <c r="BI417" s="156">
        <f>IF($N$417="nulová",$J$417,0)</f>
        <v>0</v>
      </c>
      <c r="BJ417" s="89" t="s">
        <v>20</v>
      </c>
      <c r="BK417" s="156">
        <f>ROUND($I$417*$H$417,2)</f>
        <v>0</v>
      </c>
      <c r="BL417" s="89" t="s">
        <v>142</v>
      </c>
      <c r="BM417" s="89" t="s">
        <v>368</v>
      </c>
    </row>
    <row r="418" spans="2:51" s="6" customFormat="1" ht="15.75" customHeight="1">
      <c r="B418" s="157"/>
      <c r="C418" s="158"/>
      <c r="D418" s="159" t="s">
        <v>144</v>
      </c>
      <c r="E418" s="160"/>
      <c r="F418" s="160" t="s">
        <v>214</v>
      </c>
      <c r="G418" s="158"/>
      <c r="H418" s="158"/>
      <c r="J418" s="158"/>
      <c r="K418" s="158"/>
      <c r="L418" s="161"/>
      <c r="M418" s="162"/>
      <c r="N418" s="158"/>
      <c r="O418" s="158"/>
      <c r="P418" s="158"/>
      <c r="Q418" s="158"/>
      <c r="R418" s="158"/>
      <c r="S418" s="158"/>
      <c r="T418" s="163"/>
      <c r="AT418" s="164" t="s">
        <v>144</v>
      </c>
      <c r="AU418" s="164" t="s">
        <v>78</v>
      </c>
      <c r="AV418" s="164" t="s">
        <v>20</v>
      </c>
      <c r="AW418" s="164" t="s">
        <v>93</v>
      </c>
      <c r="AX418" s="164" t="s">
        <v>70</v>
      </c>
      <c r="AY418" s="164" t="s">
        <v>136</v>
      </c>
    </row>
    <row r="419" spans="2:51" s="6" customFormat="1" ht="15.75" customHeight="1">
      <c r="B419" s="165"/>
      <c r="C419" s="166"/>
      <c r="D419" s="167" t="s">
        <v>144</v>
      </c>
      <c r="E419" s="166"/>
      <c r="F419" s="168" t="s">
        <v>369</v>
      </c>
      <c r="G419" s="166"/>
      <c r="H419" s="169">
        <v>362.4</v>
      </c>
      <c r="J419" s="166"/>
      <c r="K419" s="166"/>
      <c r="L419" s="170"/>
      <c r="M419" s="171"/>
      <c r="N419" s="166"/>
      <c r="O419" s="166"/>
      <c r="P419" s="166"/>
      <c r="Q419" s="166"/>
      <c r="R419" s="166"/>
      <c r="S419" s="166"/>
      <c r="T419" s="172"/>
      <c r="AT419" s="173" t="s">
        <v>144</v>
      </c>
      <c r="AU419" s="173" t="s">
        <v>78</v>
      </c>
      <c r="AV419" s="173" t="s">
        <v>78</v>
      </c>
      <c r="AW419" s="173" t="s">
        <v>93</v>
      </c>
      <c r="AX419" s="173" t="s">
        <v>70</v>
      </c>
      <c r="AY419" s="173" t="s">
        <v>136</v>
      </c>
    </row>
    <row r="420" spans="2:51" s="6" customFormat="1" ht="15.75" customHeight="1">
      <c r="B420" s="157"/>
      <c r="C420" s="158"/>
      <c r="D420" s="167" t="s">
        <v>144</v>
      </c>
      <c r="E420" s="158"/>
      <c r="F420" s="160" t="s">
        <v>370</v>
      </c>
      <c r="G420" s="158"/>
      <c r="H420" s="158"/>
      <c r="J420" s="158"/>
      <c r="K420" s="158"/>
      <c r="L420" s="161"/>
      <c r="M420" s="162"/>
      <c r="N420" s="158"/>
      <c r="O420" s="158"/>
      <c r="P420" s="158"/>
      <c r="Q420" s="158"/>
      <c r="R420" s="158"/>
      <c r="S420" s="158"/>
      <c r="T420" s="163"/>
      <c r="AT420" s="164" t="s">
        <v>144</v>
      </c>
      <c r="AU420" s="164" t="s">
        <v>78</v>
      </c>
      <c r="AV420" s="164" t="s">
        <v>20</v>
      </c>
      <c r="AW420" s="164" t="s">
        <v>93</v>
      </c>
      <c r="AX420" s="164" t="s">
        <v>70</v>
      </c>
      <c r="AY420" s="164" t="s">
        <v>136</v>
      </c>
    </row>
    <row r="421" spans="2:51" s="6" customFormat="1" ht="15.75" customHeight="1">
      <c r="B421" s="165"/>
      <c r="C421" s="166"/>
      <c r="D421" s="167" t="s">
        <v>144</v>
      </c>
      <c r="E421" s="166"/>
      <c r="F421" s="168" t="s">
        <v>371</v>
      </c>
      <c r="G421" s="166"/>
      <c r="H421" s="169">
        <v>107.2</v>
      </c>
      <c r="J421" s="166"/>
      <c r="K421" s="166"/>
      <c r="L421" s="170"/>
      <c r="M421" s="171"/>
      <c r="N421" s="166"/>
      <c r="O421" s="166"/>
      <c r="P421" s="166"/>
      <c r="Q421" s="166"/>
      <c r="R421" s="166"/>
      <c r="S421" s="166"/>
      <c r="T421" s="172"/>
      <c r="AT421" s="173" t="s">
        <v>144</v>
      </c>
      <c r="AU421" s="173" t="s">
        <v>78</v>
      </c>
      <c r="AV421" s="173" t="s">
        <v>78</v>
      </c>
      <c r="AW421" s="173" t="s">
        <v>93</v>
      </c>
      <c r="AX421" s="173" t="s">
        <v>70</v>
      </c>
      <c r="AY421" s="173" t="s">
        <v>136</v>
      </c>
    </row>
    <row r="422" spans="2:51" s="6" customFormat="1" ht="15.75" customHeight="1">
      <c r="B422" s="192"/>
      <c r="C422" s="193"/>
      <c r="D422" s="167" t="s">
        <v>144</v>
      </c>
      <c r="E422" s="193"/>
      <c r="F422" s="194" t="s">
        <v>223</v>
      </c>
      <c r="G422" s="193"/>
      <c r="H422" s="195">
        <v>469.6</v>
      </c>
      <c r="J422" s="193"/>
      <c r="K422" s="193"/>
      <c r="L422" s="196"/>
      <c r="M422" s="197"/>
      <c r="N422" s="193"/>
      <c r="O422" s="193"/>
      <c r="P422" s="193"/>
      <c r="Q422" s="193"/>
      <c r="R422" s="193"/>
      <c r="S422" s="193"/>
      <c r="T422" s="198"/>
      <c r="AT422" s="199" t="s">
        <v>144</v>
      </c>
      <c r="AU422" s="199" t="s">
        <v>78</v>
      </c>
      <c r="AV422" s="199" t="s">
        <v>153</v>
      </c>
      <c r="AW422" s="199" t="s">
        <v>93</v>
      </c>
      <c r="AX422" s="199" t="s">
        <v>70</v>
      </c>
      <c r="AY422" s="199" t="s">
        <v>136</v>
      </c>
    </row>
    <row r="423" spans="2:51" s="6" customFormat="1" ht="15.75" customHeight="1">
      <c r="B423" s="165"/>
      <c r="C423" s="166"/>
      <c r="D423" s="167" t="s">
        <v>144</v>
      </c>
      <c r="E423" s="166"/>
      <c r="F423" s="168" t="s">
        <v>372</v>
      </c>
      <c r="G423" s="166"/>
      <c r="H423" s="169">
        <v>70.44</v>
      </c>
      <c r="J423" s="166"/>
      <c r="K423" s="166"/>
      <c r="L423" s="170"/>
      <c r="M423" s="171"/>
      <c r="N423" s="166"/>
      <c r="O423" s="166"/>
      <c r="P423" s="166"/>
      <c r="Q423" s="166"/>
      <c r="R423" s="166"/>
      <c r="S423" s="166"/>
      <c r="T423" s="172"/>
      <c r="AT423" s="173" t="s">
        <v>144</v>
      </c>
      <c r="AU423" s="173" t="s">
        <v>78</v>
      </c>
      <c r="AV423" s="173" t="s">
        <v>78</v>
      </c>
      <c r="AW423" s="173" t="s">
        <v>93</v>
      </c>
      <c r="AX423" s="173" t="s">
        <v>70</v>
      </c>
      <c r="AY423" s="173" t="s">
        <v>136</v>
      </c>
    </row>
    <row r="424" spans="2:51" s="6" customFormat="1" ht="15.75" customHeight="1">
      <c r="B424" s="174"/>
      <c r="C424" s="175"/>
      <c r="D424" s="167" t="s">
        <v>144</v>
      </c>
      <c r="E424" s="175"/>
      <c r="F424" s="176" t="s">
        <v>147</v>
      </c>
      <c r="G424" s="175"/>
      <c r="H424" s="177">
        <v>540.04</v>
      </c>
      <c r="J424" s="175"/>
      <c r="K424" s="175"/>
      <c r="L424" s="178"/>
      <c r="M424" s="179"/>
      <c r="N424" s="175"/>
      <c r="O424" s="175"/>
      <c r="P424" s="175"/>
      <c r="Q424" s="175"/>
      <c r="R424" s="175"/>
      <c r="S424" s="175"/>
      <c r="T424" s="180"/>
      <c r="AT424" s="181" t="s">
        <v>144</v>
      </c>
      <c r="AU424" s="181" t="s">
        <v>78</v>
      </c>
      <c r="AV424" s="181" t="s">
        <v>142</v>
      </c>
      <c r="AW424" s="181" t="s">
        <v>93</v>
      </c>
      <c r="AX424" s="181" t="s">
        <v>20</v>
      </c>
      <c r="AY424" s="181" t="s">
        <v>136</v>
      </c>
    </row>
    <row r="425" spans="2:65" s="6" customFormat="1" ht="15.75" customHeight="1">
      <c r="B425" s="23"/>
      <c r="C425" s="145" t="s">
        <v>373</v>
      </c>
      <c r="D425" s="145" t="s">
        <v>138</v>
      </c>
      <c r="E425" s="146" t="s">
        <v>374</v>
      </c>
      <c r="F425" s="147" t="s">
        <v>375</v>
      </c>
      <c r="G425" s="148" t="s">
        <v>141</v>
      </c>
      <c r="H425" s="149">
        <v>2488.46</v>
      </c>
      <c r="I425" s="150"/>
      <c r="J425" s="151">
        <f>ROUND($I$425*$H$425,2)</f>
        <v>0</v>
      </c>
      <c r="K425" s="147"/>
      <c r="L425" s="43"/>
      <c r="M425" s="152"/>
      <c r="N425" s="153" t="s">
        <v>41</v>
      </c>
      <c r="O425" s="24"/>
      <c r="P425" s="24"/>
      <c r="Q425" s="154">
        <v>0</v>
      </c>
      <c r="R425" s="154">
        <f>$Q$425*$H$425</f>
        <v>0</v>
      </c>
      <c r="S425" s="154">
        <v>0</v>
      </c>
      <c r="T425" s="155">
        <f>$S$425*$H$425</f>
        <v>0</v>
      </c>
      <c r="AR425" s="89" t="s">
        <v>142</v>
      </c>
      <c r="AT425" s="89" t="s">
        <v>138</v>
      </c>
      <c r="AU425" s="89" t="s">
        <v>78</v>
      </c>
      <c r="AY425" s="6" t="s">
        <v>136</v>
      </c>
      <c r="BE425" s="156">
        <f>IF($N$425="základní",$J$425,0)</f>
        <v>0</v>
      </c>
      <c r="BF425" s="156">
        <f>IF($N$425="snížená",$J$425,0)</f>
        <v>0</v>
      </c>
      <c r="BG425" s="156">
        <f>IF($N$425="zákl. přenesená",$J$425,0)</f>
        <v>0</v>
      </c>
      <c r="BH425" s="156">
        <f>IF($N$425="sníž. přenesená",$J$425,0)</f>
        <v>0</v>
      </c>
      <c r="BI425" s="156">
        <f>IF($N$425="nulová",$J$425,0)</f>
        <v>0</v>
      </c>
      <c r="BJ425" s="89" t="s">
        <v>20</v>
      </c>
      <c r="BK425" s="156">
        <f>ROUND($I$425*$H$425,2)</f>
        <v>0</v>
      </c>
      <c r="BL425" s="89" t="s">
        <v>142</v>
      </c>
      <c r="BM425" s="89" t="s">
        <v>376</v>
      </c>
    </row>
    <row r="426" spans="2:51" s="6" customFormat="1" ht="15.75" customHeight="1">
      <c r="B426" s="157"/>
      <c r="C426" s="158"/>
      <c r="D426" s="159" t="s">
        <v>144</v>
      </c>
      <c r="E426" s="160"/>
      <c r="F426" s="160" t="s">
        <v>214</v>
      </c>
      <c r="G426" s="158"/>
      <c r="H426" s="158"/>
      <c r="J426" s="158"/>
      <c r="K426" s="158"/>
      <c r="L426" s="161"/>
      <c r="M426" s="162"/>
      <c r="N426" s="158"/>
      <c r="O426" s="158"/>
      <c r="P426" s="158"/>
      <c r="Q426" s="158"/>
      <c r="R426" s="158"/>
      <c r="S426" s="158"/>
      <c r="T426" s="163"/>
      <c r="AT426" s="164" t="s">
        <v>144</v>
      </c>
      <c r="AU426" s="164" t="s">
        <v>78</v>
      </c>
      <c r="AV426" s="164" t="s">
        <v>20</v>
      </c>
      <c r="AW426" s="164" t="s">
        <v>93</v>
      </c>
      <c r="AX426" s="164" t="s">
        <v>70</v>
      </c>
      <c r="AY426" s="164" t="s">
        <v>136</v>
      </c>
    </row>
    <row r="427" spans="2:51" s="6" customFormat="1" ht="15.75" customHeight="1">
      <c r="B427" s="157"/>
      <c r="C427" s="158"/>
      <c r="D427" s="167" t="s">
        <v>144</v>
      </c>
      <c r="E427" s="158"/>
      <c r="F427" s="160" t="s">
        <v>248</v>
      </c>
      <c r="G427" s="158"/>
      <c r="H427" s="158"/>
      <c r="J427" s="158"/>
      <c r="K427" s="158"/>
      <c r="L427" s="161"/>
      <c r="M427" s="162"/>
      <c r="N427" s="158"/>
      <c r="O427" s="158"/>
      <c r="P427" s="158"/>
      <c r="Q427" s="158"/>
      <c r="R427" s="158"/>
      <c r="S427" s="158"/>
      <c r="T427" s="163"/>
      <c r="AT427" s="164" t="s">
        <v>144</v>
      </c>
      <c r="AU427" s="164" t="s">
        <v>78</v>
      </c>
      <c r="AV427" s="164" t="s">
        <v>20</v>
      </c>
      <c r="AW427" s="164" t="s">
        <v>93</v>
      </c>
      <c r="AX427" s="164" t="s">
        <v>70</v>
      </c>
      <c r="AY427" s="164" t="s">
        <v>136</v>
      </c>
    </row>
    <row r="428" spans="2:51" s="6" customFormat="1" ht="15.75" customHeight="1">
      <c r="B428" s="165"/>
      <c r="C428" s="166"/>
      <c r="D428" s="167" t="s">
        <v>144</v>
      </c>
      <c r="E428" s="166"/>
      <c r="F428" s="168" t="s">
        <v>249</v>
      </c>
      <c r="G428" s="166"/>
      <c r="H428" s="169">
        <v>80.5</v>
      </c>
      <c r="J428" s="166"/>
      <c r="K428" s="166"/>
      <c r="L428" s="170"/>
      <c r="M428" s="171"/>
      <c r="N428" s="166"/>
      <c r="O428" s="166"/>
      <c r="P428" s="166"/>
      <c r="Q428" s="166"/>
      <c r="R428" s="166"/>
      <c r="S428" s="166"/>
      <c r="T428" s="172"/>
      <c r="AT428" s="173" t="s">
        <v>144</v>
      </c>
      <c r="AU428" s="173" t="s">
        <v>78</v>
      </c>
      <c r="AV428" s="173" t="s">
        <v>78</v>
      </c>
      <c r="AW428" s="173" t="s">
        <v>93</v>
      </c>
      <c r="AX428" s="173" t="s">
        <v>70</v>
      </c>
      <c r="AY428" s="173" t="s">
        <v>136</v>
      </c>
    </row>
    <row r="429" spans="2:51" s="6" customFormat="1" ht="15.75" customHeight="1">
      <c r="B429" s="157"/>
      <c r="C429" s="158"/>
      <c r="D429" s="167" t="s">
        <v>144</v>
      </c>
      <c r="E429" s="158"/>
      <c r="F429" s="160" t="s">
        <v>250</v>
      </c>
      <c r="G429" s="158"/>
      <c r="H429" s="158"/>
      <c r="J429" s="158"/>
      <c r="K429" s="158"/>
      <c r="L429" s="161"/>
      <c r="M429" s="162"/>
      <c r="N429" s="158"/>
      <c r="O429" s="158"/>
      <c r="P429" s="158"/>
      <c r="Q429" s="158"/>
      <c r="R429" s="158"/>
      <c r="S429" s="158"/>
      <c r="T429" s="163"/>
      <c r="AT429" s="164" t="s">
        <v>144</v>
      </c>
      <c r="AU429" s="164" t="s">
        <v>78</v>
      </c>
      <c r="AV429" s="164" t="s">
        <v>20</v>
      </c>
      <c r="AW429" s="164" t="s">
        <v>93</v>
      </c>
      <c r="AX429" s="164" t="s">
        <v>70</v>
      </c>
      <c r="AY429" s="164" t="s">
        <v>136</v>
      </c>
    </row>
    <row r="430" spans="2:51" s="6" customFormat="1" ht="15.75" customHeight="1">
      <c r="B430" s="165"/>
      <c r="C430" s="166"/>
      <c r="D430" s="167" t="s">
        <v>144</v>
      </c>
      <c r="E430" s="166"/>
      <c r="F430" s="168" t="s">
        <v>251</v>
      </c>
      <c r="G430" s="166"/>
      <c r="H430" s="169">
        <v>17.9</v>
      </c>
      <c r="J430" s="166"/>
      <c r="K430" s="166"/>
      <c r="L430" s="170"/>
      <c r="M430" s="171"/>
      <c r="N430" s="166"/>
      <c r="O430" s="166"/>
      <c r="P430" s="166"/>
      <c r="Q430" s="166"/>
      <c r="R430" s="166"/>
      <c r="S430" s="166"/>
      <c r="T430" s="172"/>
      <c r="AT430" s="173" t="s">
        <v>144</v>
      </c>
      <c r="AU430" s="173" t="s">
        <v>78</v>
      </c>
      <c r="AV430" s="173" t="s">
        <v>78</v>
      </c>
      <c r="AW430" s="173" t="s">
        <v>93</v>
      </c>
      <c r="AX430" s="173" t="s">
        <v>70</v>
      </c>
      <c r="AY430" s="173" t="s">
        <v>136</v>
      </c>
    </row>
    <row r="431" spans="2:51" s="6" customFormat="1" ht="15.75" customHeight="1">
      <c r="B431" s="157"/>
      <c r="C431" s="158"/>
      <c r="D431" s="167" t="s">
        <v>144</v>
      </c>
      <c r="E431" s="158"/>
      <c r="F431" s="160" t="s">
        <v>252</v>
      </c>
      <c r="G431" s="158"/>
      <c r="H431" s="158"/>
      <c r="J431" s="158"/>
      <c r="K431" s="158"/>
      <c r="L431" s="161"/>
      <c r="M431" s="162"/>
      <c r="N431" s="158"/>
      <c r="O431" s="158"/>
      <c r="P431" s="158"/>
      <c r="Q431" s="158"/>
      <c r="R431" s="158"/>
      <c r="S431" s="158"/>
      <c r="T431" s="163"/>
      <c r="AT431" s="164" t="s">
        <v>144</v>
      </c>
      <c r="AU431" s="164" t="s">
        <v>78</v>
      </c>
      <c r="AV431" s="164" t="s">
        <v>20</v>
      </c>
      <c r="AW431" s="164" t="s">
        <v>93</v>
      </c>
      <c r="AX431" s="164" t="s">
        <v>70</v>
      </c>
      <c r="AY431" s="164" t="s">
        <v>136</v>
      </c>
    </row>
    <row r="432" spans="2:51" s="6" customFormat="1" ht="15.75" customHeight="1">
      <c r="B432" s="165"/>
      <c r="C432" s="166"/>
      <c r="D432" s="167" t="s">
        <v>144</v>
      </c>
      <c r="E432" s="166"/>
      <c r="F432" s="168" t="s">
        <v>253</v>
      </c>
      <c r="G432" s="166"/>
      <c r="H432" s="169">
        <v>75.9</v>
      </c>
      <c r="J432" s="166"/>
      <c r="K432" s="166"/>
      <c r="L432" s="170"/>
      <c r="M432" s="171"/>
      <c r="N432" s="166"/>
      <c r="O432" s="166"/>
      <c r="P432" s="166"/>
      <c r="Q432" s="166"/>
      <c r="R432" s="166"/>
      <c r="S432" s="166"/>
      <c r="T432" s="172"/>
      <c r="AT432" s="173" t="s">
        <v>144</v>
      </c>
      <c r="AU432" s="173" t="s">
        <v>78</v>
      </c>
      <c r="AV432" s="173" t="s">
        <v>78</v>
      </c>
      <c r="AW432" s="173" t="s">
        <v>93</v>
      </c>
      <c r="AX432" s="173" t="s">
        <v>70</v>
      </c>
      <c r="AY432" s="173" t="s">
        <v>136</v>
      </c>
    </row>
    <row r="433" spans="2:51" s="6" customFormat="1" ht="15.75" customHeight="1">
      <c r="B433" s="157"/>
      <c r="C433" s="158"/>
      <c r="D433" s="167" t="s">
        <v>144</v>
      </c>
      <c r="E433" s="158"/>
      <c r="F433" s="160" t="s">
        <v>254</v>
      </c>
      <c r="G433" s="158"/>
      <c r="H433" s="158"/>
      <c r="J433" s="158"/>
      <c r="K433" s="158"/>
      <c r="L433" s="161"/>
      <c r="M433" s="162"/>
      <c r="N433" s="158"/>
      <c r="O433" s="158"/>
      <c r="P433" s="158"/>
      <c r="Q433" s="158"/>
      <c r="R433" s="158"/>
      <c r="S433" s="158"/>
      <c r="T433" s="163"/>
      <c r="AT433" s="164" t="s">
        <v>144</v>
      </c>
      <c r="AU433" s="164" t="s">
        <v>78</v>
      </c>
      <c r="AV433" s="164" t="s">
        <v>20</v>
      </c>
      <c r="AW433" s="164" t="s">
        <v>93</v>
      </c>
      <c r="AX433" s="164" t="s">
        <v>70</v>
      </c>
      <c r="AY433" s="164" t="s">
        <v>136</v>
      </c>
    </row>
    <row r="434" spans="2:51" s="6" customFormat="1" ht="15.75" customHeight="1">
      <c r="B434" s="165"/>
      <c r="C434" s="166"/>
      <c r="D434" s="167" t="s">
        <v>144</v>
      </c>
      <c r="E434" s="166"/>
      <c r="F434" s="168" t="s">
        <v>255</v>
      </c>
      <c r="G434" s="166"/>
      <c r="H434" s="169">
        <v>20.5</v>
      </c>
      <c r="J434" s="166"/>
      <c r="K434" s="166"/>
      <c r="L434" s="170"/>
      <c r="M434" s="171"/>
      <c r="N434" s="166"/>
      <c r="O434" s="166"/>
      <c r="P434" s="166"/>
      <c r="Q434" s="166"/>
      <c r="R434" s="166"/>
      <c r="S434" s="166"/>
      <c r="T434" s="172"/>
      <c r="AT434" s="173" t="s">
        <v>144</v>
      </c>
      <c r="AU434" s="173" t="s">
        <v>78</v>
      </c>
      <c r="AV434" s="173" t="s">
        <v>78</v>
      </c>
      <c r="AW434" s="173" t="s">
        <v>93</v>
      </c>
      <c r="AX434" s="173" t="s">
        <v>70</v>
      </c>
      <c r="AY434" s="173" t="s">
        <v>136</v>
      </c>
    </row>
    <row r="435" spans="2:51" s="6" customFormat="1" ht="15.75" customHeight="1">
      <c r="B435" s="157"/>
      <c r="C435" s="158"/>
      <c r="D435" s="167" t="s">
        <v>144</v>
      </c>
      <c r="E435" s="158"/>
      <c r="F435" s="160" t="s">
        <v>256</v>
      </c>
      <c r="G435" s="158"/>
      <c r="H435" s="158"/>
      <c r="J435" s="158"/>
      <c r="K435" s="158"/>
      <c r="L435" s="161"/>
      <c r="M435" s="162"/>
      <c r="N435" s="158"/>
      <c r="O435" s="158"/>
      <c r="P435" s="158"/>
      <c r="Q435" s="158"/>
      <c r="R435" s="158"/>
      <c r="S435" s="158"/>
      <c r="T435" s="163"/>
      <c r="AT435" s="164" t="s">
        <v>144</v>
      </c>
      <c r="AU435" s="164" t="s">
        <v>78</v>
      </c>
      <c r="AV435" s="164" t="s">
        <v>20</v>
      </c>
      <c r="AW435" s="164" t="s">
        <v>93</v>
      </c>
      <c r="AX435" s="164" t="s">
        <v>70</v>
      </c>
      <c r="AY435" s="164" t="s">
        <v>136</v>
      </c>
    </row>
    <row r="436" spans="2:51" s="6" customFormat="1" ht="15.75" customHeight="1">
      <c r="B436" s="165"/>
      <c r="C436" s="166"/>
      <c r="D436" s="167" t="s">
        <v>144</v>
      </c>
      <c r="E436" s="166"/>
      <c r="F436" s="168" t="s">
        <v>257</v>
      </c>
      <c r="G436" s="166"/>
      <c r="H436" s="169">
        <v>12.66</v>
      </c>
      <c r="J436" s="166"/>
      <c r="K436" s="166"/>
      <c r="L436" s="170"/>
      <c r="M436" s="171"/>
      <c r="N436" s="166"/>
      <c r="O436" s="166"/>
      <c r="P436" s="166"/>
      <c r="Q436" s="166"/>
      <c r="R436" s="166"/>
      <c r="S436" s="166"/>
      <c r="T436" s="172"/>
      <c r="AT436" s="173" t="s">
        <v>144</v>
      </c>
      <c r="AU436" s="173" t="s">
        <v>78</v>
      </c>
      <c r="AV436" s="173" t="s">
        <v>78</v>
      </c>
      <c r="AW436" s="173" t="s">
        <v>93</v>
      </c>
      <c r="AX436" s="173" t="s">
        <v>70</v>
      </c>
      <c r="AY436" s="173" t="s">
        <v>136</v>
      </c>
    </row>
    <row r="437" spans="2:51" s="6" customFormat="1" ht="15.75" customHeight="1">
      <c r="B437" s="192"/>
      <c r="C437" s="193"/>
      <c r="D437" s="167" t="s">
        <v>144</v>
      </c>
      <c r="E437" s="193"/>
      <c r="F437" s="194" t="s">
        <v>223</v>
      </c>
      <c r="G437" s="193"/>
      <c r="H437" s="195">
        <v>207.46</v>
      </c>
      <c r="J437" s="193"/>
      <c r="K437" s="193"/>
      <c r="L437" s="196"/>
      <c r="M437" s="197"/>
      <c r="N437" s="193"/>
      <c r="O437" s="193"/>
      <c r="P437" s="193"/>
      <c r="Q437" s="193"/>
      <c r="R437" s="193"/>
      <c r="S437" s="193"/>
      <c r="T437" s="198"/>
      <c r="AT437" s="199" t="s">
        <v>144</v>
      </c>
      <c r="AU437" s="199" t="s">
        <v>78</v>
      </c>
      <c r="AV437" s="199" t="s">
        <v>153</v>
      </c>
      <c r="AW437" s="199" t="s">
        <v>93</v>
      </c>
      <c r="AX437" s="199" t="s">
        <v>70</v>
      </c>
      <c r="AY437" s="199" t="s">
        <v>136</v>
      </c>
    </row>
    <row r="438" spans="2:51" s="6" customFormat="1" ht="15.75" customHeight="1">
      <c r="B438" s="157"/>
      <c r="C438" s="158"/>
      <c r="D438" s="167" t="s">
        <v>144</v>
      </c>
      <c r="E438" s="158"/>
      <c r="F438" s="160" t="s">
        <v>224</v>
      </c>
      <c r="G438" s="158"/>
      <c r="H438" s="158"/>
      <c r="J438" s="158"/>
      <c r="K438" s="158"/>
      <c r="L438" s="161"/>
      <c r="M438" s="162"/>
      <c r="N438" s="158"/>
      <c r="O438" s="158"/>
      <c r="P438" s="158"/>
      <c r="Q438" s="158"/>
      <c r="R438" s="158"/>
      <c r="S438" s="158"/>
      <c r="T438" s="163"/>
      <c r="AT438" s="164" t="s">
        <v>144</v>
      </c>
      <c r="AU438" s="164" t="s">
        <v>78</v>
      </c>
      <c r="AV438" s="164" t="s">
        <v>20</v>
      </c>
      <c r="AW438" s="164" t="s">
        <v>93</v>
      </c>
      <c r="AX438" s="164" t="s">
        <v>70</v>
      </c>
      <c r="AY438" s="164" t="s">
        <v>136</v>
      </c>
    </row>
    <row r="439" spans="2:51" s="6" customFormat="1" ht="15.75" customHeight="1">
      <c r="B439" s="157"/>
      <c r="C439" s="158"/>
      <c r="D439" s="167" t="s">
        <v>144</v>
      </c>
      <c r="E439" s="158"/>
      <c r="F439" s="160" t="s">
        <v>248</v>
      </c>
      <c r="G439" s="158"/>
      <c r="H439" s="158"/>
      <c r="J439" s="158"/>
      <c r="K439" s="158"/>
      <c r="L439" s="161"/>
      <c r="M439" s="162"/>
      <c r="N439" s="158"/>
      <c r="O439" s="158"/>
      <c r="P439" s="158"/>
      <c r="Q439" s="158"/>
      <c r="R439" s="158"/>
      <c r="S439" s="158"/>
      <c r="T439" s="163"/>
      <c r="AT439" s="164" t="s">
        <v>144</v>
      </c>
      <c r="AU439" s="164" t="s">
        <v>78</v>
      </c>
      <c r="AV439" s="164" t="s">
        <v>20</v>
      </c>
      <c r="AW439" s="164" t="s">
        <v>93</v>
      </c>
      <c r="AX439" s="164" t="s">
        <v>70</v>
      </c>
      <c r="AY439" s="164" t="s">
        <v>136</v>
      </c>
    </row>
    <row r="440" spans="2:51" s="6" customFormat="1" ht="15.75" customHeight="1">
      <c r="B440" s="165"/>
      <c r="C440" s="166"/>
      <c r="D440" s="167" t="s">
        <v>144</v>
      </c>
      <c r="E440" s="166"/>
      <c r="F440" s="168" t="s">
        <v>258</v>
      </c>
      <c r="G440" s="166"/>
      <c r="H440" s="169">
        <v>13.9</v>
      </c>
      <c r="J440" s="166"/>
      <c r="K440" s="166"/>
      <c r="L440" s="170"/>
      <c r="M440" s="171"/>
      <c r="N440" s="166"/>
      <c r="O440" s="166"/>
      <c r="P440" s="166"/>
      <c r="Q440" s="166"/>
      <c r="R440" s="166"/>
      <c r="S440" s="166"/>
      <c r="T440" s="172"/>
      <c r="AT440" s="173" t="s">
        <v>144</v>
      </c>
      <c r="AU440" s="173" t="s">
        <v>78</v>
      </c>
      <c r="AV440" s="173" t="s">
        <v>78</v>
      </c>
      <c r="AW440" s="173" t="s">
        <v>93</v>
      </c>
      <c r="AX440" s="173" t="s">
        <v>70</v>
      </c>
      <c r="AY440" s="173" t="s">
        <v>136</v>
      </c>
    </row>
    <row r="441" spans="2:51" s="6" customFormat="1" ht="15.75" customHeight="1">
      <c r="B441" s="157"/>
      <c r="C441" s="158"/>
      <c r="D441" s="167" t="s">
        <v>144</v>
      </c>
      <c r="E441" s="158"/>
      <c r="F441" s="160" t="s">
        <v>250</v>
      </c>
      <c r="G441" s="158"/>
      <c r="H441" s="158"/>
      <c r="J441" s="158"/>
      <c r="K441" s="158"/>
      <c r="L441" s="161"/>
      <c r="M441" s="162"/>
      <c r="N441" s="158"/>
      <c r="O441" s="158"/>
      <c r="P441" s="158"/>
      <c r="Q441" s="158"/>
      <c r="R441" s="158"/>
      <c r="S441" s="158"/>
      <c r="T441" s="163"/>
      <c r="AT441" s="164" t="s">
        <v>144</v>
      </c>
      <c r="AU441" s="164" t="s">
        <v>78</v>
      </c>
      <c r="AV441" s="164" t="s">
        <v>20</v>
      </c>
      <c r="AW441" s="164" t="s">
        <v>93</v>
      </c>
      <c r="AX441" s="164" t="s">
        <v>70</v>
      </c>
      <c r="AY441" s="164" t="s">
        <v>136</v>
      </c>
    </row>
    <row r="442" spans="2:51" s="6" customFormat="1" ht="15.75" customHeight="1">
      <c r="B442" s="165"/>
      <c r="C442" s="166"/>
      <c r="D442" s="167" t="s">
        <v>144</v>
      </c>
      <c r="E442" s="166"/>
      <c r="F442" s="168" t="s">
        <v>259</v>
      </c>
      <c r="G442" s="166"/>
      <c r="H442" s="169">
        <v>64.6</v>
      </c>
      <c r="J442" s="166"/>
      <c r="K442" s="166"/>
      <c r="L442" s="170"/>
      <c r="M442" s="171"/>
      <c r="N442" s="166"/>
      <c r="O442" s="166"/>
      <c r="P442" s="166"/>
      <c r="Q442" s="166"/>
      <c r="R442" s="166"/>
      <c r="S442" s="166"/>
      <c r="T442" s="172"/>
      <c r="AT442" s="173" t="s">
        <v>144</v>
      </c>
      <c r="AU442" s="173" t="s">
        <v>78</v>
      </c>
      <c r="AV442" s="173" t="s">
        <v>78</v>
      </c>
      <c r="AW442" s="173" t="s">
        <v>93</v>
      </c>
      <c r="AX442" s="173" t="s">
        <v>70</v>
      </c>
      <c r="AY442" s="173" t="s">
        <v>136</v>
      </c>
    </row>
    <row r="443" spans="2:51" s="6" customFormat="1" ht="15.75" customHeight="1">
      <c r="B443" s="157"/>
      <c r="C443" s="158"/>
      <c r="D443" s="167" t="s">
        <v>144</v>
      </c>
      <c r="E443" s="158"/>
      <c r="F443" s="160" t="s">
        <v>252</v>
      </c>
      <c r="G443" s="158"/>
      <c r="H443" s="158"/>
      <c r="J443" s="158"/>
      <c r="K443" s="158"/>
      <c r="L443" s="161"/>
      <c r="M443" s="162"/>
      <c r="N443" s="158"/>
      <c r="O443" s="158"/>
      <c r="P443" s="158"/>
      <c r="Q443" s="158"/>
      <c r="R443" s="158"/>
      <c r="S443" s="158"/>
      <c r="T443" s="163"/>
      <c r="AT443" s="164" t="s">
        <v>144</v>
      </c>
      <c r="AU443" s="164" t="s">
        <v>78</v>
      </c>
      <c r="AV443" s="164" t="s">
        <v>20</v>
      </c>
      <c r="AW443" s="164" t="s">
        <v>93</v>
      </c>
      <c r="AX443" s="164" t="s">
        <v>70</v>
      </c>
      <c r="AY443" s="164" t="s">
        <v>136</v>
      </c>
    </row>
    <row r="444" spans="2:51" s="6" customFormat="1" ht="15.75" customHeight="1">
      <c r="B444" s="165"/>
      <c r="C444" s="166"/>
      <c r="D444" s="167" t="s">
        <v>144</v>
      </c>
      <c r="E444" s="166"/>
      <c r="F444" s="168" t="s">
        <v>260</v>
      </c>
      <c r="G444" s="166"/>
      <c r="H444" s="169">
        <v>16.5</v>
      </c>
      <c r="J444" s="166"/>
      <c r="K444" s="166"/>
      <c r="L444" s="170"/>
      <c r="M444" s="171"/>
      <c r="N444" s="166"/>
      <c r="O444" s="166"/>
      <c r="P444" s="166"/>
      <c r="Q444" s="166"/>
      <c r="R444" s="166"/>
      <c r="S444" s="166"/>
      <c r="T444" s="172"/>
      <c r="AT444" s="173" t="s">
        <v>144</v>
      </c>
      <c r="AU444" s="173" t="s">
        <v>78</v>
      </c>
      <c r="AV444" s="173" t="s">
        <v>78</v>
      </c>
      <c r="AW444" s="173" t="s">
        <v>93</v>
      </c>
      <c r="AX444" s="173" t="s">
        <v>70</v>
      </c>
      <c r="AY444" s="173" t="s">
        <v>136</v>
      </c>
    </row>
    <row r="445" spans="2:51" s="6" customFormat="1" ht="15.75" customHeight="1">
      <c r="B445" s="157"/>
      <c r="C445" s="158"/>
      <c r="D445" s="167" t="s">
        <v>144</v>
      </c>
      <c r="E445" s="158"/>
      <c r="F445" s="160" t="s">
        <v>254</v>
      </c>
      <c r="G445" s="158"/>
      <c r="H445" s="158"/>
      <c r="J445" s="158"/>
      <c r="K445" s="158"/>
      <c r="L445" s="161"/>
      <c r="M445" s="162"/>
      <c r="N445" s="158"/>
      <c r="O445" s="158"/>
      <c r="P445" s="158"/>
      <c r="Q445" s="158"/>
      <c r="R445" s="158"/>
      <c r="S445" s="158"/>
      <c r="T445" s="163"/>
      <c r="AT445" s="164" t="s">
        <v>144</v>
      </c>
      <c r="AU445" s="164" t="s">
        <v>78</v>
      </c>
      <c r="AV445" s="164" t="s">
        <v>20</v>
      </c>
      <c r="AW445" s="164" t="s">
        <v>93</v>
      </c>
      <c r="AX445" s="164" t="s">
        <v>70</v>
      </c>
      <c r="AY445" s="164" t="s">
        <v>136</v>
      </c>
    </row>
    <row r="446" spans="2:51" s="6" customFormat="1" ht="15.75" customHeight="1">
      <c r="B446" s="165"/>
      <c r="C446" s="166"/>
      <c r="D446" s="167" t="s">
        <v>144</v>
      </c>
      <c r="E446" s="166"/>
      <c r="F446" s="168" t="s">
        <v>261</v>
      </c>
      <c r="G446" s="166"/>
      <c r="H446" s="169">
        <v>73.9</v>
      </c>
      <c r="J446" s="166"/>
      <c r="K446" s="166"/>
      <c r="L446" s="170"/>
      <c r="M446" s="171"/>
      <c r="N446" s="166"/>
      <c r="O446" s="166"/>
      <c r="P446" s="166"/>
      <c r="Q446" s="166"/>
      <c r="R446" s="166"/>
      <c r="S446" s="166"/>
      <c r="T446" s="172"/>
      <c r="AT446" s="173" t="s">
        <v>144</v>
      </c>
      <c r="AU446" s="173" t="s">
        <v>78</v>
      </c>
      <c r="AV446" s="173" t="s">
        <v>78</v>
      </c>
      <c r="AW446" s="173" t="s">
        <v>93</v>
      </c>
      <c r="AX446" s="173" t="s">
        <v>70</v>
      </c>
      <c r="AY446" s="173" t="s">
        <v>136</v>
      </c>
    </row>
    <row r="447" spans="2:51" s="6" customFormat="1" ht="15.75" customHeight="1">
      <c r="B447" s="192"/>
      <c r="C447" s="193"/>
      <c r="D447" s="167" t="s">
        <v>144</v>
      </c>
      <c r="E447" s="193"/>
      <c r="F447" s="194" t="s">
        <v>223</v>
      </c>
      <c r="G447" s="193"/>
      <c r="H447" s="195">
        <v>168.9</v>
      </c>
      <c r="J447" s="193"/>
      <c r="K447" s="193"/>
      <c r="L447" s="196"/>
      <c r="M447" s="197"/>
      <c r="N447" s="193"/>
      <c r="O447" s="193"/>
      <c r="P447" s="193"/>
      <c r="Q447" s="193"/>
      <c r="R447" s="193"/>
      <c r="S447" s="193"/>
      <c r="T447" s="198"/>
      <c r="AT447" s="199" t="s">
        <v>144</v>
      </c>
      <c r="AU447" s="199" t="s">
        <v>78</v>
      </c>
      <c r="AV447" s="199" t="s">
        <v>153</v>
      </c>
      <c r="AW447" s="199" t="s">
        <v>93</v>
      </c>
      <c r="AX447" s="199" t="s">
        <v>70</v>
      </c>
      <c r="AY447" s="199" t="s">
        <v>136</v>
      </c>
    </row>
    <row r="448" spans="2:51" s="6" customFormat="1" ht="15.75" customHeight="1">
      <c r="B448" s="157"/>
      <c r="C448" s="158"/>
      <c r="D448" s="167" t="s">
        <v>144</v>
      </c>
      <c r="E448" s="158"/>
      <c r="F448" s="160" t="s">
        <v>214</v>
      </c>
      <c r="G448" s="158"/>
      <c r="H448" s="158"/>
      <c r="J448" s="158"/>
      <c r="K448" s="158"/>
      <c r="L448" s="161"/>
      <c r="M448" s="162"/>
      <c r="N448" s="158"/>
      <c r="O448" s="158"/>
      <c r="P448" s="158"/>
      <c r="Q448" s="158"/>
      <c r="R448" s="158"/>
      <c r="S448" s="158"/>
      <c r="T448" s="163"/>
      <c r="AT448" s="164" t="s">
        <v>144</v>
      </c>
      <c r="AU448" s="164" t="s">
        <v>78</v>
      </c>
      <c r="AV448" s="164" t="s">
        <v>20</v>
      </c>
      <c r="AW448" s="164" t="s">
        <v>93</v>
      </c>
      <c r="AX448" s="164" t="s">
        <v>70</v>
      </c>
      <c r="AY448" s="164" t="s">
        <v>136</v>
      </c>
    </row>
    <row r="449" spans="2:51" s="6" customFormat="1" ht="15.75" customHeight="1">
      <c r="B449" s="157"/>
      <c r="C449" s="158"/>
      <c r="D449" s="167" t="s">
        <v>144</v>
      </c>
      <c r="E449" s="158"/>
      <c r="F449" s="160" t="s">
        <v>248</v>
      </c>
      <c r="G449" s="158"/>
      <c r="H449" s="158"/>
      <c r="J449" s="158"/>
      <c r="K449" s="158"/>
      <c r="L449" s="161"/>
      <c r="M449" s="162"/>
      <c r="N449" s="158"/>
      <c r="O449" s="158"/>
      <c r="P449" s="158"/>
      <c r="Q449" s="158"/>
      <c r="R449" s="158"/>
      <c r="S449" s="158"/>
      <c r="T449" s="163"/>
      <c r="AT449" s="164" t="s">
        <v>144</v>
      </c>
      <c r="AU449" s="164" t="s">
        <v>78</v>
      </c>
      <c r="AV449" s="164" t="s">
        <v>20</v>
      </c>
      <c r="AW449" s="164" t="s">
        <v>93</v>
      </c>
      <c r="AX449" s="164" t="s">
        <v>70</v>
      </c>
      <c r="AY449" s="164" t="s">
        <v>136</v>
      </c>
    </row>
    <row r="450" spans="2:51" s="6" customFormat="1" ht="15.75" customHeight="1">
      <c r="B450" s="165"/>
      <c r="C450" s="166"/>
      <c r="D450" s="167" t="s">
        <v>144</v>
      </c>
      <c r="E450" s="166"/>
      <c r="F450" s="168" t="s">
        <v>262</v>
      </c>
      <c r="G450" s="166"/>
      <c r="H450" s="169">
        <v>634.4</v>
      </c>
      <c r="J450" s="166"/>
      <c r="K450" s="166"/>
      <c r="L450" s="170"/>
      <c r="M450" s="171"/>
      <c r="N450" s="166"/>
      <c r="O450" s="166"/>
      <c r="P450" s="166"/>
      <c r="Q450" s="166"/>
      <c r="R450" s="166"/>
      <c r="S450" s="166"/>
      <c r="T450" s="172"/>
      <c r="AT450" s="173" t="s">
        <v>144</v>
      </c>
      <c r="AU450" s="173" t="s">
        <v>78</v>
      </c>
      <c r="AV450" s="173" t="s">
        <v>78</v>
      </c>
      <c r="AW450" s="173" t="s">
        <v>93</v>
      </c>
      <c r="AX450" s="173" t="s">
        <v>70</v>
      </c>
      <c r="AY450" s="173" t="s">
        <v>136</v>
      </c>
    </row>
    <row r="451" spans="2:51" s="6" customFormat="1" ht="15.75" customHeight="1">
      <c r="B451" s="157"/>
      <c r="C451" s="158"/>
      <c r="D451" s="167" t="s">
        <v>144</v>
      </c>
      <c r="E451" s="158"/>
      <c r="F451" s="160" t="s">
        <v>250</v>
      </c>
      <c r="G451" s="158"/>
      <c r="H451" s="158"/>
      <c r="J451" s="158"/>
      <c r="K451" s="158"/>
      <c r="L451" s="161"/>
      <c r="M451" s="162"/>
      <c r="N451" s="158"/>
      <c r="O451" s="158"/>
      <c r="P451" s="158"/>
      <c r="Q451" s="158"/>
      <c r="R451" s="158"/>
      <c r="S451" s="158"/>
      <c r="T451" s="163"/>
      <c r="AT451" s="164" t="s">
        <v>144</v>
      </c>
      <c r="AU451" s="164" t="s">
        <v>78</v>
      </c>
      <c r="AV451" s="164" t="s">
        <v>20</v>
      </c>
      <c r="AW451" s="164" t="s">
        <v>93</v>
      </c>
      <c r="AX451" s="164" t="s">
        <v>70</v>
      </c>
      <c r="AY451" s="164" t="s">
        <v>136</v>
      </c>
    </row>
    <row r="452" spans="2:51" s="6" customFormat="1" ht="15.75" customHeight="1">
      <c r="B452" s="165"/>
      <c r="C452" s="166"/>
      <c r="D452" s="167" t="s">
        <v>144</v>
      </c>
      <c r="E452" s="166"/>
      <c r="F452" s="168" t="s">
        <v>263</v>
      </c>
      <c r="G452" s="166"/>
      <c r="H452" s="169">
        <v>174.2</v>
      </c>
      <c r="J452" s="166"/>
      <c r="K452" s="166"/>
      <c r="L452" s="170"/>
      <c r="M452" s="171"/>
      <c r="N452" s="166"/>
      <c r="O452" s="166"/>
      <c r="P452" s="166"/>
      <c r="Q452" s="166"/>
      <c r="R452" s="166"/>
      <c r="S452" s="166"/>
      <c r="T452" s="172"/>
      <c r="AT452" s="173" t="s">
        <v>144</v>
      </c>
      <c r="AU452" s="173" t="s">
        <v>78</v>
      </c>
      <c r="AV452" s="173" t="s">
        <v>78</v>
      </c>
      <c r="AW452" s="173" t="s">
        <v>93</v>
      </c>
      <c r="AX452" s="173" t="s">
        <v>70</v>
      </c>
      <c r="AY452" s="173" t="s">
        <v>136</v>
      </c>
    </row>
    <row r="453" spans="2:51" s="6" customFormat="1" ht="15.75" customHeight="1">
      <c r="B453" s="157"/>
      <c r="C453" s="158"/>
      <c r="D453" s="167" t="s">
        <v>144</v>
      </c>
      <c r="E453" s="158"/>
      <c r="F453" s="160" t="s">
        <v>252</v>
      </c>
      <c r="G453" s="158"/>
      <c r="H453" s="158"/>
      <c r="J453" s="158"/>
      <c r="K453" s="158"/>
      <c r="L453" s="161"/>
      <c r="M453" s="162"/>
      <c r="N453" s="158"/>
      <c r="O453" s="158"/>
      <c r="P453" s="158"/>
      <c r="Q453" s="158"/>
      <c r="R453" s="158"/>
      <c r="S453" s="158"/>
      <c r="T453" s="163"/>
      <c r="AT453" s="164" t="s">
        <v>144</v>
      </c>
      <c r="AU453" s="164" t="s">
        <v>78</v>
      </c>
      <c r="AV453" s="164" t="s">
        <v>20</v>
      </c>
      <c r="AW453" s="164" t="s">
        <v>93</v>
      </c>
      <c r="AX453" s="164" t="s">
        <v>70</v>
      </c>
      <c r="AY453" s="164" t="s">
        <v>136</v>
      </c>
    </row>
    <row r="454" spans="2:51" s="6" customFormat="1" ht="15.75" customHeight="1">
      <c r="B454" s="165"/>
      <c r="C454" s="166"/>
      <c r="D454" s="167" t="s">
        <v>144</v>
      </c>
      <c r="E454" s="166"/>
      <c r="F454" s="168" t="s">
        <v>264</v>
      </c>
      <c r="G454" s="166"/>
      <c r="H454" s="169">
        <v>615.3</v>
      </c>
      <c r="J454" s="166"/>
      <c r="K454" s="166"/>
      <c r="L454" s="170"/>
      <c r="M454" s="171"/>
      <c r="N454" s="166"/>
      <c r="O454" s="166"/>
      <c r="P454" s="166"/>
      <c r="Q454" s="166"/>
      <c r="R454" s="166"/>
      <c r="S454" s="166"/>
      <c r="T454" s="172"/>
      <c r="AT454" s="173" t="s">
        <v>144</v>
      </c>
      <c r="AU454" s="173" t="s">
        <v>78</v>
      </c>
      <c r="AV454" s="173" t="s">
        <v>78</v>
      </c>
      <c r="AW454" s="173" t="s">
        <v>93</v>
      </c>
      <c r="AX454" s="173" t="s">
        <v>70</v>
      </c>
      <c r="AY454" s="173" t="s">
        <v>136</v>
      </c>
    </row>
    <row r="455" spans="2:51" s="6" customFormat="1" ht="15.75" customHeight="1">
      <c r="B455" s="157"/>
      <c r="C455" s="158"/>
      <c r="D455" s="167" t="s">
        <v>144</v>
      </c>
      <c r="E455" s="158"/>
      <c r="F455" s="160" t="s">
        <v>254</v>
      </c>
      <c r="G455" s="158"/>
      <c r="H455" s="158"/>
      <c r="J455" s="158"/>
      <c r="K455" s="158"/>
      <c r="L455" s="161"/>
      <c r="M455" s="162"/>
      <c r="N455" s="158"/>
      <c r="O455" s="158"/>
      <c r="P455" s="158"/>
      <c r="Q455" s="158"/>
      <c r="R455" s="158"/>
      <c r="S455" s="158"/>
      <c r="T455" s="163"/>
      <c r="AT455" s="164" t="s">
        <v>144</v>
      </c>
      <c r="AU455" s="164" t="s">
        <v>78</v>
      </c>
      <c r="AV455" s="164" t="s">
        <v>20</v>
      </c>
      <c r="AW455" s="164" t="s">
        <v>93</v>
      </c>
      <c r="AX455" s="164" t="s">
        <v>70</v>
      </c>
      <c r="AY455" s="164" t="s">
        <v>136</v>
      </c>
    </row>
    <row r="456" spans="2:51" s="6" customFormat="1" ht="15.75" customHeight="1">
      <c r="B456" s="165"/>
      <c r="C456" s="166"/>
      <c r="D456" s="167" t="s">
        <v>144</v>
      </c>
      <c r="E456" s="166"/>
      <c r="F456" s="168" t="s">
        <v>265</v>
      </c>
      <c r="G456" s="166"/>
      <c r="H456" s="169">
        <v>177.9</v>
      </c>
      <c r="J456" s="166"/>
      <c r="K456" s="166"/>
      <c r="L456" s="170"/>
      <c r="M456" s="171"/>
      <c r="N456" s="166"/>
      <c r="O456" s="166"/>
      <c r="P456" s="166"/>
      <c r="Q456" s="166"/>
      <c r="R456" s="166"/>
      <c r="S456" s="166"/>
      <c r="T456" s="172"/>
      <c r="AT456" s="173" t="s">
        <v>144</v>
      </c>
      <c r="AU456" s="173" t="s">
        <v>78</v>
      </c>
      <c r="AV456" s="173" t="s">
        <v>78</v>
      </c>
      <c r="AW456" s="173" t="s">
        <v>93</v>
      </c>
      <c r="AX456" s="173" t="s">
        <v>70</v>
      </c>
      <c r="AY456" s="173" t="s">
        <v>136</v>
      </c>
    </row>
    <row r="457" spans="2:51" s="6" customFormat="1" ht="15.75" customHeight="1">
      <c r="B457" s="192"/>
      <c r="C457" s="193"/>
      <c r="D457" s="167" t="s">
        <v>144</v>
      </c>
      <c r="E457" s="193"/>
      <c r="F457" s="194" t="s">
        <v>223</v>
      </c>
      <c r="G457" s="193"/>
      <c r="H457" s="195">
        <v>1601.8</v>
      </c>
      <c r="J457" s="193"/>
      <c r="K457" s="193"/>
      <c r="L457" s="196"/>
      <c r="M457" s="197"/>
      <c r="N457" s="193"/>
      <c r="O457" s="193"/>
      <c r="P457" s="193"/>
      <c r="Q457" s="193"/>
      <c r="R457" s="193"/>
      <c r="S457" s="193"/>
      <c r="T457" s="198"/>
      <c r="AT457" s="199" t="s">
        <v>144</v>
      </c>
      <c r="AU457" s="199" t="s">
        <v>78</v>
      </c>
      <c r="AV457" s="199" t="s">
        <v>153</v>
      </c>
      <c r="AW457" s="199" t="s">
        <v>93</v>
      </c>
      <c r="AX457" s="199" t="s">
        <v>70</v>
      </c>
      <c r="AY457" s="199" t="s">
        <v>136</v>
      </c>
    </row>
    <row r="458" spans="2:51" s="6" customFormat="1" ht="15.75" customHeight="1">
      <c r="B458" s="157"/>
      <c r="C458" s="158"/>
      <c r="D458" s="167" t="s">
        <v>144</v>
      </c>
      <c r="E458" s="158"/>
      <c r="F458" s="160" t="s">
        <v>224</v>
      </c>
      <c r="G458" s="158"/>
      <c r="H458" s="158"/>
      <c r="J458" s="158"/>
      <c r="K458" s="158"/>
      <c r="L458" s="161"/>
      <c r="M458" s="162"/>
      <c r="N458" s="158"/>
      <c r="O458" s="158"/>
      <c r="P458" s="158"/>
      <c r="Q458" s="158"/>
      <c r="R458" s="158"/>
      <c r="S458" s="158"/>
      <c r="T458" s="163"/>
      <c r="AT458" s="164" t="s">
        <v>144</v>
      </c>
      <c r="AU458" s="164" t="s">
        <v>78</v>
      </c>
      <c r="AV458" s="164" t="s">
        <v>20</v>
      </c>
      <c r="AW458" s="164" t="s">
        <v>93</v>
      </c>
      <c r="AX458" s="164" t="s">
        <v>70</v>
      </c>
      <c r="AY458" s="164" t="s">
        <v>136</v>
      </c>
    </row>
    <row r="459" spans="2:51" s="6" customFormat="1" ht="15.75" customHeight="1">
      <c r="B459" s="157"/>
      <c r="C459" s="158"/>
      <c r="D459" s="167" t="s">
        <v>144</v>
      </c>
      <c r="E459" s="158"/>
      <c r="F459" s="160" t="s">
        <v>248</v>
      </c>
      <c r="G459" s="158"/>
      <c r="H459" s="158"/>
      <c r="J459" s="158"/>
      <c r="K459" s="158"/>
      <c r="L459" s="161"/>
      <c r="M459" s="162"/>
      <c r="N459" s="158"/>
      <c r="O459" s="158"/>
      <c r="P459" s="158"/>
      <c r="Q459" s="158"/>
      <c r="R459" s="158"/>
      <c r="S459" s="158"/>
      <c r="T459" s="163"/>
      <c r="AT459" s="164" t="s">
        <v>144</v>
      </c>
      <c r="AU459" s="164" t="s">
        <v>78</v>
      </c>
      <c r="AV459" s="164" t="s">
        <v>20</v>
      </c>
      <c r="AW459" s="164" t="s">
        <v>93</v>
      </c>
      <c r="AX459" s="164" t="s">
        <v>70</v>
      </c>
      <c r="AY459" s="164" t="s">
        <v>136</v>
      </c>
    </row>
    <row r="460" spans="2:51" s="6" customFormat="1" ht="15.75" customHeight="1">
      <c r="B460" s="165"/>
      <c r="C460" s="166"/>
      <c r="D460" s="167" t="s">
        <v>144</v>
      </c>
      <c r="E460" s="166"/>
      <c r="F460" s="168" t="s">
        <v>266</v>
      </c>
      <c r="G460" s="166"/>
      <c r="H460" s="169">
        <v>51.9</v>
      </c>
      <c r="J460" s="166"/>
      <c r="K460" s="166"/>
      <c r="L460" s="170"/>
      <c r="M460" s="171"/>
      <c r="N460" s="166"/>
      <c r="O460" s="166"/>
      <c r="P460" s="166"/>
      <c r="Q460" s="166"/>
      <c r="R460" s="166"/>
      <c r="S460" s="166"/>
      <c r="T460" s="172"/>
      <c r="AT460" s="173" t="s">
        <v>144</v>
      </c>
      <c r="AU460" s="173" t="s">
        <v>78</v>
      </c>
      <c r="AV460" s="173" t="s">
        <v>78</v>
      </c>
      <c r="AW460" s="173" t="s">
        <v>93</v>
      </c>
      <c r="AX460" s="173" t="s">
        <v>70</v>
      </c>
      <c r="AY460" s="173" t="s">
        <v>136</v>
      </c>
    </row>
    <row r="461" spans="2:51" s="6" customFormat="1" ht="15.75" customHeight="1">
      <c r="B461" s="157"/>
      <c r="C461" s="158"/>
      <c r="D461" s="167" t="s">
        <v>144</v>
      </c>
      <c r="E461" s="158"/>
      <c r="F461" s="160" t="s">
        <v>250</v>
      </c>
      <c r="G461" s="158"/>
      <c r="H461" s="158"/>
      <c r="J461" s="158"/>
      <c r="K461" s="158"/>
      <c r="L461" s="161"/>
      <c r="M461" s="162"/>
      <c r="N461" s="158"/>
      <c r="O461" s="158"/>
      <c r="P461" s="158"/>
      <c r="Q461" s="158"/>
      <c r="R461" s="158"/>
      <c r="S461" s="158"/>
      <c r="T461" s="163"/>
      <c r="AT461" s="164" t="s">
        <v>144</v>
      </c>
      <c r="AU461" s="164" t="s">
        <v>78</v>
      </c>
      <c r="AV461" s="164" t="s">
        <v>20</v>
      </c>
      <c r="AW461" s="164" t="s">
        <v>93</v>
      </c>
      <c r="AX461" s="164" t="s">
        <v>70</v>
      </c>
      <c r="AY461" s="164" t="s">
        <v>136</v>
      </c>
    </row>
    <row r="462" spans="2:51" s="6" customFormat="1" ht="15.75" customHeight="1">
      <c r="B462" s="165"/>
      <c r="C462" s="166"/>
      <c r="D462" s="167" t="s">
        <v>144</v>
      </c>
      <c r="E462" s="166"/>
      <c r="F462" s="168" t="s">
        <v>267</v>
      </c>
      <c r="G462" s="166"/>
      <c r="H462" s="169">
        <v>191.9</v>
      </c>
      <c r="J462" s="166"/>
      <c r="K462" s="166"/>
      <c r="L462" s="170"/>
      <c r="M462" s="171"/>
      <c r="N462" s="166"/>
      <c r="O462" s="166"/>
      <c r="P462" s="166"/>
      <c r="Q462" s="166"/>
      <c r="R462" s="166"/>
      <c r="S462" s="166"/>
      <c r="T462" s="172"/>
      <c r="AT462" s="173" t="s">
        <v>144</v>
      </c>
      <c r="AU462" s="173" t="s">
        <v>78</v>
      </c>
      <c r="AV462" s="173" t="s">
        <v>78</v>
      </c>
      <c r="AW462" s="173" t="s">
        <v>93</v>
      </c>
      <c r="AX462" s="173" t="s">
        <v>70</v>
      </c>
      <c r="AY462" s="173" t="s">
        <v>136</v>
      </c>
    </row>
    <row r="463" spans="2:51" s="6" customFormat="1" ht="15.75" customHeight="1">
      <c r="B463" s="157"/>
      <c r="C463" s="158"/>
      <c r="D463" s="167" t="s">
        <v>144</v>
      </c>
      <c r="E463" s="158"/>
      <c r="F463" s="160" t="s">
        <v>252</v>
      </c>
      <c r="G463" s="158"/>
      <c r="H463" s="158"/>
      <c r="J463" s="158"/>
      <c r="K463" s="158"/>
      <c r="L463" s="161"/>
      <c r="M463" s="162"/>
      <c r="N463" s="158"/>
      <c r="O463" s="158"/>
      <c r="P463" s="158"/>
      <c r="Q463" s="158"/>
      <c r="R463" s="158"/>
      <c r="S463" s="158"/>
      <c r="T463" s="163"/>
      <c r="AT463" s="164" t="s">
        <v>144</v>
      </c>
      <c r="AU463" s="164" t="s">
        <v>78</v>
      </c>
      <c r="AV463" s="164" t="s">
        <v>20</v>
      </c>
      <c r="AW463" s="164" t="s">
        <v>93</v>
      </c>
      <c r="AX463" s="164" t="s">
        <v>70</v>
      </c>
      <c r="AY463" s="164" t="s">
        <v>136</v>
      </c>
    </row>
    <row r="464" spans="2:51" s="6" customFormat="1" ht="15.75" customHeight="1">
      <c r="B464" s="165"/>
      <c r="C464" s="166"/>
      <c r="D464" s="167" t="s">
        <v>144</v>
      </c>
      <c r="E464" s="166"/>
      <c r="F464" s="168" t="s">
        <v>268</v>
      </c>
      <c r="G464" s="166"/>
      <c r="H464" s="169">
        <v>67.9</v>
      </c>
      <c r="J464" s="166"/>
      <c r="K464" s="166"/>
      <c r="L464" s="170"/>
      <c r="M464" s="171"/>
      <c r="N464" s="166"/>
      <c r="O464" s="166"/>
      <c r="P464" s="166"/>
      <c r="Q464" s="166"/>
      <c r="R464" s="166"/>
      <c r="S464" s="166"/>
      <c r="T464" s="172"/>
      <c r="AT464" s="173" t="s">
        <v>144</v>
      </c>
      <c r="AU464" s="173" t="s">
        <v>78</v>
      </c>
      <c r="AV464" s="173" t="s">
        <v>78</v>
      </c>
      <c r="AW464" s="173" t="s">
        <v>93</v>
      </c>
      <c r="AX464" s="173" t="s">
        <v>70</v>
      </c>
      <c r="AY464" s="173" t="s">
        <v>136</v>
      </c>
    </row>
    <row r="465" spans="2:51" s="6" customFormat="1" ht="15.75" customHeight="1">
      <c r="B465" s="157"/>
      <c r="C465" s="158"/>
      <c r="D465" s="167" t="s">
        <v>144</v>
      </c>
      <c r="E465" s="158"/>
      <c r="F465" s="160" t="s">
        <v>254</v>
      </c>
      <c r="G465" s="158"/>
      <c r="H465" s="158"/>
      <c r="J465" s="158"/>
      <c r="K465" s="158"/>
      <c r="L465" s="161"/>
      <c r="M465" s="162"/>
      <c r="N465" s="158"/>
      <c r="O465" s="158"/>
      <c r="P465" s="158"/>
      <c r="Q465" s="158"/>
      <c r="R465" s="158"/>
      <c r="S465" s="158"/>
      <c r="T465" s="163"/>
      <c r="AT465" s="164" t="s">
        <v>144</v>
      </c>
      <c r="AU465" s="164" t="s">
        <v>78</v>
      </c>
      <c r="AV465" s="164" t="s">
        <v>20</v>
      </c>
      <c r="AW465" s="164" t="s">
        <v>93</v>
      </c>
      <c r="AX465" s="164" t="s">
        <v>70</v>
      </c>
      <c r="AY465" s="164" t="s">
        <v>136</v>
      </c>
    </row>
    <row r="466" spans="2:51" s="6" customFormat="1" ht="15.75" customHeight="1">
      <c r="B466" s="165"/>
      <c r="C466" s="166"/>
      <c r="D466" s="167" t="s">
        <v>144</v>
      </c>
      <c r="E466" s="166"/>
      <c r="F466" s="168" t="s">
        <v>269</v>
      </c>
      <c r="G466" s="166"/>
      <c r="H466" s="169">
        <v>198.6</v>
      </c>
      <c r="J466" s="166"/>
      <c r="K466" s="166"/>
      <c r="L466" s="170"/>
      <c r="M466" s="171"/>
      <c r="N466" s="166"/>
      <c r="O466" s="166"/>
      <c r="P466" s="166"/>
      <c r="Q466" s="166"/>
      <c r="R466" s="166"/>
      <c r="S466" s="166"/>
      <c r="T466" s="172"/>
      <c r="AT466" s="173" t="s">
        <v>144</v>
      </c>
      <c r="AU466" s="173" t="s">
        <v>78</v>
      </c>
      <c r="AV466" s="173" t="s">
        <v>78</v>
      </c>
      <c r="AW466" s="173" t="s">
        <v>93</v>
      </c>
      <c r="AX466" s="173" t="s">
        <v>70</v>
      </c>
      <c r="AY466" s="173" t="s">
        <v>136</v>
      </c>
    </row>
    <row r="467" spans="2:51" s="6" customFormat="1" ht="15.75" customHeight="1">
      <c r="B467" s="192"/>
      <c r="C467" s="193"/>
      <c r="D467" s="167" t="s">
        <v>144</v>
      </c>
      <c r="E467" s="193"/>
      <c r="F467" s="194" t="s">
        <v>223</v>
      </c>
      <c r="G467" s="193"/>
      <c r="H467" s="195">
        <v>510.3</v>
      </c>
      <c r="J467" s="193"/>
      <c r="K467" s="193"/>
      <c r="L467" s="196"/>
      <c r="M467" s="197"/>
      <c r="N467" s="193"/>
      <c r="O467" s="193"/>
      <c r="P467" s="193"/>
      <c r="Q467" s="193"/>
      <c r="R467" s="193"/>
      <c r="S467" s="193"/>
      <c r="T467" s="198"/>
      <c r="AT467" s="199" t="s">
        <v>144</v>
      </c>
      <c r="AU467" s="199" t="s">
        <v>78</v>
      </c>
      <c r="AV467" s="199" t="s">
        <v>153</v>
      </c>
      <c r="AW467" s="199" t="s">
        <v>93</v>
      </c>
      <c r="AX467" s="199" t="s">
        <v>70</v>
      </c>
      <c r="AY467" s="199" t="s">
        <v>136</v>
      </c>
    </row>
    <row r="468" spans="2:51" s="6" customFormat="1" ht="15.75" customHeight="1">
      <c r="B468" s="174"/>
      <c r="C468" s="175"/>
      <c r="D468" s="167" t="s">
        <v>144</v>
      </c>
      <c r="E468" s="175"/>
      <c r="F468" s="176" t="s">
        <v>147</v>
      </c>
      <c r="G468" s="175"/>
      <c r="H468" s="177">
        <v>2488.46</v>
      </c>
      <c r="J468" s="175"/>
      <c r="K468" s="175"/>
      <c r="L468" s="178"/>
      <c r="M468" s="179"/>
      <c r="N468" s="175"/>
      <c r="O468" s="175"/>
      <c r="P468" s="175"/>
      <c r="Q468" s="175"/>
      <c r="R468" s="175"/>
      <c r="S468" s="175"/>
      <c r="T468" s="180"/>
      <c r="AT468" s="181" t="s">
        <v>144</v>
      </c>
      <c r="AU468" s="181" t="s">
        <v>78</v>
      </c>
      <c r="AV468" s="181" t="s">
        <v>142</v>
      </c>
      <c r="AW468" s="181" t="s">
        <v>93</v>
      </c>
      <c r="AX468" s="181" t="s">
        <v>20</v>
      </c>
      <c r="AY468" s="181" t="s">
        <v>136</v>
      </c>
    </row>
    <row r="469" spans="2:63" s="132" customFormat="1" ht="30.75" customHeight="1">
      <c r="B469" s="133"/>
      <c r="C469" s="134"/>
      <c r="D469" s="134" t="s">
        <v>69</v>
      </c>
      <c r="E469" s="143" t="s">
        <v>180</v>
      </c>
      <c r="F469" s="143" t="s">
        <v>377</v>
      </c>
      <c r="G469" s="134"/>
      <c r="H469" s="134"/>
      <c r="J469" s="144">
        <f>$BK$469</f>
        <v>0</v>
      </c>
      <c r="K469" s="134"/>
      <c r="L469" s="137"/>
      <c r="M469" s="138"/>
      <c r="N469" s="134"/>
      <c r="O469" s="134"/>
      <c r="P469" s="139">
        <f>SUM($P$470:$P$575)</f>
        <v>0</v>
      </c>
      <c r="Q469" s="134"/>
      <c r="R469" s="139">
        <f>SUM($R$470:$R$575)</f>
        <v>53.172459</v>
      </c>
      <c r="S469" s="134"/>
      <c r="T469" s="140">
        <f>SUM($T$470:$T$575)</f>
        <v>68.97675</v>
      </c>
      <c r="AR469" s="141" t="s">
        <v>20</v>
      </c>
      <c r="AT469" s="141" t="s">
        <v>69</v>
      </c>
      <c r="AU469" s="141" t="s">
        <v>20</v>
      </c>
      <c r="AY469" s="141" t="s">
        <v>136</v>
      </c>
      <c r="BK469" s="142">
        <f>SUM($BK$470:$BK$575)</f>
        <v>0</v>
      </c>
    </row>
    <row r="470" spans="2:65" s="6" customFormat="1" ht="15.75" customHeight="1">
      <c r="B470" s="23"/>
      <c r="C470" s="145" t="s">
        <v>378</v>
      </c>
      <c r="D470" s="145" t="s">
        <v>138</v>
      </c>
      <c r="E470" s="146" t="s">
        <v>379</v>
      </c>
      <c r="F470" s="147" t="s">
        <v>380</v>
      </c>
      <c r="G470" s="148" t="s">
        <v>150</v>
      </c>
      <c r="H470" s="149">
        <v>240.3</v>
      </c>
      <c r="I470" s="150"/>
      <c r="J470" s="151">
        <f>ROUND($I$470*$H$470,2)</f>
        <v>0</v>
      </c>
      <c r="K470" s="147"/>
      <c r="L470" s="43"/>
      <c r="M470" s="152"/>
      <c r="N470" s="153" t="s">
        <v>41</v>
      </c>
      <c r="O470" s="24"/>
      <c r="P470" s="24"/>
      <c r="Q470" s="154">
        <v>0.16849</v>
      </c>
      <c r="R470" s="154">
        <f>$Q$470*$H$470</f>
        <v>40.488147000000005</v>
      </c>
      <c r="S470" s="154">
        <v>0</v>
      </c>
      <c r="T470" s="155">
        <f>$S$470*$H$470</f>
        <v>0</v>
      </c>
      <c r="AR470" s="89" t="s">
        <v>142</v>
      </c>
      <c r="AT470" s="89" t="s">
        <v>138</v>
      </c>
      <c r="AU470" s="89" t="s">
        <v>78</v>
      </c>
      <c r="AY470" s="6" t="s">
        <v>136</v>
      </c>
      <c r="BE470" s="156">
        <f>IF($N$470="základní",$J$470,0)</f>
        <v>0</v>
      </c>
      <c r="BF470" s="156">
        <f>IF($N$470="snížená",$J$470,0)</f>
        <v>0</v>
      </c>
      <c r="BG470" s="156">
        <f>IF($N$470="zákl. přenesená",$J$470,0)</f>
        <v>0</v>
      </c>
      <c r="BH470" s="156">
        <f>IF($N$470="sníž. přenesená",$J$470,0)</f>
        <v>0</v>
      </c>
      <c r="BI470" s="156">
        <f>IF($N$470="nulová",$J$470,0)</f>
        <v>0</v>
      </c>
      <c r="BJ470" s="89" t="s">
        <v>20</v>
      </c>
      <c r="BK470" s="156">
        <f>ROUND($I$470*$H$470,2)</f>
        <v>0</v>
      </c>
      <c r="BL470" s="89" t="s">
        <v>142</v>
      </c>
      <c r="BM470" s="89" t="s">
        <v>381</v>
      </c>
    </row>
    <row r="471" spans="2:51" s="6" customFormat="1" ht="15.75" customHeight="1">
      <c r="B471" s="157"/>
      <c r="C471" s="158"/>
      <c r="D471" s="159" t="s">
        <v>144</v>
      </c>
      <c r="E471" s="160"/>
      <c r="F471" s="160" t="s">
        <v>145</v>
      </c>
      <c r="G471" s="158"/>
      <c r="H471" s="158"/>
      <c r="J471" s="158"/>
      <c r="K471" s="158"/>
      <c r="L471" s="161"/>
      <c r="M471" s="162"/>
      <c r="N471" s="158"/>
      <c r="O471" s="158"/>
      <c r="P471" s="158"/>
      <c r="Q471" s="158"/>
      <c r="R471" s="158"/>
      <c r="S471" s="158"/>
      <c r="T471" s="163"/>
      <c r="AT471" s="164" t="s">
        <v>144</v>
      </c>
      <c r="AU471" s="164" t="s">
        <v>78</v>
      </c>
      <c r="AV471" s="164" t="s">
        <v>20</v>
      </c>
      <c r="AW471" s="164" t="s">
        <v>93</v>
      </c>
      <c r="AX471" s="164" t="s">
        <v>70</v>
      </c>
      <c r="AY471" s="164" t="s">
        <v>136</v>
      </c>
    </row>
    <row r="472" spans="2:51" s="6" customFormat="1" ht="15.75" customHeight="1">
      <c r="B472" s="165"/>
      <c r="C472" s="166"/>
      <c r="D472" s="167" t="s">
        <v>144</v>
      </c>
      <c r="E472" s="166"/>
      <c r="F472" s="168" t="s">
        <v>152</v>
      </c>
      <c r="G472" s="166"/>
      <c r="H472" s="169">
        <v>240.3</v>
      </c>
      <c r="J472" s="166"/>
      <c r="K472" s="166"/>
      <c r="L472" s="170"/>
      <c r="M472" s="171"/>
      <c r="N472" s="166"/>
      <c r="O472" s="166"/>
      <c r="P472" s="166"/>
      <c r="Q472" s="166"/>
      <c r="R472" s="166"/>
      <c r="S472" s="166"/>
      <c r="T472" s="172"/>
      <c r="AT472" s="173" t="s">
        <v>144</v>
      </c>
      <c r="AU472" s="173" t="s">
        <v>78</v>
      </c>
      <c r="AV472" s="173" t="s">
        <v>78</v>
      </c>
      <c r="AW472" s="173" t="s">
        <v>93</v>
      </c>
      <c r="AX472" s="173" t="s">
        <v>70</v>
      </c>
      <c r="AY472" s="173" t="s">
        <v>136</v>
      </c>
    </row>
    <row r="473" spans="2:51" s="6" customFormat="1" ht="15.75" customHeight="1">
      <c r="B473" s="174"/>
      <c r="C473" s="175"/>
      <c r="D473" s="167" t="s">
        <v>144</v>
      </c>
      <c r="E473" s="175"/>
      <c r="F473" s="176" t="s">
        <v>147</v>
      </c>
      <c r="G473" s="175"/>
      <c r="H473" s="177">
        <v>240.3</v>
      </c>
      <c r="J473" s="175"/>
      <c r="K473" s="175"/>
      <c r="L473" s="178"/>
      <c r="M473" s="179"/>
      <c r="N473" s="175"/>
      <c r="O473" s="175"/>
      <c r="P473" s="175"/>
      <c r="Q473" s="175"/>
      <c r="R473" s="175"/>
      <c r="S473" s="175"/>
      <c r="T473" s="180"/>
      <c r="AT473" s="181" t="s">
        <v>144</v>
      </c>
      <c r="AU473" s="181" t="s">
        <v>78</v>
      </c>
      <c r="AV473" s="181" t="s">
        <v>142</v>
      </c>
      <c r="AW473" s="181" t="s">
        <v>93</v>
      </c>
      <c r="AX473" s="181" t="s">
        <v>20</v>
      </c>
      <c r="AY473" s="181" t="s">
        <v>136</v>
      </c>
    </row>
    <row r="474" spans="2:65" s="6" customFormat="1" ht="15.75" customHeight="1">
      <c r="B474" s="23"/>
      <c r="C474" s="182" t="s">
        <v>382</v>
      </c>
      <c r="D474" s="182" t="s">
        <v>181</v>
      </c>
      <c r="E474" s="183" t="s">
        <v>383</v>
      </c>
      <c r="F474" s="184" t="s">
        <v>384</v>
      </c>
      <c r="G474" s="185" t="s">
        <v>385</v>
      </c>
      <c r="H474" s="186">
        <v>491.64</v>
      </c>
      <c r="I474" s="187"/>
      <c r="J474" s="188">
        <f>ROUND($I$474*$H$474,2)</f>
        <v>0</v>
      </c>
      <c r="K474" s="184"/>
      <c r="L474" s="189"/>
      <c r="M474" s="190"/>
      <c r="N474" s="191" t="s">
        <v>41</v>
      </c>
      <c r="O474" s="24"/>
      <c r="P474" s="24"/>
      <c r="Q474" s="154">
        <v>0.0258</v>
      </c>
      <c r="R474" s="154">
        <f>$Q$474*$H$474</f>
        <v>12.684312</v>
      </c>
      <c r="S474" s="154">
        <v>0</v>
      </c>
      <c r="T474" s="155">
        <f>$S$474*$H$474</f>
        <v>0</v>
      </c>
      <c r="AR474" s="89" t="s">
        <v>176</v>
      </c>
      <c r="AT474" s="89" t="s">
        <v>181</v>
      </c>
      <c r="AU474" s="89" t="s">
        <v>78</v>
      </c>
      <c r="AY474" s="6" t="s">
        <v>136</v>
      </c>
      <c r="BE474" s="156">
        <f>IF($N$474="základní",$J$474,0)</f>
        <v>0</v>
      </c>
      <c r="BF474" s="156">
        <f>IF($N$474="snížená",$J$474,0)</f>
        <v>0</v>
      </c>
      <c r="BG474" s="156">
        <f>IF($N$474="zákl. přenesená",$J$474,0)</f>
        <v>0</v>
      </c>
      <c r="BH474" s="156">
        <f>IF($N$474="sníž. přenesená",$J$474,0)</f>
        <v>0</v>
      </c>
      <c r="BI474" s="156">
        <f>IF($N$474="nulová",$J$474,0)</f>
        <v>0</v>
      </c>
      <c r="BJ474" s="89" t="s">
        <v>20</v>
      </c>
      <c r="BK474" s="156">
        <f>ROUND($I$474*$H$474,2)</f>
        <v>0</v>
      </c>
      <c r="BL474" s="89" t="s">
        <v>142</v>
      </c>
      <c r="BM474" s="89" t="s">
        <v>386</v>
      </c>
    </row>
    <row r="475" spans="2:51" s="6" customFormat="1" ht="15.75" customHeight="1">
      <c r="B475" s="165"/>
      <c r="C475" s="166"/>
      <c r="D475" s="159" t="s">
        <v>144</v>
      </c>
      <c r="E475" s="168"/>
      <c r="F475" s="168" t="s">
        <v>387</v>
      </c>
      <c r="G475" s="166"/>
      <c r="H475" s="169">
        <v>491.64</v>
      </c>
      <c r="J475" s="166"/>
      <c r="K475" s="166"/>
      <c r="L475" s="170"/>
      <c r="M475" s="171"/>
      <c r="N475" s="166"/>
      <c r="O475" s="166"/>
      <c r="P475" s="166"/>
      <c r="Q475" s="166"/>
      <c r="R475" s="166"/>
      <c r="S475" s="166"/>
      <c r="T475" s="172"/>
      <c r="AT475" s="173" t="s">
        <v>144</v>
      </c>
      <c r="AU475" s="173" t="s">
        <v>78</v>
      </c>
      <c r="AV475" s="173" t="s">
        <v>78</v>
      </c>
      <c r="AW475" s="173" t="s">
        <v>93</v>
      </c>
      <c r="AX475" s="173" t="s">
        <v>20</v>
      </c>
      <c r="AY475" s="173" t="s">
        <v>136</v>
      </c>
    </row>
    <row r="476" spans="2:65" s="6" customFormat="1" ht="15.75" customHeight="1">
      <c r="B476" s="23"/>
      <c r="C476" s="145" t="s">
        <v>388</v>
      </c>
      <c r="D476" s="145" t="s">
        <v>138</v>
      </c>
      <c r="E476" s="146" t="s">
        <v>389</v>
      </c>
      <c r="F476" s="147" t="s">
        <v>390</v>
      </c>
      <c r="G476" s="148" t="s">
        <v>141</v>
      </c>
      <c r="H476" s="149">
        <v>2529.462</v>
      </c>
      <c r="I476" s="150"/>
      <c r="J476" s="151">
        <f>ROUND($I$476*$H$476,2)</f>
        <v>0</v>
      </c>
      <c r="K476" s="147"/>
      <c r="L476" s="43"/>
      <c r="M476" s="152"/>
      <c r="N476" s="153" t="s">
        <v>41</v>
      </c>
      <c r="O476" s="24"/>
      <c r="P476" s="24"/>
      <c r="Q476" s="154">
        <v>0</v>
      </c>
      <c r="R476" s="154">
        <f>$Q$476*$H$476</f>
        <v>0</v>
      </c>
      <c r="S476" s="154">
        <v>0</v>
      </c>
      <c r="T476" s="155">
        <f>$S$476*$H$476</f>
        <v>0</v>
      </c>
      <c r="AR476" s="89" t="s">
        <v>142</v>
      </c>
      <c r="AT476" s="89" t="s">
        <v>138</v>
      </c>
      <c r="AU476" s="89" t="s">
        <v>78</v>
      </c>
      <c r="AY476" s="6" t="s">
        <v>136</v>
      </c>
      <c r="BE476" s="156">
        <f>IF($N$476="základní",$J$476,0)</f>
        <v>0</v>
      </c>
      <c r="BF476" s="156">
        <f>IF($N$476="snížená",$J$476,0)</f>
        <v>0</v>
      </c>
      <c r="BG476" s="156">
        <f>IF($N$476="zákl. přenesená",$J$476,0)</f>
        <v>0</v>
      </c>
      <c r="BH476" s="156">
        <f>IF($N$476="sníž. přenesená",$J$476,0)</f>
        <v>0</v>
      </c>
      <c r="BI476" s="156">
        <f>IF($N$476="nulová",$J$476,0)</f>
        <v>0</v>
      </c>
      <c r="BJ476" s="89" t="s">
        <v>20</v>
      </c>
      <c r="BK476" s="156">
        <f>ROUND($I$476*$H$476,2)</f>
        <v>0</v>
      </c>
      <c r="BL476" s="89" t="s">
        <v>142</v>
      </c>
      <c r="BM476" s="89" t="s">
        <v>391</v>
      </c>
    </row>
    <row r="477" spans="2:51" s="6" customFormat="1" ht="15.75" customHeight="1">
      <c r="B477" s="165"/>
      <c r="C477" s="166"/>
      <c r="D477" s="159" t="s">
        <v>144</v>
      </c>
      <c r="E477" s="168"/>
      <c r="F477" s="168" t="s">
        <v>392</v>
      </c>
      <c r="G477" s="166"/>
      <c r="H477" s="169">
        <v>1574.212</v>
      </c>
      <c r="J477" s="166"/>
      <c r="K477" s="166"/>
      <c r="L477" s="170"/>
      <c r="M477" s="171"/>
      <c r="N477" s="166"/>
      <c r="O477" s="166"/>
      <c r="P477" s="166"/>
      <c r="Q477" s="166"/>
      <c r="R477" s="166"/>
      <c r="S477" s="166"/>
      <c r="T477" s="172"/>
      <c r="AT477" s="173" t="s">
        <v>144</v>
      </c>
      <c r="AU477" s="173" t="s">
        <v>78</v>
      </c>
      <c r="AV477" s="173" t="s">
        <v>78</v>
      </c>
      <c r="AW477" s="173" t="s">
        <v>93</v>
      </c>
      <c r="AX477" s="173" t="s">
        <v>70</v>
      </c>
      <c r="AY477" s="173" t="s">
        <v>136</v>
      </c>
    </row>
    <row r="478" spans="2:51" s="6" customFormat="1" ht="15.75" customHeight="1">
      <c r="B478" s="165"/>
      <c r="C478" s="166"/>
      <c r="D478" s="167" t="s">
        <v>144</v>
      </c>
      <c r="E478" s="166"/>
      <c r="F478" s="168" t="s">
        <v>393</v>
      </c>
      <c r="G478" s="166"/>
      <c r="H478" s="169">
        <v>208</v>
      </c>
      <c r="J478" s="166"/>
      <c r="K478" s="166"/>
      <c r="L478" s="170"/>
      <c r="M478" s="171"/>
      <c r="N478" s="166"/>
      <c r="O478" s="166"/>
      <c r="P478" s="166"/>
      <c r="Q478" s="166"/>
      <c r="R478" s="166"/>
      <c r="S478" s="166"/>
      <c r="T478" s="172"/>
      <c r="AT478" s="173" t="s">
        <v>144</v>
      </c>
      <c r="AU478" s="173" t="s">
        <v>78</v>
      </c>
      <c r="AV478" s="173" t="s">
        <v>78</v>
      </c>
      <c r="AW478" s="173" t="s">
        <v>93</v>
      </c>
      <c r="AX478" s="173" t="s">
        <v>70</v>
      </c>
      <c r="AY478" s="173" t="s">
        <v>136</v>
      </c>
    </row>
    <row r="479" spans="2:51" s="6" customFormat="1" ht="15.75" customHeight="1">
      <c r="B479" s="165"/>
      <c r="C479" s="166"/>
      <c r="D479" s="167" t="s">
        <v>144</v>
      </c>
      <c r="E479" s="166"/>
      <c r="F479" s="168" t="s">
        <v>394</v>
      </c>
      <c r="G479" s="166"/>
      <c r="H479" s="169">
        <v>109.6</v>
      </c>
      <c r="J479" s="166"/>
      <c r="K479" s="166"/>
      <c r="L479" s="170"/>
      <c r="M479" s="171"/>
      <c r="N479" s="166"/>
      <c r="O479" s="166"/>
      <c r="P479" s="166"/>
      <c r="Q479" s="166"/>
      <c r="R479" s="166"/>
      <c r="S479" s="166"/>
      <c r="T479" s="172"/>
      <c r="AT479" s="173" t="s">
        <v>144</v>
      </c>
      <c r="AU479" s="173" t="s">
        <v>78</v>
      </c>
      <c r="AV479" s="173" t="s">
        <v>78</v>
      </c>
      <c r="AW479" s="173" t="s">
        <v>93</v>
      </c>
      <c r="AX479" s="173" t="s">
        <v>70</v>
      </c>
      <c r="AY479" s="173" t="s">
        <v>136</v>
      </c>
    </row>
    <row r="480" spans="2:51" s="6" customFormat="1" ht="15.75" customHeight="1">
      <c r="B480" s="165"/>
      <c r="C480" s="166"/>
      <c r="D480" s="167" t="s">
        <v>144</v>
      </c>
      <c r="E480" s="166"/>
      <c r="F480" s="168" t="s">
        <v>395</v>
      </c>
      <c r="G480" s="166"/>
      <c r="H480" s="169">
        <v>637.65</v>
      </c>
      <c r="J480" s="166"/>
      <c r="K480" s="166"/>
      <c r="L480" s="170"/>
      <c r="M480" s="171"/>
      <c r="N480" s="166"/>
      <c r="O480" s="166"/>
      <c r="P480" s="166"/>
      <c r="Q480" s="166"/>
      <c r="R480" s="166"/>
      <c r="S480" s="166"/>
      <c r="T480" s="172"/>
      <c r="AT480" s="173" t="s">
        <v>144</v>
      </c>
      <c r="AU480" s="173" t="s">
        <v>78</v>
      </c>
      <c r="AV480" s="173" t="s">
        <v>78</v>
      </c>
      <c r="AW480" s="173" t="s">
        <v>93</v>
      </c>
      <c r="AX480" s="173" t="s">
        <v>70</v>
      </c>
      <c r="AY480" s="173" t="s">
        <v>136</v>
      </c>
    </row>
    <row r="481" spans="2:51" s="6" customFormat="1" ht="15.75" customHeight="1">
      <c r="B481" s="174"/>
      <c r="C481" s="175"/>
      <c r="D481" s="167" t="s">
        <v>144</v>
      </c>
      <c r="E481" s="175"/>
      <c r="F481" s="176" t="s">
        <v>147</v>
      </c>
      <c r="G481" s="175"/>
      <c r="H481" s="177">
        <v>2529.462</v>
      </c>
      <c r="J481" s="175"/>
      <c r="K481" s="175"/>
      <c r="L481" s="178"/>
      <c r="M481" s="179"/>
      <c r="N481" s="175"/>
      <c r="O481" s="175"/>
      <c r="P481" s="175"/>
      <c r="Q481" s="175"/>
      <c r="R481" s="175"/>
      <c r="S481" s="175"/>
      <c r="T481" s="180"/>
      <c r="AT481" s="181" t="s">
        <v>144</v>
      </c>
      <c r="AU481" s="181" t="s">
        <v>78</v>
      </c>
      <c r="AV481" s="181" t="s">
        <v>142</v>
      </c>
      <c r="AW481" s="181" t="s">
        <v>93</v>
      </c>
      <c r="AX481" s="181" t="s">
        <v>20</v>
      </c>
      <c r="AY481" s="181" t="s">
        <v>136</v>
      </c>
    </row>
    <row r="482" spans="2:65" s="6" customFormat="1" ht="15.75" customHeight="1">
      <c r="B482" s="23"/>
      <c r="C482" s="145" t="s">
        <v>396</v>
      </c>
      <c r="D482" s="145" t="s">
        <v>138</v>
      </c>
      <c r="E482" s="146" t="s">
        <v>397</v>
      </c>
      <c r="F482" s="147" t="s">
        <v>398</v>
      </c>
      <c r="G482" s="148" t="s">
        <v>141</v>
      </c>
      <c r="H482" s="149">
        <v>151767.72</v>
      </c>
      <c r="I482" s="150"/>
      <c r="J482" s="151">
        <f>ROUND($I$482*$H$482,2)</f>
        <v>0</v>
      </c>
      <c r="K482" s="147"/>
      <c r="L482" s="43"/>
      <c r="M482" s="152"/>
      <c r="N482" s="153" t="s">
        <v>41</v>
      </c>
      <c r="O482" s="24"/>
      <c r="P482" s="24"/>
      <c r="Q482" s="154">
        <v>0</v>
      </c>
      <c r="R482" s="154">
        <f>$Q$482*$H$482</f>
        <v>0</v>
      </c>
      <c r="S482" s="154">
        <v>0</v>
      </c>
      <c r="T482" s="155">
        <f>$S$482*$H$482</f>
        <v>0</v>
      </c>
      <c r="AR482" s="89" t="s">
        <v>142</v>
      </c>
      <c r="AT482" s="89" t="s">
        <v>138</v>
      </c>
      <c r="AU482" s="89" t="s">
        <v>78</v>
      </c>
      <c r="AY482" s="6" t="s">
        <v>136</v>
      </c>
      <c r="BE482" s="156">
        <f>IF($N$482="základní",$J$482,0)</f>
        <v>0</v>
      </c>
      <c r="BF482" s="156">
        <f>IF($N$482="snížená",$J$482,0)</f>
        <v>0</v>
      </c>
      <c r="BG482" s="156">
        <f>IF($N$482="zákl. přenesená",$J$482,0)</f>
        <v>0</v>
      </c>
      <c r="BH482" s="156">
        <f>IF($N$482="sníž. přenesená",$J$482,0)</f>
        <v>0</v>
      </c>
      <c r="BI482" s="156">
        <f>IF($N$482="nulová",$J$482,0)</f>
        <v>0</v>
      </c>
      <c r="BJ482" s="89" t="s">
        <v>20</v>
      </c>
      <c r="BK482" s="156">
        <f>ROUND($I$482*$H$482,2)</f>
        <v>0</v>
      </c>
      <c r="BL482" s="89" t="s">
        <v>142</v>
      </c>
      <c r="BM482" s="89" t="s">
        <v>399</v>
      </c>
    </row>
    <row r="483" spans="2:65" s="6" customFormat="1" ht="15.75" customHeight="1">
      <c r="B483" s="23"/>
      <c r="C483" s="148" t="s">
        <v>400</v>
      </c>
      <c r="D483" s="148" t="s">
        <v>138</v>
      </c>
      <c r="E483" s="146" t="s">
        <v>401</v>
      </c>
      <c r="F483" s="147" t="s">
        <v>402</v>
      </c>
      <c r="G483" s="148" t="s">
        <v>141</v>
      </c>
      <c r="H483" s="149">
        <v>2529.462</v>
      </c>
      <c r="I483" s="150"/>
      <c r="J483" s="151">
        <f>ROUND($I$483*$H$483,2)</f>
        <v>0</v>
      </c>
      <c r="K483" s="147"/>
      <c r="L483" s="43"/>
      <c r="M483" s="152"/>
      <c r="N483" s="153" t="s">
        <v>41</v>
      </c>
      <c r="O483" s="24"/>
      <c r="P483" s="24"/>
      <c r="Q483" s="154">
        <v>0</v>
      </c>
      <c r="R483" s="154">
        <f>$Q$483*$H$483</f>
        <v>0</v>
      </c>
      <c r="S483" s="154">
        <v>0</v>
      </c>
      <c r="T483" s="155">
        <f>$S$483*$H$483</f>
        <v>0</v>
      </c>
      <c r="AR483" s="89" t="s">
        <v>142</v>
      </c>
      <c r="AT483" s="89" t="s">
        <v>138</v>
      </c>
      <c r="AU483" s="89" t="s">
        <v>78</v>
      </c>
      <c r="AY483" s="89" t="s">
        <v>136</v>
      </c>
      <c r="BE483" s="156">
        <f>IF($N$483="základní",$J$483,0)</f>
        <v>0</v>
      </c>
      <c r="BF483" s="156">
        <f>IF($N$483="snížená",$J$483,0)</f>
        <v>0</v>
      </c>
      <c r="BG483" s="156">
        <f>IF($N$483="zákl. přenesená",$J$483,0)</f>
        <v>0</v>
      </c>
      <c r="BH483" s="156">
        <f>IF($N$483="sníž. přenesená",$J$483,0)</f>
        <v>0</v>
      </c>
      <c r="BI483" s="156">
        <f>IF($N$483="nulová",$J$483,0)</f>
        <v>0</v>
      </c>
      <c r="BJ483" s="89" t="s">
        <v>20</v>
      </c>
      <c r="BK483" s="156">
        <f>ROUND($I$483*$H$483,2)</f>
        <v>0</v>
      </c>
      <c r="BL483" s="89" t="s">
        <v>142</v>
      </c>
      <c r="BM483" s="89" t="s">
        <v>403</v>
      </c>
    </row>
    <row r="484" spans="2:65" s="6" customFormat="1" ht="15.75" customHeight="1">
      <c r="B484" s="23"/>
      <c r="C484" s="148" t="s">
        <v>404</v>
      </c>
      <c r="D484" s="148" t="s">
        <v>138</v>
      </c>
      <c r="E484" s="146" t="s">
        <v>405</v>
      </c>
      <c r="F484" s="147" t="s">
        <v>406</v>
      </c>
      <c r="G484" s="148" t="s">
        <v>141</v>
      </c>
      <c r="H484" s="149">
        <v>2529.462</v>
      </c>
      <c r="I484" s="150"/>
      <c r="J484" s="151">
        <f>ROUND($I$484*$H$484,2)</f>
        <v>0</v>
      </c>
      <c r="K484" s="147"/>
      <c r="L484" s="43"/>
      <c r="M484" s="152"/>
      <c r="N484" s="153" t="s">
        <v>41</v>
      </c>
      <c r="O484" s="24"/>
      <c r="P484" s="24"/>
      <c r="Q484" s="154">
        <v>0</v>
      </c>
      <c r="R484" s="154">
        <f>$Q$484*$H$484</f>
        <v>0</v>
      </c>
      <c r="S484" s="154">
        <v>0</v>
      </c>
      <c r="T484" s="155">
        <f>$S$484*$H$484</f>
        <v>0</v>
      </c>
      <c r="AR484" s="89" t="s">
        <v>142</v>
      </c>
      <c r="AT484" s="89" t="s">
        <v>138</v>
      </c>
      <c r="AU484" s="89" t="s">
        <v>78</v>
      </c>
      <c r="AY484" s="89" t="s">
        <v>136</v>
      </c>
      <c r="BE484" s="156">
        <f>IF($N$484="základní",$J$484,0)</f>
        <v>0</v>
      </c>
      <c r="BF484" s="156">
        <f>IF($N$484="snížená",$J$484,0)</f>
        <v>0</v>
      </c>
      <c r="BG484" s="156">
        <f>IF($N$484="zákl. přenesená",$J$484,0)</f>
        <v>0</v>
      </c>
      <c r="BH484" s="156">
        <f>IF($N$484="sníž. přenesená",$J$484,0)</f>
        <v>0</v>
      </c>
      <c r="BI484" s="156">
        <f>IF($N$484="nulová",$J$484,0)</f>
        <v>0</v>
      </c>
      <c r="BJ484" s="89" t="s">
        <v>20</v>
      </c>
      <c r="BK484" s="156">
        <f>ROUND($I$484*$H$484,2)</f>
        <v>0</v>
      </c>
      <c r="BL484" s="89" t="s">
        <v>142</v>
      </c>
      <c r="BM484" s="89" t="s">
        <v>407</v>
      </c>
    </row>
    <row r="485" spans="2:65" s="6" customFormat="1" ht="15.75" customHeight="1">
      <c r="B485" s="23"/>
      <c r="C485" s="148" t="s">
        <v>408</v>
      </c>
      <c r="D485" s="148" t="s">
        <v>138</v>
      </c>
      <c r="E485" s="146" t="s">
        <v>409</v>
      </c>
      <c r="F485" s="147" t="s">
        <v>410</v>
      </c>
      <c r="G485" s="148" t="s">
        <v>141</v>
      </c>
      <c r="H485" s="149">
        <v>151767.72</v>
      </c>
      <c r="I485" s="150"/>
      <c r="J485" s="151">
        <f>ROUND($I$485*$H$485,2)</f>
        <v>0</v>
      </c>
      <c r="K485" s="147"/>
      <c r="L485" s="43"/>
      <c r="M485" s="152"/>
      <c r="N485" s="153" t="s">
        <v>41</v>
      </c>
      <c r="O485" s="24"/>
      <c r="P485" s="24"/>
      <c r="Q485" s="154">
        <v>0</v>
      </c>
      <c r="R485" s="154">
        <f>$Q$485*$H$485</f>
        <v>0</v>
      </c>
      <c r="S485" s="154">
        <v>0</v>
      </c>
      <c r="T485" s="155">
        <f>$S$485*$H$485</f>
        <v>0</v>
      </c>
      <c r="AR485" s="89" t="s">
        <v>142</v>
      </c>
      <c r="AT485" s="89" t="s">
        <v>138</v>
      </c>
      <c r="AU485" s="89" t="s">
        <v>78</v>
      </c>
      <c r="AY485" s="89" t="s">
        <v>136</v>
      </c>
      <c r="BE485" s="156">
        <f>IF($N$485="základní",$J$485,0)</f>
        <v>0</v>
      </c>
      <c r="BF485" s="156">
        <f>IF($N$485="snížená",$J$485,0)</f>
        <v>0</v>
      </c>
      <c r="BG485" s="156">
        <f>IF($N$485="zákl. přenesená",$J$485,0)</f>
        <v>0</v>
      </c>
      <c r="BH485" s="156">
        <f>IF($N$485="sníž. přenesená",$J$485,0)</f>
        <v>0</v>
      </c>
      <c r="BI485" s="156">
        <f>IF($N$485="nulová",$J$485,0)</f>
        <v>0</v>
      </c>
      <c r="BJ485" s="89" t="s">
        <v>20</v>
      </c>
      <c r="BK485" s="156">
        <f>ROUND($I$485*$H$485,2)</f>
        <v>0</v>
      </c>
      <c r="BL485" s="89" t="s">
        <v>142</v>
      </c>
      <c r="BM485" s="89" t="s">
        <v>411</v>
      </c>
    </row>
    <row r="486" spans="2:65" s="6" customFormat="1" ht="15.75" customHeight="1">
      <c r="B486" s="23"/>
      <c r="C486" s="148" t="s">
        <v>412</v>
      </c>
      <c r="D486" s="148" t="s">
        <v>138</v>
      </c>
      <c r="E486" s="146" t="s">
        <v>413</v>
      </c>
      <c r="F486" s="147" t="s">
        <v>414</v>
      </c>
      <c r="G486" s="148" t="s">
        <v>141</v>
      </c>
      <c r="H486" s="149">
        <v>2529.462</v>
      </c>
      <c r="I486" s="150"/>
      <c r="J486" s="151">
        <f>ROUND($I$486*$H$486,2)</f>
        <v>0</v>
      </c>
      <c r="K486" s="147"/>
      <c r="L486" s="43"/>
      <c r="M486" s="152"/>
      <c r="N486" s="153" t="s">
        <v>41</v>
      </c>
      <c r="O486" s="24"/>
      <c r="P486" s="24"/>
      <c r="Q486" s="154">
        <v>0</v>
      </c>
      <c r="R486" s="154">
        <f>$Q$486*$H$486</f>
        <v>0</v>
      </c>
      <c r="S486" s="154">
        <v>0</v>
      </c>
      <c r="T486" s="155">
        <f>$S$486*$H$486</f>
        <v>0</v>
      </c>
      <c r="AR486" s="89" t="s">
        <v>142</v>
      </c>
      <c r="AT486" s="89" t="s">
        <v>138</v>
      </c>
      <c r="AU486" s="89" t="s">
        <v>78</v>
      </c>
      <c r="AY486" s="89" t="s">
        <v>136</v>
      </c>
      <c r="BE486" s="156">
        <f>IF($N$486="základní",$J$486,0)</f>
        <v>0</v>
      </c>
      <c r="BF486" s="156">
        <f>IF($N$486="snížená",$J$486,0)</f>
        <v>0</v>
      </c>
      <c r="BG486" s="156">
        <f>IF($N$486="zákl. přenesená",$J$486,0)</f>
        <v>0</v>
      </c>
      <c r="BH486" s="156">
        <f>IF($N$486="sníž. přenesená",$J$486,0)</f>
        <v>0</v>
      </c>
      <c r="BI486" s="156">
        <f>IF($N$486="nulová",$J$486,0)</f>
        <v>0</v>
      </c>
      <c r="BJ486" s="89" t="s">
        <v>20</v>
      </c>
      <c r="BK486" s="156">
        <f>ROUND($I$486*$H$486,2)</f>
        <v>0</v>
      </c>
      <c r="BL486" s="89" t="s">
        <v>142</v>
      </c>
      <c r="BM486" s="89" t="s">
        <v>415</v>
      </c>
    </row>
    <row r="487" spans="2:65" s="6" customFormat="1" ht="15.75" customHeight="1">
      <c r="B487" s="23"/>
      <c r="C487" s="148" t="s">
        <v>416</v>
      </c>
      <c r="D487" s="148" t="s">
        <v>138</v>
      </c>
      <c r="E487" s="146" t="s">
        <v>417</v>
      </c>
      <c r="F487" s="147" t="s">
        <v>418</v>
      </c>
      <c r="G487" s="148" t="s">
        <v>150</v>
      </c>
      <c r="H487" s="149">
        <v>4</v>
      </c>
      <c r="I487" s="150"/>
      <c r="J487" s="151">
        <f>ROUND($I$487*$H$487,2)</f>
        <v>0</v>
      </c>
      <c r="K487" s="147"/>
      <c r="L487" s="43"/>
      <c r="M487" s="152"/>
      <c r="N487" s="153" t="s">
        <v>41</v>
      </c>
      <c r="O487" s="24"/>
      <c r="P487" s="24"/>
      <c r="Q487" s="154">
        <v>0</v>
      </c>
      <c r="R487" s="154">
        <f>$Q$487*$H$487</f>
        <v>0</v>
      </c>
      <c r="S487" s="154">
        <v>0</v>
      </c>
      <c r="T487" s="155">
        <f>$S$487*$H$487</f>
        <v>0</v>
      </c>
      <c r="AR487" s="89" t="s">
        <v>142</v>
      </c>
      <c r="AT487" s="89" t="s">
        <v>138</v>
      </c>
      <c r="AU487" s="89" t="s">
        <v>78</v>
      </c>
      <c r="AY487" s="89" t="s">
        <v>136</v>
      </c>
      <c r="BE487" s="156">
        <f>IF($N$487="základní",$J$487,0)</f>
        <v>0</v>
      </c>
      <c r="BF487" s="156">
        <f>IF($N$487="snížená",$J$487,0)</f>
        <v>0</v>
      </c>
      <c r="BG487" s="156">
        <f>IF($N$487="zákl. přenesená",$J$487,0)</f>
        <v>0</v>
      </c>
      <c r="BH487" s="156">
        <f>IF($N$487="sníž. přenesená",$J$487,0)</f>
        <v>0</v>
      </c>
      <c r="BI487" s="156">
        <f>IF($N$487="nulová",$J$487,0)</f>
        <v>0</v>
      </c>
      <c r="BJ487" s="89" t="s">
        <v>20</v>
      </c>
      <c r="BK487" s="156">
        <f>ROUND($I$487*$H$487,2)</f>
        <v>0</v>
      </c>
      <c r="BL487" s="89" t="s">
        <v>142</v>
      </c>
      <c r="BM487" s="89" t="s">
        <v>419</v>
      </c>
    </row>
    <row r="488" spans="2:65" s="6" customFormat="1" ht="15.75" customHeight="1">
      <c r="B488" s="23"/>
      <c r="C488" s="148" t="s">
        <v>420</v>
      </c>
      <c r="D488" s="148" t="s">
        <v>138</v>
      </c>
      <c r="E488" s="146" t="s">
        <v>421</v>
      </c>
      <c r="F488" s="147" t="s">
        <v>422</v>
      </c>
      <c r="G488" s="148" t="s">
        <v>150</v>
      </c>
      <c r="H488" s="149">
        <v>120</v>
      </c>
      <c r="I488" s="150"/>
      <c r="J488" s="151">
        <f>ROUND($I$488*$H$488,2)</f>
        <v>0</v>
      </c>
      <c r="K488" s="147"/>
      <c r="L488" s="43"/>
      <c r="M488" s="152"/>
      <c r="N488" s="153" t="s">
        <v>41</v>
      </c>
      <c r="O488" s="24"/>
      <c r="P488" s="24"/>
      <c r="Q488" s="154">
        <v>0</v>
      </c>
      <c r="R488" s="154">
        <f>$Q$488*$H$488</f>
        <v>0</v>
      </c>
      <c r="S488" s="154">
        <v>0</v>
      </c>
      <c r="T488" s="155">
        <f>$S$488*$H$488</f>
        <v>0</v>
      </c>
      <c r="AR488" s="89" t="s">
        <v>142</v>
      </c>
      <c r="AT488" s="89" t="s">
        <v>138</v>
      </c>
      <c r="AU488" s="89" t="s">
        <v>78</v>
      </c>
      <c r="AY488" s="89" t="s">
        <v>136</v>
      </c>
      <c r="BE488" s="156">
        <f>IF($N$488="základní",$J$488,0)</f>
        <v>0</v>
      </c>
      <c r="BF488" s="156">
        <f>IF($N$488="snížená",$J$488,0)</f>
        <v>0</v>
      </c>
      <c r="BG488" s="156">
        <f>IF($N$488="zákl. přenesená",$J$488,0)</f>
        <v>0</v>
      </c>
      <c r="BH488" s="156">
        <f>IF($N$488="sníž. přenesená",$J$488,0)</f>
        <v>0</v>
      </c>
      <c r="BI488" s="156">
        <f>IF($N$488="nulová",$J$488,0)</f>
        <v>0</v>
      </c>
      <c r="BJ488" s="89" t="s">
        <v>20</v>
      </c>
      <c r="BK488" s="156">
        <f>ROUND($I$488*$H$488,2)</f>
        <v>0</v>
      </c>
      <c r="BL488" s="89" t="s">
        <v>142</v>
      </c>
      <c r="BM488" s="89" t="s">
        <v>423</v>
      </c>
    </row>
    <row r="489" spans="2:65" s="6" customFormat="1" ht="15.75" customHeight="1">
      <c r="B489" s="23"/>
      <c r="C489" s="148" t="s">
        <v>424</v>
      </c>
      <c r="D489" s="148" t="s">
        <v>138</v>
      </c>
      <c r="E489" s="146" t="s">
        <v>425</v>
      </c>
      <c r="F489" s="147" t="s">
        <v>426</v>
      </c>
      <c r="G489" s="148" t="s">
        <v>150</v>
      </c>
      <c r="H489" s="149">
        <v>4</v>
      </c>
      <c r="I489" s="150"/>
      <c r="J489" s="151">
        <f>ROUND($I$489*$H$489,2)</f>
        <v>0</v>
      </c>
      <c r="K489" s="147"/>
      <c r="L489" s="43"/>
      <c r="M489" s="152"/>
      <c r="N489" s="153" t="s">
        <v>41</v>
      </c>
      <c r="O489" s="24"/>
      <c r="P489" s="24"/>
      <c r="Q489" s="154">
        <v>0</v>
      </c>
      <c r="R489" s="154">
        <f>$Q$489*$H$489</f>
        <v>0</v>
      </c>
      <c r="S489" s="154">
        <v>0</v>
      </c>
      <c r="T489" s="155">
        <f>$S$489*$H$489</f>
        <v>0</v>
      </c>
      <c r="AR489" s="89" t="s">
        <v>142</v>
      </c>
      <c r="AT489" s="89" t="s">
        <v>138</v>
      </c>
      <c r="AU489" s="89" t="s">
        <v>78</v>
      </c>
      <c r="AY489" s="89" t="s">
        <v>136</v>
      </c>
      <c r="BE489" s="156">
        <f>IF($N$489="základní",$J$489,0)</f>
        <v>0</v>
      </c>
      <c r="BF489" s="156">
        <f>IF($N$489="snížená",$J$489,0)</f>
        <v>0</v>
      </c>
      <c r="BG489" s="156">
        <f>IF($N$489="zákl. přenesená",$J$489,0)</f>
        <v>0</v>
      </c>
      <c r="BH489" s="156">
        <f>IF($N$489="sníž. přenesená",$J$489,0)</f>
        <v>0</v>
      </c>
      <c r="BI489" s="156">
        <f>IF($N$489="nulová",$J$489,0)</f>
        <v>0</v>
      </c>
      <c r="BJ489" s="89" t="s">
        <v>20</v>
      </c>
      <c r="BK489" s="156">
        <f>ROUND($I$489*$H$489,2)</f>
        <v>0</v>
      </c>
      <c r="BL489" s="89" t="s">
        <v>142</v>
      </c>
      <c r="BM489" s="89" t="s">
        <v>427</v>
      </c>
    </row>
    <row r="490" spans="2:65" s="6" customFormat="1" ht="15.75" customHeight="1">
      <c r="B490" s="23"/>
      <c r="C490" s="148" t="s">
        <v>428</v>
      </c>
      <c r="D490" s="148" t="s">
        <v>138</v>
      </c>
      <c r="E490" s="146" t="s">
        <v>429</v>
      </c>
      <c r="F490" s="147" t="s">
        <v>430</v>
      </c>
      <c r="G490" s="148" t="s">
        <v>150</v>
      </c>
      <c r="H490" s="149">
        <v>101</v>
      </c>
      <c r="I490" s="150"/>
      <c r="J490" s="151">
        <f>ROUND($I$490*$H$490,2)</f>
        <v>0</v>
      </c>
      <c r="K490" s="147"/>
      <c r="L490" s="43"/>
      <c r="M490" s="152"/>
      <c r="N490" s="153" t="s">
        <v>41</v>
      </c>
      <c r="O490" s="24"/>
      <c r="P490" s="24"/>
      <c r="Q490" s="154">
        <v>0</v>
      </c>
      <c r="R490" s="154">
        <f>$Q$490*$H$490</f>
        <v>0</v>
      </c>
      <c r="S490" s="154">
        <v>0.112</v>
      </c>
      <c r="T490" s="155">
        <f>$S$490*$H$490</f>
        <v>11.312</v>
      </c>
      <c r="AR490" s="89" t="s">
        <v>142</v>
      </c>
      <c r="AT490" s="89" t="s">
        <v>138</v>
      </c>
      <c r="AU490" s="89" t="s">
        <v>78</v>
      </c>
      <c r="AY490" s="89" t="s">
        <v>136</v>
      </c>
      <c r="BE490" s="156">
        <f>IF($N$490="základní",$J$490,0)</f>
        <v>0</v>
      </c>
      <c r="BF490" s="156">
        <f>IF($N$490="snížená",$J$490,0)</f>
        <v>0</v>
      </c>
      <c r="BG490" s="156">
        <f>IF($N$490="zákl. přenesená",$J$490,0)</f>
        <v>0</v>
      </c>
      <c r="BH490" s="156">
        <f>IF($N$490="sníž. přenesená",$J$490,0)</f>
        <v>0</v>
      </c>
      <c r="BI490" s="156">
        <f>IF($N$490="nulová",$J$490,0)</f>
        <v>0</v>
      </c>
      <c r="BJ490" s="89" t="s">
        <v>20</v>
      </c>
      <c r="BK490" s="156">
        <f>ROUND($I$490*$H$490,2)</f>
        <v>0</v>
      </c>
      <c r="BL490" s="89" t="s">
        <v>142</v>
      </c>
      <c r="BM490" s="89" t="s">
        <v>431</v>
      </c>
    </row>
    <row r="491" spans="2:51" s="6" customFormat="1" ht="15.75" customHeight="1">
      <c r="B491" s="157"/>
      <c r="C491" s="158"/>
      <c r="D491" s="159" t="s">
        <v>144</v>
      </c>
      <c r="E491" s="160"/>
      <c r="F491" s="160" t="s">
        <v>432</v>
      </c>
      <c r="G491" s="158"/>
      <c r="H491" s="158"/>
      <c r="J491" s="158"/>
      <c r="K491" s="158"/>
      <c r="L491" s="161"/>
      <c r="M491" s="162"/>
      <c r="N491" s="158"/>
      <c r="O491" s="158"/>
      <c r="P491" s="158"/>
      <c r="Q491" s="158"/>
      <c r="R491" s="158"/>
      <c r="S491" s="158"/>
      <c r="T491" s="163"/>
      <c r="AT491" s="164" t="s">
        <v>144</v>
      </c>
      <c r="AU491" s="164" t="s">
        <v>78</v>
      </c>
      <c r="AV491" s="164" t="s">
        <v>20</v>
      </c>
      <c r="AW491" s="164" t="s">
        <v>93</v>
      </c>
      <c r="AX491" s="164" t="s">
        <v>70</v>
      </c>
      <c r="AY491" s="164" t="s">
        <v>136</v>
      </c>
    </row>
    <row r="492" spans="2:51" s="6" customFormat="1" ht="15.75" customHeight="1">
      <c r="B492" s="165"/>
      <c r="C492" s="166"/>
      <c r="D492" s="167" t="s">
        <v>144</v>
      </c>
      <c r="E492" s="166"/>
      <c r="F492" s="168" t="s">
        <v>433</v>
      </c>
      <c r="G492" s="166"/>
      <c r="H492" s="169">
        <v>4.95</v>
      </c>
      <c r="J492" s="166"/>
      <c r="K492" s="166"/>
      <c r="L492" s="170"/>
      <c r="M492" s="171"/>
      <c r="N492" s="166"/>
      <c r="O492" s="166"/>
      <c r="P492" s="166"/>
      <c r="Q492" s="166"/>
      <c r="R492" s="166"/>
      <c r="S492" s="166"/>
      <c r="T492" s="172"/>
      <c r="AT492" s="173" t="s">
        <v>144</v>
      </c>
      <c r="AU492" s="173" t="s">
        <v>78</v>
      </c>
      <c r="AV492" s="173" t="s">
        <v>78</v>
      </c>
      <c r="AW492" s="173" t="s">
        <v>93</v>
      </c>
      <c r="AX492" s="173" t="s">
        <v>70</v>
      </c>
      <c r="AY492" s="173" t="s">
        <v>136</v>
      </c>
    </row>
    <row r="493" spans="2:51" s="6" customFormat="1" ht="15.75" customHeight="1">
      <c r="B493" s="157"/>
      <c r="C493" s="158"/>
      <c r="D493" s="167" t="s">
        <v>144</v>
      </c>
      <c r="E493" s="158"/>
      <c r="F493" s="160" t="s">
        <v>434</v>
      </c>
      <c r="G493" s="158"/>
      <c r="H493" s="158"/>
      <c r="J493" s="158"/>
      <c r="K493" s="158"/>
      <c r="L493" s="161"/>
      <c r="M493" s="162"/>
      <c r="N493" s="158"/>
      <c r="O493" s="158"/>
      <c r="P493" s="158"/>
      <c r="Q493" s="158"/>
      <c r="R493" s="158"/>
      <c r="S493" s="158"/>
      <c r="T493" s="163"/>
      <c r="AT493" s="164" t="s">
        <v>144</v>
      </c>
      <c r="AU493" s="164" t="s">
        <v>78</v>
      </c>
      <c r="AV493" s="164" t="s">
        <v>20</v>
      </c>
      <c r="AW493" s="164" t="s">
        <v>93</v>
      </c>
      <c r="AX493" s="164" t="s">
        <v>70</v>
      </c>
      <c r="AY493" s="164" t="s">
        <v>136</v>
      </c>
    </row>
    <row r="494" spans="2:51" s="6" customFormat="1" ht="15.75" customHeight="1">
      <c r="B494" s="165"/>
      <c r="C494" s="166"/>
      <c r="D494" s="167" t="s">
        <v>144</v>
      </c>
      <c r="E494" s="166"/>
      <c r="F494" s="168" t="s">
        <v>435</v>
      </c>
      <c r="G494" s="166"/>
      <c r="H494" s="169">
        <v>7.2</v>
      </c>
      <c r="J494" s="166"/>
      <c r="K494" s="166"/>
      <c r="L494" s="170"/>
      <c r="M494" s="171"/>
      <c r="N494" s="166"/>
      <c r="O494" s="166"/>
      <c r="P494" s="166"/>
      <c r="Q494" s="166"/>
      <c r="R494" s="166"/>
      <c r="S494" s="166"/>
      <c r="T494" s="172"/>
      <c r="AT494" s="173" t="s">
        <v>144</v>
      </c>
      <c r="AU494" s="173" t="s">
        <v>78</v>
      </c>
      <c r="AV494" s="173" t="s">
        <v>78</v>
      </c>
      <c r="AW494" s="173" t="s">
        <v>93</v>
      </c>
      <c r="AX494" s="173" t="s">
        <v>70</v>
      </c>
      <c r="AY494" s="173" t="s">
        <v>136</v>
      </c>
    </row>
    <row r="495" spans="2:51" s="6" customFormat="1" ht="15.75" customHeight="1">
      <c r="B495" s="157"/>
      <c r="C495" s="158"/>
      <c r="D495" s="167" t="s">
        <v>144</v>
      </c>
      <c r="E495" s="158"/>
      <c r="F495" s="160" t="s">
        <v>436</v>
      </c>
      <c r="G495" s="158"/>
      <c r="H495" s="158"/>
      <c r="J495" s="158"/>
      <c r="K495" s="158"/>
      <c r="L495" s="161"/>
      <c r="M495" s="162"/>
      <c r="N495" s="158"/>
      <c r="O495" s="158"/>
      <c r="P495" s="158"/>
      <c r="Q495" s="158"/>
      <c r="R495" s="158"/>
      <c r="S495" s="158"/>
      <c r="T495" s="163"/>
      <c r="AT495" s="164" t="s">
        <v>144</v>
      </c>
      <c r="AU495" s="164" t="s">
        <v>78</v>
      </c>
      <c r="AV495" s="164" t="s">
        <v>20</v>
      </c>
      <c r="AW495" s="164" t="s">
        <v>93</v>
      </c>
      <c r="AX495" s="164" t="s">
        <v>70</v>
      </c>
      <c r="AY495" s="164" t="s">
        <v>136</v>
      </c>
    </row>
    <row r="496" spans="2:51" s="6" customFormat="1" ht="15.75" customHeight="1">
      <c r="B496" s="165"/>
      <c r="C496" s="166"/>
      <c r="D496" s="167" t="s">
        <v>144</v>
      </c>
      <c r="E496" s="166"/>
      <c r="F496" s="168" t="s">
        <v>437</v>
      </c>
      <c r="G496" s="166"/>
      <c r="H496" s="169">
        <v>7.2</v>
      </c>
      <c r="J496" s="166"/>
      <c r="K496" s="166"/>
      <c r="L496" s="170"/>
      <c r="M496" s="171"/>
      <c r="N496" s="166"/>
      <c r="O496" s="166"/>
      <c r="P496" s="166"/>
      <c r="Q496" s="166"/>
      <c r="R496" s="166"/>
      <c r="S496" s="166"/>
      <c r="T496" s="172"/>
      <c r="AT496" s="173" t="s">
        <v>144</v>
      </c>
      <c r="AU496" s="173" t="s">
        <v>78</v>
      </c>
      <c r="AV496" s="173" t="s">
        <v>78</v>
      </c>
      <c r="AW496" s="173" t="s">
        <v>93</v>
      </c>
      <c r="AX496" s="173" t="s">
        <v>70</v>
      </c>
      <c r="AY496" s="173" t="s">
        <v>136</v>
      </c>
    </row>
    <row r="497" spans="2:51" s="6" customFormat="1" ht="15.75" customHeight="1">
      <c r="B497" s="157"/>
      <c r="C497" s="158"/>
      <c r="D497" s="167" t="s">
        <v>144</v>
      </c>
      <c r="E497" s="158"/>
      <c r="F497" s="160" t="s">
        <v>438</v>
      </c>
      <c r="G497" s="158"/>
      <c r="H497" s="158"/>
      <c r="J497" s="158"/>
      <c r="K497" s="158"/>
      <c r="L497" s="161"/>
      <c r="M497" s="162"/>
      <c r="N497" s="158"/>
      <c r="O497" s="158"/>
      <c r="P497" s="158"/>
      <c r="Q497" s="158"/>
      <c r="R497" s="158"/>
      <c r="S497" s="158"/>
      <c r="T497" s="163"/>
      <c r="AT497" s="164" t="s">
        <v>144</v>
      </c>
      <c r="AU497" s="164" t="s">
        <v>78</v>
      </c>
      <c r="AV497" s="164" t="s">
        <v>20</v>
      </c>
      <c r="AW497" s="164" t="s">
        <v>93</v>
      </c>
      <c r="AX497" s="164" t="s">
        <v>70</v>
      </c>
      <c r="AY497" s="164" t="s">
        <v>136</v>
      </c>
    </row>
    <row r="498" spans="2:51" s="6" customFormat="1" ht="15.75" customHeight="1">
      <c r="B498" s="165"/>
      <c r="C498" s="166"/>
      <c r="D498" s="167" t="s">
        <v>144</v>
      </c>
      <c r="E498" s="166"/>
      <c r="F498" s="168" t="s">
        <v>439</v>
      </c>
      <c r="G498" s="166"/>
      <c r="H498" s="169">
        <v>23</v>
      </c>
      <c r="J498" s="166"/>
      <c r="K498" s="166"/>
      <c r="L498" s="170"/>
      <c r="M498" s="171"/>
      <c r="N498" s="166"/>
      <c r="O498" s="166"/>
      <c r="P498" s="166"/>
      <c r="Q498" s="166"/>
      <c r="R498" s="166"/>
      <c r="S498" s="166"/>
      <c r="T498" s="172"/>
      <c r="AT498" s="173" t="s">
        <v>144</v>
      </c>
      <c r="AU498" s="173" t="s">
        <v>78</v>
      </c>
      <c r="AV498" s="173" t="s">
        <v>78</v>
      </c>
      <c r="AW498" s="173" t="s">
        <v>93</v>
      </c>
      <c r="AX498" s="173" t="s">
        <v>70</v>
      </c>
      <c r="AY498" s="173" t="s">
        <v>136</v>
      </c>
    </row>
    <row r="499" spans="2:51" s="6" customFormat="1" ht="15.75" customHeight="1">
      <c r="B499" s="157"/>
      <c r="C499" s="158"/>
      <c r="D499" s="167" t="s">
        <v>144</v>
      </c>
      <c r="E499" s="158"/>
      <c r="F499" s="160" t="s">
        <v>440</v>
      </c>
      <c r="G499" s="158"/>
      <c r="H499" s="158"/>
      <c r="J499" s="158"/>
      <c r="K499" s="158"/>
      <c r="L499" s="161"/>
      <c r="M499" s="162"/>
      <c r="N499" s="158"/>
      <c r="O499" s="158"/>
      <c r="P499" s="158"/>
      <c r="Q499" s="158"/>
      <c r="R499" s="158"/>
      <c r="S499" s="158"/>
      <c r="T499" s="163"/>
      <c r="AT499" s="164" t="s">
        <v>144</v>
      </c>
      <c r="AU499" s="164" t="s">
        <v>78</v>
      </c>
      <c r="AV499" s="164" t="s">
        <v>20</v>
      </c>
      <c r="AW499" s="164" t="s">
        <v>93</v>
      </c>
      <c r="AX499" s="164" t="s">
        <v>70</v>
      </c>
      <c r="AY499" s="164" t="s">
        <v>136</v>
      </c>
    </row>
    <row r="500" spans="2:51" s="6" customFormat="1" ht="15.75" customHeight="1">
      <c r="B500" s="165"/>
      <c r="C500" s="166"/>
      <c r="D500" s="167" t="s">
        <v>144</v>
      </c>
      <c r="E500" s="166"/>
      <c r="F500" s="168" t="s">
        <v>441</v>
      </c>
      <c r="G500" s="166"/>
      <c r="H500" s="169">
        <v>22.4</v>
      </c>
      <c r="J500" s="166"/>
      <c r="K500" s="166"/>
      <c r="L500" s="170"/>
      <c r="M500" s="171"/>
      <c r="N500" s="166"/>
      <c r="O500" s="166"/>
      <c r="P500" s="166"/>
      <c r="Q500" s="166"/>
      <c r="R500" s="166"/>
      <c r="S500" s="166"/>
      <c r="T500" s="172"/>
      <c r="AT500" s="173" t="s">
        <v>144</v>
      </c>
      <c r="AU500" s="173" t="s">
        <v>78</v>
      </c>
      <c r="AV500" s="173" t="s">
        <v>78</v>
      </c>
      <c r="AW500" s="173" t="s">
        <v>93</v>
      </c>
      <c r="AX500" s="173" t="s">
        <v>70</v>
      </c>
      <c r="AY500" s="173" t="s">
        <v>136</v>
      </c>
    </row>
    <row r="501" spans="2:51" s="6" customFormat="1" ht="15.75" customHeight="1">
      <c r="B501" s="157"/>
      <c r="C501" s="158"/>
      <c r="D501" s="167" t="s">
        <v>144</v>
      </c>
      <c r="E501" s="158"/>
      <c r="F501" s="160" t="s">
        <v>442</v>
      </c>
      <c r="G501" s="158"/>
      <c r="H501" s="158"/>
      <c r="J501" s="158"/>
      <c r="K501" s="158"/>
      <c r="L501" s="161"/>
      <c r="M501" s="162"/>
      <c r="N501" s="158"/>
      <c r="O501" s="158"/>
      <c r="P501" s="158"/>
      <c r="Q501" s="158"/>
      <c r="R501" s="158"/>
      <c r="S501" s="158"/>
      <c r="T501" s="163"/>
      <c r="AT501" s="164" t="s">
        <v>144</v>
      </c>
      <c r="AU501" s="164" t="s">
        <v>78</v>
      </c>
      <c r="AV501" s="164" t="s">
        <v>20</v>
      </c>
      <c r="AW501" s="164" t="s">
        <v>93</v>
      </c>
      <c r="AX501" s="164" t="s">
        <v>70</v>
      </c>
      <c r="AY501" s="164" t="s">
        <v>136</v>
      </c>
    </row>
    <row r="502" spans="2:51" s="6" customFormat="1" ht="15.75" customHeight="1">
      <c r="B502" s="165"/>
      <c r="C502" s="166"/>
      <c r="D502" s="167" t="s">
        <v>144</v>
      </c>
      <c r="E502" s="166"/>
      <c r="F502" s="168" t="s">
        <v>443</v>
      </c>
      <c r="G502" s="166"/>
      <c r="H502" s="169">
        <v>10</v>
      </c>
      <c r="J502" s="166"/>
      <c r="K502" s="166"/>
      <c r="L502" s="170"/>
      <c r="M502" s="171"/>
      <c r="N502" s="166"/>
      <c r="O502" s="166"/>
      <c r="P502" s="166"/>
      <c r="Q502" s="166"/>
      <c r="R502" s="166"/>
      <c r="S502" s="166"/>
      <c r="T502" s="172"/>
      <c r="AT502" s="173" t="s">
        <v>144</v>
      </c>
      <c r="AU502" s="173" t="s">
        <v>78</v>
      </c>
      <c r="AV502" s="173" t="s">
        <v>78</v>
      </c>
      <c r="AW502" s="173" t="s">
        <v>93</v>
      </c>
      <c r="AX502" s="173" t="s">
        <v>70</v>
      </c>
      <c r="AY502" s="173" t="s">
        <v>136</v>
      </c>
    </row>
    <row r="503" spans="2:51" s="6" customFormat="1" ht="15.75" customHeight="1">
      <c r="B503" s="157"/>
      <c r="C503" s="158"/>
      <c r="D503" s="167" t="s">
        <v>144</v>
      </c>
      <c r="E503" s="158"/>
      <c r="F503" s="160" t="s">
        <v>444</v>
      </c>
      <c r="G503" s="158"/>
      <c r="H503" s="158"/>
      <c r="J503" s="158"/>
      <c r="K503" s="158"/>
      <c r="L503" s="161"/>
      <c r="M503" s="162"/>
      <c r="N503" s="158"/>
      <c r="O503" s="158"/>
      <c r="P503" s="158"/>
      <c r="Q503" s="158"/>
      <c r="R503" s="158"/>
      <c r="S503" s="158"/>
      <c r="T503" s="163"/>
      <c r="AT503" s="164" t="s">
        <v>144</v>
      </c>
      <c r="AU503" s="164" t="s">
        <v>78</v>
      </c>
      <c r="AV503" s="164" t="s">
        <v>20</v>
      </c>
      <c r="AW503" s="164" t="s">
        <v>93</v>
      </c>
      <c r="AX503" s="164" t="s">
        <v>70</v>
      </c>
      <c r="AY503" s="164" t="s">
        <v>136</v>
      </c>
    </row>
    <row r="504" spans="2:51" s="6" customFormat="1" ht="15.75" customHeight="1">
      <c r="B504" s="165"/>
      <c r="C504" s="166"/>
      <c r="D504" s="167" t="s">
        <v>144</v>
      </c>
      <c r="E504" s="166"/>
      <c r="F504" s="168" t="s">
        <v>445</v>
      </c>
      <c r="G504" s="166"/>
      <c r="H504" s="169">
        <v>26.25</v>
      </c>
      <c r="J504" s="166"/>
      <c r="K504" s="166"/>
      <c r="L504" s="170"/>
      <c r="M504" s="171"/>
      <c r="N504" s="166"/>
      <c r="O504" s="166"/>
      <c r="P504" s="166"/>
      <c r="Q504" s="166"/>
      <c r="R504" s="166"/>
      <c r="S504" s="166"/>
      <c r="T504" s="172"/>
      <c r="AT504" s="173" t="s">
        <v>144</v>
      </c>
      <c r="AU504" s="173" t="s">
        <v>78</v>
      </c>
      <c r="AV504" s="173" t="s">
        <v>78</v>
      </c>
      <c r="AW504" s="173" t="s">
        <v>93</v>
      </c>
      <c r="AX504" s="173" t="s">
        <v>70</v>
      </c>
      <c r="AY504" s="173" t="s">
        <v>136</v>
      </c>
    </row>
    <row r="505" spans="2:51" s="6" customFormat="1" ht="15.75" customHeight="1">
      <c r="B505" s="174"/>
      <c r="C505" s="175"/>
      <c r="D505" s="167" t="s">
        <v>144</v>
      </c>
      <c r="E505" s="175"/>
      <c r="F505" s="176" t="s">
        <v>147</v>
      </c>
      <c r="G505" s="175"/>
      <c r="H505" s="177">
        <v>101</v>
      </c>
      <c r="J505" s="175"/>
      <c r="K505" s="175"/>
      <c r="L505" s="178"/>
      <c r="M505" s="179"/>
      <c r="N505" s="175"/>
      <c r="O505" s="175"/>
      <c r="P505" s="175"/>
      <c r="Q505" s="175"/>
      <c r="R505" s="175"/>
      <c r="S505" s="175"/>
      <c r="T505" s="180"/>
      <c r="AT505" s="181" t="s">
        <v>144</v>
      </c>
      <c r="AU505" s="181" t="s">
        <v>78</v>
      </c>
      <c r="AV505" s="181" t="s">
        <v>142</v>
      </c>
      <c r="AW505" s="181" t="s">
        <v>93</v>
      </c>
      <c r="AX505" s="181" t="s">
        <v>20</v>
      </c>
      <c r="AY505" s="181" t="s">
        <v>136</v>
      </c>
    </row>
    <row r="506" spans="2:65" s="6" customFormat="1" ht="15.75" customHeight="1">
      <c r="B506" s="23"/>
      <c r="C506" s="145" t="s">
        <v>446</v>
      </c>
      <c r="D506" s="145" t="s">
        <v>138</v>
      </c>
      <c r="E506" s="146" t="s">
        <v>447</v>
      </c>
      <c r="F506" s="147" t="s">
        <v>448</v>
      </c>
      <c r="G506" s="148" t="s">
        <v>141</v>
      </c>
      <c r="H506" s="149">
        <v>1.35</v>
      </c>
      <c r="I506" s="150"/>
      <c r="J506" s="151">
        <f>ROUND($I$506*$H$506,2)</f>
        <v>0</v>
      </c>
      <c r="K506" s="147"/>
      <c r="L506" s="43"/>
      <c r="M506" s="152"/>
      <c r="N506" s="153" t="s">
        <v>41</v>
      </c>
      <c r="O506" s="24"/>
      <c r="P506" s="24"/>
      <c r="Q506" s="154">
        <v>0</v>
      </c>
      <c r="R506" s="154">
        <f>$Q$506*$H$506</f>
        <v>0</v>
      </c>
      <c r="S506" s="154">
        <v>0.075</v>
      </c>
      <c r="T506" s="155">
        <f>$S$506*$H$506</f>
        <v>0.10125</v>
      </c>
      <c r="AR506" s="89" t="s">
        <v>142</v>
      </c>
      <c r="AT506" s="89" t="s">
        <v>138</v>
      </c>
      <c r="AU506" s="89" t="s">
        <v>78</v>
      </c>
      <c r="AY506" s="6" t="s">
        <v>136</v>
      </c>
      <c r="BE506" s="156">
        <f>IF($N$506="základní",$J$506,0)</f>
        <v>0</v>
      </c>
      <c r="BF506" s="156">
        <f>IF($N$506="snížená",$J$506,0)</f>
        <v>0</v>
      </c>
      <c r="BG506" s="156">
        <f>IF($N$506="zákl. přenesená",$J$506,0)</f>
        <v>0</v>
      </c>
      <c r="BH506" s="156">
        <f>IF($N$506="sníž. přenesená",$J$506,0)</f>
        <v>0</v>
      </c>
      <c r="BI506" s="156">
        <f>IF($N$506="nulová",$J$506,0)</f>
        <v>0</v>
      </c>
      <c r="BJ506" s="89" t="s">
        <v>20</v>
      </c>
      <c r="BK506" s="156">
        <f>ROUND($I$506*$H$506,2)</f>
        <v>0</v>
      </c>
      <c r="BL506" s="89" t="s">
        <v>142</v>
      </c>
      <c r="BM506" s="89" t="s">
        <v>449</v>
      </c>
    </row>
    <row r="507" spans="2:51" s="6" customFormat="1" ht="15.75" customHeight="1">
      <c r="B507" s="157"/>
      <c r="C507" s="158"/>
      <c r="D507" s="159" t="s">
        <v>144</v>
      </c>
      <c r="E507" s="160"/>
      <c r="F507" s="160" t="s">
        <v>450</v>
      </c>
      <c r="G507" s="158"/>
      <c r="H507" s="158"/>
      <c r="J507" s="158"/>
      <c r="K507" s="158"/>
      <c r="L507" s="161"/>
      <c r="M507" s="162"/>
      <c r="N507" s="158"/>
      <c r="O507" s="158"/>
      <c r="P507" s="158"/>
      <c r="Q507" s="158"/>
      <c r="R507" s="158"/>
      <c r="S507" s="158"/>
      <c r="T507" s="163"/>
      <c r="AT507" s="164" t="s">
        <v>144</v>
      </c>
      <c r="AU507" s="164" t="s">
        <v>78</v>
      </c>
      <c r="AV507" s="164" t="s">
        <v>20</v>
      </c>
      <c r="AW507" s="164" t="s">
        <v>93</v>
      </c>
      <c r="AX507" s="164" t="s">
        <v>70</v>
      </c>
      <c r="AY507" s="164" t="s">
        <v>136</v>
      </c>
    </row>
    <row r="508" spans="2:51" s="6" customFormat="1" ht="15.75" customHeight="1">
      <c r="B508" s="157"/>
      <c r="C508" s="158"/>
      <c r="D508" s="167" t="s">
        <v>144</v>
      </c>
      <c r="E508" s="158"/>
      <c r="F508" s="160" t="s">
        <v>451</v>
      </c>
      <c r="G508" s="158"/>
      <c r="H508" s="158"/>
      <c r="J508" s="158"/>
      <c r="K508" s="158"/>
      <c r="L508" s="161"/>
      <c r="M508" s="162"/>
      <c r="N508" s="158"/>
      <c r="O508" s="158"/>
      <c r="P508" s="158"/>
      <c r="Q508" s="158"/>
      <c r="R508" s="158"/>
      <c r="S508" s="158"/>
      <c r="T508" s="163"/>
      <c r="AT508" s="164" t="s">
        <v>144</v>
      </c>
      <c r="AU508" s="164" t="s">
        <v>78</v>
      </c>
      <c r="AV508" s="164" t="s">
        <v>20</v>
      </c>
      <c r="AW508" s="164" t="s">
        <v>93</v>
      </c>
      <c r="AX508" s="164" t="s">
        <v>70</v>
      </c>
      <c r="AY508" s="164" t="s">
        <v>136</v>
      </c>
    </row>
    <row r="509" spans="2:51" s="6" customFormat="1" ht="15.75" customHeight="1">
      <c r="B509" s="165"/>
      <c r="C509" s="166"/>
      <c r="D509" s="167" t="s">
        <v>144</v>
      </c>
      <c r="E509" s="166"/>
      <c r="F509" s="168" t="s">
        <v>452</v>
      </c>
      <c r="G509" s="166"/>
      <c r="H509" s="169">
        <v>0.6</v>
      </c>
      <c r="J509" s="166"/>
      <c r="K509" s="166"/>
      <c r="L509" s="170"/>
      <c r="M509" s="171"/>
      <c r="N509" s="166"/>
      <c r="O509" s="166"/>
      <c r="P509" s="166"/>
      <c r="Q509" s="166"/>
      <c r="R509" s="166"/>
      <c r="S509" s="166"/>
      <c r="T509" s="172"/>
      <c r="AT509" s="173" t="s">
        <v>144</v>
      </c>
      <c r="AU509" s="173" t="s">
        <v>78</v>
      </c>
      <c r="AV509" s="173" t="s">
        <v>78</v>
      </c>
      <c r="AW509" s="173" t="s">
        <v>93</v>
      </c>
      <c r="AX509" s="173" t="s">
        <v>70</v>
      </c>
      <c r="AY509" s="173" t="s">
        <v>136</v>
      </c>
    </row>
    <row r="510" spans="2:51" s="6" customFormat="1" ht="15.75" customHeight="1">
      <c r="B510" s="157"/>
      <c r="C510" s="158"/>
      <c r="D510" s="167" t="s">
        <v>144</v>
      </c>
      <c r="E510" s="158"/>
      <c r="F510" s="160" t="s">
        <v>453</v>
      </c>
      <c r="G510" s="158"/>
      <c r="H510" s="158"/>
      <c r="J510" s="158"/>
      <c r="K510" s="158"/>
      <c r="L510" s="161"/>
      <c r="M510" s="162"/>
      <c r="N510" s="158"/>
      <c r="O510" s="158"/>
      <c r="P510" s="158"/>
      <c r="Q510" s="158"/>
      <c r="R510" s="158"/>
      <c r="S510" s="158"/>
      <c r="T510" s="163"/>
      <c r="AT510" s="164" t="s">
        <v>144</v>
      </c>
      <c r="AU510" s="164" t="s">
        <v>78</v>
      </c>
      <c r="AV510" s="164" t="s">
        <v>20</v>
      </c>
      <c r="AW510" s="164" t="s">
        <v>93</v>
      </c>
      <c r="AX510" s="164" t="s">
        <v>70</v>
      </c>
      <c r="AY510" s="164" t="s">
        <v>136</v>
      </c>
    </row>
    <row r="511" spans="2:51" s="6" customFormat="1" ht="15.75" customHeight="1">
      <c r="B511" s="165"/>
      <c r="C511" s="166"/>
      <c r="D511" s="167" t="s">
        <v>144</v>
      </c>
      <c r="E511" s="166"/>
      <c r="F511" s="168" t="s">
        <v>454</v>
      </c>
      <c r="G511" s="166"/>
      <c r="H511" s="169">
        <v>0.75</v>
      </c>
      <c r="J511" s="166"/>
      <c r="K511" s="166"/>
      <c r="L511" s="170"/>
      <c r="M511" s="171"/>
      <c r="N511" s="166"/>
      <c r="O511" s="166"/>
      <c r="P511" s="166"/>
      <c r="Q511" s="166"/>
      <c r="R511" s="166"/>
      <c r="S511" s="166"/>
      <c r="T511" s="172"/>
      <c r="AT511" s="173" t="s">
        <v>144</v>
      </c>
      <c r="AU511" s="173" t="s">
        <v>78</v>
      </c>
      <c r="AV511" s="173" t="s">
        <v>78</v>
      </c>
      <c r="AW511" s="173" t="s">
        <v>93</v>
      </c>
      <c r="AX511" s="173" t="s">
        <v>70</v>
      </c>
      <c r="AY511" s="173" t="s">
        <v>136</v>
      </c>
    </row>
    <row r="512" spans="2:51" s="6" customFormat="1" ht="15.75" customHeight="1">
      <c r="B512" s="174"/>
      <c r="C512" s="175"/>
      <c r="D512" s="167" t="s">
        <v>144</v>
      </c>
      <c r="E512" s="175"/>
      <c r="F512" s="176" t="s">
        <v>147</v>
      </c>
      <c r="G512" s="175"/>
      <c r="H512" s="177">
        <v>1.35</v>
      </c>
      <c r="J512" s="175"/>
      <c r="K512" s="175"/>
      <c r="L512" s="178"/>
      <c r="M512" s="179"/>
      <c r="N512" s="175"/>
      <c r="O512" s="175"/>
      <c r="P512" s="175"/>
      <c r="Q512" s="175"/>
      <c r="R512" s="175"/>
      <c r="S512" s="175"/>
      <c r="T512" s="180"/>
      <c r="AT512" s="181" t="s">
        <v>144</v>
      </c>
      <c r="AU512" s="181" t="s">
        <v>78</v>
      </c>
      <c r="AV512" s="181" t="s">
        <v>142</v>
      </c>
      <c r="AW512" s="181" t="s">
        <v>93</v>
      </c>
      <c r="AX512" s="181" t="s">
        <v>20</v>
      </c>
      <c r="AY512" s="181" t="s">
        <v>136</v>
      </c>
    </row>
    <row r="513" spans="2:65" s="6" customFormat="1" ht="15.75" customHeight="1">
      <c r="B513" s="23"/>
      <c r="C513" s="145" t="s">
        <v>455</v>
      </c>
      <c r="D513" s="145" t="s">
        <v>138</v>
      </c>
      <c r="E513" s="146" t="s">
        <v>456</v>
      </c>
      <c r="F513" s="147" t="s">
        <v>457</v>
      </c>
      <c r="G513" s="148" t="s">
        <v>141</v>
      </c>
      <c r="H513" s="149">
        <v>254.02</v>
      </c>
      <c r="I513" s="150"/>
      <c r="J513" s="151">
        <f>ROUND($I$513*$H$513,2)</f>
        <v>0</v>
      </c>
      <c r="K513" s="147"/>
      <c r="L513" s="43"/>
      <c r="M513" s="152"/>
      <c r="N513" s="153" t="s">
        <v>41</v>
      </c>
      <c r="O513" s="24"/>
      <c r="P513" s="24"/>
      <c r="Q513" s="154">
        <v>0</v>
      </c>
      <c r="R513" s="154">
        <f>$Q$513*$H$513</f>
        <v>0</v>
      </c>
      <c r="S513" s="154">
        <v>0.062</v>
      </c>
      <c r="T513" s="155">
        <f>$S$513*$H$513</f>
        <v>15.74924</v>
      </c>
      <c r="AR513" s="89" t="s">
        <v>142</v>
      </c>
      <c r="AT513" s="89" t="s">
        <v>138</v>
      </c>
      <c r="AU513" s="89" t="s">
        <v>78</v>
      </c>
      <c r="AY513" s="6" t="s">
        <v>136</v>
      </c>
      <c r="BE513" s="156">
        <f>IF($N$513="základní",$J$513,0)</f>
        <v>0</v>
      </c>
      <c r="BF513" s="156">
        <f>IF($N$513="snížená",$J$513,0)</f>
        <v>0</v>
      </c>
      <c r="BG513" s="156">
        <f>IF($N$513="zákl. přenesená",$J$513,0)</f>
        <v>0</v>
      </c>
      <c r="BH513" s="156">
        <f>IF($N$513="sníž. přenesená",$J$513,0)</f>
        <v>0</v>
      </c>
      <c r="BI513" s="156">
        <f>IF($N$513="nulová",$J$513,0)</f>
        <v>0</v>
      </c>
      <c r="BJ513" s="89" t="s">
        <v>20</v>
      </c>
      <c r="BK513" s="156">
        <f>ROUND($I$513*$H$513,2)</f>
        <v>0</v>
      </c>
      <c r="BL513" s="89" t="s">
        <v>142</v>
      </c>
      <c r="BM513" s="89" t="s">
        <v>458</v>
      </c>
    </row>
    <row r="514" spans="2:51" s="6" customFormat="1" ht="15.75" customHeight="1">
      <c r="B514" s="157"/>
      <c r="C514" s="158"/>
      <c r="D514" s="159" t="s">
        <v>144</v>
      </c>
      <c r="E514" s="160"/>
      <c r="F514" s="160" t="s">
        <v>459</v>
      </c>
      <c r="G514" s="158"/>
      <c r="H514" s="158"/>
      <c r="J514" s="158"/>
      <c r="K514" s="158"/>
      <c r="L514" s="161"/>
      <c r="M514" s="162"/>
      <c r="N514" s="158"/>
      <c r="O514" s="158"/>
      <c r="P514" s="158"/>
      <c r="Q514" s="158"/>
      <c r="R514" s="158"/>
      <c r="S514" s="158"/>
      <c r="T514" s="163"/>
      <c r="AT514" s="164" t="s">
        <v>144</v>
      </c>
      <c r="AU514" s="164" t="s">
        <v>78</v>
      </c>
      <c r="AV514" s="164" t="s">
        <v>20</v>
      </c>
      <c r="AW514" s="164" t="s">
        <v>93</v>
      </c>
      <c r="AX514" s="164" t="s">
        <v>70</v>
      </c>
      <c r="AY514" s="164" t="s">
        <v>136</v>
      </c>
    </row>
    <row r="515" spans="2:51" s="6" customFormat="1" ht="15.75" customHeight="1">
      <c r="B515" s="157"/>
      <c r="C515" s="158"/>
      <c r="D515" s="167" t="s">
        <v>144</v>
      </c>
      <c r="E515" s="158"/>
      <c r="F515" s="160" t="s">
        <v>214</v>
      </c>
      <c r="G515" s="158"/>
      <c r="H515" s="158"/>
      <c r="J515" s="158"/>
      <c r="K515" s="158"/>
      <c r="L515" s="161"/>
      <c r="M515" s="162"/>
      <c r="N515" s="158"/>
      <c r="O515" s="158"/>
      <c r="P515" s="158"/>
      <c r="Q515" s="158"/>
      <c r="R515" s="158"/>
      <c r="S515" s="158"/>
      <c r="T515" s="163"/>
      <c r="AT515" s="164" t="s">
        <v>144</v>
      </c>
      <c r="AU515" s="164" t="s">
        <v>78</v>
      </c>
      <c r="AV515" s="164" t="s">
        <v>20</v>
      </c>
      <c r="AW515" s="164" t="s">
        <v>93</v>
      </c>
      <c r="AX515" s="164" t="s">
        <v>70</v>
      </c>
      <c r="AY515" s="164" t="s">
        <v>136</v>
      </c>
    </row>
    <row r="516" spans="2:51" s="6" customFormat="1" ht="15.75" customHeight="1">
      <c r="B516" s="165"/>
      <c r="C516" s="166"/>
      <c r="D516" s="167" t="s">
        <v>144</v>
      </c>
      <c r="E516" s="166"/>
      <c r="F516" s="168" t="s">
        <v>460</v>
      </c>
      <c r="G516" s="166"/>
      <c r="H516" s="169">
        <v>208.97</v>
      </c>
      <c r="J516" s="166"/>
      <c r="K516" s="166"/>
      <c r="L516" s="170"/>
      <c r="M516" s="171"/>
      <c r="N516" s="166"/>
      <c r="O516" s="166"/>
      <c r="P516" s="166"/>
      <c r="Q516" s="166"/>
      <c r="R516" s="166"/>
      <c r="S516" s="166"/>
      <c r="T516" s="172"/>
      <c r="AT516" s="173" t="s">
        <v>144</v>
      </c>
      <c r="AU516" s="173" t="s">
        <v>78</v>
      </c>
      <c r="AV516" s="173" t="s">
        <v>78</v>
      </c>
      <c r="AW516" s="173" t="s">
        <v>93</v>
      </c>
      <c r="AX516" s="173" t="s">
        <v>70</v>
      </c>
      <c r="AY516" s="173" t="s">
        <v>136</v>
      </c>
    </row>
    <row r="517" spans="2:51" s="6" customFormat="1" ht="15.75" customHeight="1">
      <c r="B517" s="157"/>
      <c r="C517" s="158"/>
      <c r="D517" s="167" t="s">
        <v>144</v>
      </c>
      <c r="E517" s="158"/>
      <c r="F517" s="160" t="s">
        <v>224</v>
      </c>
      <c r="G517" s="158"/>
      <c r="H517" s="158"/>
      <c r="J517" s="158"/>
      <c r="K517" s="158"/>
      <c r="L517" s="161"/>
      <c r="M517" s="162"/>
      <c r="N517" s="158"/>
      <c r="O517" s="158"/>
      <c r="P517" s="158"/>
      <c r="Q517" s="158"/>
      <c r="R517" s="158"/>
      <c r="S517" s="158"/>
      <c r="T517" s="163"/>
      <c r="AT517" s="164" t="s">
        <v>144</v>
      </c>
      <c r="AU517" s="164" t="s">
        <v>78</v>
      </c>
      <c r="AV517" s="164" t="s">
        <v>20</v>
      </c>
      <c r="AW517" s="164" t="s">
        <v>93</v>
      </c>
      <c r="AX517" s="164" t="s">
        <v>70</v>
      </c>
      <c r="AY517" s="164" t="s">
        <v>136</v>
      </c>
    </row>
    <row r="518" spans="2:51" s="6" customFormat="1" ht="15.75" customHeight="1">
      <c r="B518" s="165"/>
      <c r="C518" s="166"/>
      <c r="D518" s="167" t="s">
        <v>144</v>
      </c>
      <c r="E518" s="166"/>
      <c r="F518" s="168" t="s">
        <v>461</v>
      </c>
      <c r="G518" s="166"/>
      <c r="H518" s="169">
        <v>45.05</v>
      </c>
      <c r="J518" s="166"/>
      <c r="K518" s="166"/>
      <c r="L518" s="170"/>
      <c r="M518" s="171"/>
      <c r="N518" s="166"/>
      <c r="O518" s="166"/>
      <c r="P518" s="166"/>
      <c r="Q518" s="166"/>
      <c r="R518" s="166"/>
      <c r="S518" s="166"/>
      <c r="T518" s="172"/>
      <c r="AT518" s="173" t="s">
        <v>144</v>
      </c>
      <c r="AU518" s="173" t="s">
        <v>78</v>
      </c>
      <c r="AV518" s="173" t="s">
        <v>78</v>
      </c>
      <c r="AW518" s="173" t="s">
        <v>93</v>
      </c>
      <c r="AX518" s="173" t="s">
        <v>70</v>
      </c>
      <c r="AY518" s="173" t="s">
        <v>136</v>
      </c>
    </row>
    <row r="519" spans="2:51" s="6" customFormat="1" ht="15.75" customHeight="1">
      <c r="B519" s="174"/>
      <c r="C519" s="175"/>
      <c r="D519" s="167" t="s">
        <v>144</v>
      </c>
      <c r="E519" s="175"/>
      <c r="F519" s="176" t="s">
        <v>147</v>
      </c>
      <c r="G519" s="175"/>
      <c r="H519" s="177">
        <v>254.02</v>
      </c>
      <c r="J519" s="175"/>
      <c r="K519" s="175"/>
      <c r="L519" s="178"/>
      <c r="M519" s="179"/>
      <c r="N519" s="175"/>
      <c r="O519" s="175"/>
      <c r="P519" s="175"/>
      <c r="Q519" s="175"/>
      <c r="R519" s="175"/>
      <c r="S519" s="175"/>
      <c r="T519" s="180"/>
      <c r="AT519" s="181" t="s">
        <v>144</v>
      </c>
      <c r="AU519" s="181" t="s">
        <v>78</v>
      </c>
      <c r="AV519" s="181" t="s">
        <v>142</v>
      </c>
      <c r="AW519" s="181" t="s">
        <v>93</v>
      </c>
      <c r="AX519" s="181" t="s">
        <v>20</v>
      </c>
      <c r="AY519" s="181" t="s">
        <v>136</v>
      </c>
    </row>
    <row r="520" spans="2:65" s="6" customFormat="1" ht="15.75" customHeight="1">
      <c r="B520" s="23"/>
      <c r="C520" s="145" t="s">
        <v>462</v>
      </c>
      <c r="D520" s="145" t="s">
        <v>138</v>
      </c>
      <c r="E520" s="146" t="s">
        <v>463</v>
      </c>
      <c r="F520" s="147" t="s">
        <v>464</v>
      </c>
      <c r="G520" s="148" t="s">
        <v>141</v>
      </c>
      <c r="H520" s="149">
        <v>16.3</v>
      </c>
      <c r="I520" s="150"/>
      <c r="J520" s="151">
        <f>ROUND($I$520*$H$520,2)</f>
        <v>0</v>
      </c>
      <c r="K520" s="147"/>
      <c r="L520" s="43"/>
      <c r="M520" s="152"/>
      <c r="N520" s="153" t="s">
        <v>41</v>
      </c>
      <c r="O520" s="24"/>
      <c r="P520" s="24"/>
      <c r="Q520" s="154">
        <v>0</v>
      </c>
      <c r="R520" s="154">
        <f>$Q$520*$H$520</f>
        <v>0</v>
      </c>
      <c r="S520" s="154">
        <v>0.063</v>
      </c>
      <c r="T520" s="155">
        <f>$S$520*$H$520</f>
        <v>1.0269000000000001</v>
      </c>
      <c r="AR520" s="89" t="s">
        <v>142</v>
      </c>
      <c r="AT520" s="89" t="s">
        <v>138</v>
      </c>
      <c r="AU520" s="89" t="s">
        <v>78</v>
      </c>
      <c r="AY520" s="6" t="s">
        <v>136</v>
      </c>
      <c r="BE520" s="156">
        <f>IF($N$520="základní",$J$520,0)</f>
        <v>0</v>
      </c>
      <c r="BF520" s="156">
        <f>IF($N$520="snížená",$J$520,0)</f>
        <v>0</v>
      </c>
      <c r="BG520" s="156">
        <f>IF($N$520="zákl. přenesená",$J$520,0)</f>
        <v>0</v>
      </c>
      <c r="BH520" s="156">
        <f>IF($N$520="sníž. přenesená",$J$520,0)</f>
        <v>0</v>
      </c>
      <c r="BI520" s="156">
        <f>IF($N$520="nulová",$J$520,0)</f>
        <v>0</v>
      </c>
      <c r="BJ520" s="89" t="s">
        <v>20</v>
      </c>
      <c r="BK520" s="156">
        <f>ROUND($I$520*$H$520,2)</f>
        <v>0</v>
      </c>
      <c r="BL520" s="89" t="s">
        <v>142</v>
      </c>
      <c r="BM520" s="89" t="s">
        <v>465</v>
      </c>
    </row>
    <row r="521" spans="2:51" s="6" customFormat="1" ht="15.75" customHeight="1">
      <c r="B521" s="157"/>
      <c r="C521" s="158"/>
      <c r="D521" s="159" t="s">
        <v>144</v>
      </c>
      <c r="E521" s="160"/>
      <c r="F521" s="160" t="s">
        <v>459</v>
      </c>
      <c r="G521" s="158"/>
      <c r="H521" s="158"/>
      <c r="J521" s="158"/>
      <c r="K521" s="158"/>
      <c r="L521" s="161"/>
      <c r="M521" s="162"/>
      <c r="N521" s="158"/>
      <c r="O521" s="158"/>
      <c r="P521" s="158"/>
      <c r="Q521" s="158"/>
      <c r="R521" s="158"/>
      <c r="S521" s="158"/>
      <c r="T521" s="163"/>
      <c r="AT521" s="164" t="s">
        <v>144</v>
      </c>
      <c r="AU521" s="164" t="s">
        <v>78</v>
      </c>
      <c r="AV521" s="164" t="s">
        <v>20</v>
      </c>
      <c r="AW521" s="164" t="s">
        <v>93</v>
      </c>
      <c r="AX521" s="164" t="s">
        <v>70</v>
      </c>
      <c r="AY521" s="164" t="s">
        <v>136</v>
      </c>
    </row>
    <row r="522" spans="2:51" s="6" customFormat="1" ht="15.75" customHeight="1">
      <c r="B522" s="157"/>
      <c r="C522" s="158"/>
      <c r="D522" s="167" t="s">
        <v>144</v>
      </c>
      <c r="E522" s="158"/>
      <c r="F522" s="160" t="s">
        <v>214</v>
      </c>
      <c r="G522" s="158"/>
      <c r="H522" s="158"/>
      <c r="J522" s="158"/>
      <c r="K522" s="158"/>
      <c r="L522" s="161"/>
      <c r="M522" s="162"/>
      <c r="N522" s="158"/>
      <c r="O522" s="158"/>
      <c r="P522" s="158"/>
      <c r="Q522" s="158"/>
      <c r="R522" s="158"/>
      <c r="S522" s="158"/>
      <c r="T522" s="163"/>
      <c r="AT522" s="164" t="s">
        <v>144</v>
      </c>
      <c r="AU522" s="164" t="s">
        <v>78</v>
      </c>
      <c r="AV522" s="164" t="s">
        <v>20</v>
      </c>
      <c r="AW522" s="164" t="s">
        <v>93</v>
      </c>
      <c r="AX522" s="164" t="s">
        <v>70</v>
      </c>
      <c r="AY522" s="164" t="s">
        <v>136</v>
      </c>
    </row>
    <row r="523" spans="2:51" s="6" customFormat="1" ht="15.75" customHeight="1">
      <c r="B523" s="165"/>
      <c r="C523" s="166"/>
      <c r="D523" s="167" t="s">
        <v>144</v>
      </c>
      <c r="E523" s="166"/>
      <c r="F523" s="168" t="s">
        <v>466</v>
      </c>
      <c r="G523" s="166"/>
      <c r="H523" s="169">
        <v>11</v>
      </c>
      <c r="J523" s="166"/>
      <c r="K523" s="166"/>
      <c r="L523" s="170"/>
      <c r="M523" s="171"/>
      <c r="N523" s="166"/>
      <c r="O523" s="166"/>
      <c r="P523" s="166"/>
      <c r="Q523" s="166"/>
      <c r="R523" s="166"/>
      <c r="S523" s="166"/>
      <c r="T523" s="172"/>
      <c r="AT523" s="173" t="s">
        <v>144</v>
      </c>
      <c r="AU523" s="173" t="s">
        <v>78</v>
      </c>
      <c r="AV523" s="173" t="s">
        <v>78</v>
      </c>
      <c r="AW523" s="173" t="s">
        <v>93</v>
      </c>
      <c r="AX523" s="173" t="s">
        <v>70</v>
      </c>
      <c r="AY523" s="173" t="s">
        <v>136</v>
      </c>
    </row>
    <row r="524" spans="2:51" s="6" customFormat="1" ht="15.75" customHeight="1">
      <c r="B524" s="157"/>
      <c r="C524" s="158"/>
      <c r="D524" s="167" t="s">
        <v>144</v>
      </c>
      <c r="E524" s="158"/>
      <c r="F524" s="160" t="s">
        <v>224</v>
      </c>
      <c r="G524" s="158"/>
      <c r="H524" s="158"/>
      <c r="J524" s="158"/>
      <c r="K524" s="158"/>
      <c r="L524" s="161"/>
      <c r="M524" s="162"/>
      <c r="N524" s="158"/>
      <c r="O524" s="158"/>
      <c r="P524" s="158"/>
      <c r="Q524" s="158"/>
      <c r="R524" s="158"/>
      <c r="S524" s="158"/>
      <c r="T524" s="163"/>
      <c r="AT524" s="164" t="s">
        <v>144</v>
      </c>
      <c r="AU524" s="164" t="s">
        <v>78</v>
      </c>
      <c r="AV524" s="164" t="s">
        <v>20</v>
      </c>
      <c r="AW524" s="164" t="s">
        <v>93</v>
      </c>
      <c r="AX524" s="164" t="s">
        <v>70</v>
      </c>
      <c r="AY524" s="164" t="s">
        <v>136</v>
      </c>
    </row>
    <row r="525" spans="2:51" s="6" customFormat="1" ht="15.75" customHeight="1">
      <c r="B525" s="165"/>
      <c r="C525" s="166"/>
      <c r="D525" s="167" t="s">
        <v>144</v>
      </c>
      <c r="E525" s="166"/>
      <c r="F525" s="168" t="s">
        <v>467</v>
      </c>
      <c r="G525" s="166"/>
      <c r="H525" s="169">
        <v>5.3</v>
      </c>
      <c r="J525" s="166"/>
      <c r="K525" s="166"/>
      <c r="L525" s="170"/>
      <c r="M525" s="171"/>
      <c r="N525" s="166"/>
      <c r="O525" s="166"/>
      <c r="P525" s="166"/>
      <c r="Q525" s="166"/>
      <c r="R525" s="166"/>
      <c r="S525" s="166"/>
      <c r="T525" s="172"/>
      <c r="AT525" s="173" t="s">
        <v>144</v>
      </c>
      <c r="AU525" s="173" t="s">
        <v>78</v>
      </c>
      <c r="AV525" s="173" t="s">
        <v>78</v>
      </c>
      <c r="AW525" s="173" t="s">
        <v>93</v>
      </c>
      <c r="AX525" s="173" t="s">
        <v>70</v>
      </c>
      <c r="AY525" s="173" t="s">
        <v>136</v>
      </c>
    </row>
    <row r="526" spans="2:51" s="6" customFormat="1" ht="15.75" customHeight="1">
      <c r="B526" s="174"/>
      <c r="C526" s="175"/>
      <c r="D526" s="167" t="s">
        <v>144</v>
      </c>
      <c r="E526" s="175"/>
      <c r="F526" s="176" t="s">
        <v>147</v>
      </c>
      <c r="G526" s="175"/>
      <c r="H526" s="177">
        <v>16.3</v>
      </c>
      <c r="J526" s="175"/>
      <c r="K526" s="175"/>
      <c r="L526" s="178"/>
      <c r="M526" s="179"/>
      <c r="N526" s="175"/>
      <c r="O526" s="175"/>
      <c r="P526" s="175"/>
      <c r="Q526" s="175"/>
      <c r="R526" s="175"/>
      <c r="S526" s="175"/>
      <c r="T526" s="180"/>
      <c r="AT526" s="181" t="s">
        <v>144</v>
      </c>
      <c r="AU526" s="181" t="s">
        <v>78</v>
      </c>
      <c r="AV526" s="181" t="s">
        <v>142</v>
      </c>
      <c r="AW526" s="181" t="s">
        <v>93</v>
      </c>
      <c r="AX526" s="181" t="s">
        <v>20</v>
      </c>
      <c r="AY526" s="181" t="s">
        <v>136</v>
      </c>
    </row>
    <row r="527" spans="2:65" s="6" customFormat="1" ht="15.75" customHeight="1">
      <c r="B527" s="23"/>
      <c r="C527" s="145" t="s">
        <v>468</v>
      </c>
      <c r="D527" s="145" t="s">
        <v>138</v>
      </c>
      <c r="E527" s="146" t="s">
        <v>469</v>
      </c>
      <c r="F527" s="147" t="s">
        <v>470</v>
      </c>
      <c r="G527" s="148" t="s">
        <v>385</v>
      </c>
      <c r="H527" s="149">
        <v>1</v>
      </c>
      <c r="I527" s="150"/>
      <c r="J527" s="151">
        <f>ROUND($I$527*$H$527,2)</f>
        <v>0</v>
      </c>
      <c r="K527" s="147"/>
      <c r="L527" s="43"/>
      <c r="M527" s="152"/>
      <c r="N527" s="153" t="s">
        <v>41</v>
      </c>
      <c r="O527" s="24"/>
      <c r="P527" s="24"/>
      <c r="Q527" s="154">
        <v>0</v>
      </c>
      <c r="R527" s="154">
        <f>$Q$527*$H$527</f>
        <v>0</v>
      </c>
      <c r="S527" s="154">
        <v>0</v>
      </c>
      <c r="T527" s="155">
        <f>$S$527*$H$527</f>
        <v>0</v>
      </c>
      <c r="AR527" s="89" t="s">
        <v>142</v>
      </c>
      <c r="AT527" s="89" t="s">
        <v>138</v>
      </c>
      <c r="AU527" s="89" t="s">
        <v>78</v>
      </c>
      <c r="AY527" s="6" t="s">
        <v>136</v>
      </c>
      <c r="BE527" s="156">
        <f>IF($N$527="základní",$J$527,0)</f>
        <v>0</v>
      </c>
      <c r="BF527" s="156">
        <f>IF($N$527="snížená",$J$527,0)</f>
        <v>0</v>
      </c>
      <c r="BG527" s="156">
        <f>IF($N$527="zákl. přenesená",$J$527,0)</f>
        <v>0</v>
      </c>
      <c r="BH527" s="156">
        <f>IF($N$527="sníž. přenesená",$J$527,0)</f>
        <v>0</v>
      </c>
      <c r="BI527" s="156">
        <f>IF($N$527="nulová",$J$527,0)</f>
        <v>0</v>
      </c>
      <c r="BJ527" s="89" t="s">
        <v>20</v>
      </c>
      <c r="BK527" s="156">
        <f>ROUND($I$527*$H$527,2)</f>
        <v>0</v>
      </c>
      <c r="BL527" s="89" t="s">
        <v>142</v>
      </c>
      <c r="BM527" s="89" t="s">
        <v>471</v>
      </c>
    </row>
    <row r="528" spans="2:65" s="6" customFormat="1" ht="15.75" customHeight="1">
      <c r="B528" s="23"/>
      <c r="C528" s="148" t="s">
        <v>472</v>
      </c>
      <c r="D528" s="148" t="s">
        <v>138</v>
      </c>
      <c r="E528" s="146" t="s">
        <v>473</v>
      </c>
      <c r="F528" s="147" t="s">
        <v>474</v>
      </c>
      <c r="G528" s="148" t="s">
        <v>141</v>
      </c>
      <c r="H528" s="149">
        <v>3.6</v>
      </c>
      <c r="I528" s="150"/>
      <c r="J528" s="151">
        <f>ROUND($I$528*$H$528,2)</f>
        <v>0</v>
      </c>
      <c r="K528" s="147"/>
      <c r="L528" s="43"/>
      <c r="M528" s="152"/>
      <c r="N528" s="153" t="s">
        <v>41</v>
      </c>
      <c r="O528" s="24"/>
      <c r="P528" s="24"/>
      <c r="Q528" s="154">
        <v>0</v>
      </c>
      <c r="R528" s="154">
        <f>$Q$528*$H$528</f>
        <v>0</v>
      </c>
      <c r="S528" s="154">
        <v>0.27</v>
      </c>
      <c r="T528" s="155">
        <f>$S$528*$H$528</f>
        <v>0.9720000000000001</v>
      </c>
      <c r="AR528" s="89" t="s">
        <v>142</v>
      </c>
      <c r="AT528" s="89" t="s">
        <v>138</v>
      </c>
      <c r="AU528" s="89" t="s">
        <v>78</v>
      </c>
      <c r="AY528" s="89" t="s">
        <v>136</v>
      </c>
      <c r="BE528" s="156">
        <f>IF($N$528="základní",$J$528,0)</f>
        <v>0</v>
      </c>
      <c r="BF528" s="156">
        <f>IF($N$528="snížená",$J$528,0)</f>
        <v>0</v>
      </c>
      <c r="BG528" s="156">
        <f>IF($N$528="zákl. přenesená",$J$528,0)</f>
        <v>0</v>
      </c>
      <c r="BH528" s="156">
        <f>IF($N$528="sníž. přenesená",$J$528,0)</f>
        <v>0</v>
      </c>
      <c r="BI528" s="156">
        <f>IF($N$528="nulová",$J$528,0)</f>
        <v>0</v>
      </c>
      <c r="BJ528" s="89" t="s">
        <v>20</v>
      </c>
      <c r="BK528" s="156">
        <f>ROUND($I$528*$H$528,2)</f>
        <v>0</v>
      </c>
      <c r="BL528" s="89" t="s">
        <v>142</v>
      </c>
      <c r="BM528" s="89" t="s">
        <v>475</v>
      </c>
    </row>
    <row r="529" spans="2:51" s="6" customFormat="1" ht="15.75" customHeight="1">
      <c r="B529" s="157"/>
      <c r="C529" s="158"/>
      <c r="D529" s="159" t="s">
        <v>144</v>
      </c>
      <c r="E529" s="160"/>
      <c r="F529" s="160" t="s">
        <v>197</v>
      </c>
      <c r="G529" s="158"/>
      <c r="H529" s="158"/>
      <c r="J529" s="158"/>
      <c r="K529" s="158"/>
      <c r="L529" s="161"/>
      <c r="M529" s="162"/>
      <c r="N529" s="158"/>
      <c r="O529" s="158"/>
      <c r="P529" s="158"/>
      <c r="Q529" s="158"/>
      <c r="R529" s="158"/>
      <c r="S529" s="158"/>
      <c r="T529" s="163"/>
      <c r="AT529" s="164" t="s">
        <v>144</v>
      </c>
      <c r="AU529" s="164" t="s">
        <v>78</v>
      </c>
      <c r="AV529" s="164" t="s">
        <v>20</v>
      </c>
      <c r="AW529" s="164" t="s">
        <v>93</v>
      </c>
      <c r="AX529" s="164" t="s">
        <v>70</v>
      </c>
      <c r="AY529" s="164" t="s">
        <v>136</v>
      </c>
    </row>
    <row r="530" spans="2:51" s="6" customFormat="1" ht="15.75" customHeight="1">
      <c r="B530" s="165"/>
      <c r="C530" s="166"/>
      <c r="D530" s="167" t="s">
        <v>144</v>
      </c>
      <c r="E530" s="166"/>
      <c r="F530" s="168" t="s">
        <v>198</v>
      </c>
      <c r="G530" s="166"/>
      <c r="H530" s="169">
        <v>3.6</v>
      </c>
      <c r="J530" s="166"/>
      <c r="K530" s="166"/>
      <c r="L530" s="170"/>
      <c r="M530" s="171"/>
      <c r="N530" s="166"/>
      <c r="O530" s="166"/>
      <c r="P530" s="166"/>
      <c r="Q530" s="166"/>
      <c r="R530" s="166"/>
      <c r="S530" s="166"/>
      <c r="T530" s="172"/>
      <c r="AT530" s="173" t="s">
        <v>144</v>
      </c>
      <c r="AU530" s="173" t="s">
        <v>78</v>
      </c>
      <c r="AV530" s="173" t="s">
        <v>78</v>
      </c>
      <c r="AW530" s="173" t="s">
        <v>93</v>
      </c>
      <c r="AX530" s="173" t="s">
        <v>70</v>
      </c>
      <c r="AY530" s="173" t="s">
        <v>136</v>
      </c>
    </row>
    <row r="531" spans="2:51" s="6" customFormat="1" ht="15.75" customHeight="1">
      <c r="B531" s="174"/>
      <c r="C531" s="175"/>
      <c r="D531" s="167" t="s">
        <v>144</v>
      </c>
      <c r="E531" s="175"/>
      <c r="F531" s="176" t="s">
        <v>147</v>
      </c>
      <c r="G531" s="175"/>
      <c r="H531" s="177">
        <v>3.6</v>
      </c>
      <c r="J531" s="175"/>
      <c r="K531" s="175"/>
      <c r="L531" s="178"/>
      <c r="M531" s="179"/>
      <c r="N531" s="175"/>
      <c r="O531" s="175"/>
      <c r="P531" s="175"/>
      <c r="Q531" s="175"/>
      <c r="R531" s="175"/>
      <c r="S531" s="175"/>
      <c r="T531" s="180"/>
      <c r="AT531" s="181" t="s">
        <v>144</v>
      </c>
      <c r="AU531" s="181" t="s">
        <v>78</v>
      </c>
      <c r="AV531" s="181" t="s">
        <v>142</v>
      </c>
      <c r="AW531" s="181" t="s">
        <v>93</v>
      </c>
      <c r="AX531" s="181" t="s">
        <v>20</v>
      </c>
      <c r="AY531" s="181" t="s">
        <v>136</v>
      </c>
    </row>
    <row r="532" spans="2:65" s="6" customFormat="1" ht="15.75" customHeight="1">
      <c r="B532" s="23"/>
      <c r="C532" s="145" t="s">
        <v>476</v>
      </c>
      <c r="D532" s="145" t="s">
        <v>138</v>
      </c>
      <c r="E532" s="146" t="s">
        <v>477</v>
      </c>
      <c r="F532" s="147" t="s">
        <v>478</v>
      </c>
      <c r="G532" s="148" t="s">
        <v>141</v>
      </c>
      <c r="H532" s="149">
        <v>2488.46</v>
      </c>
      <c r="I532" s="150"/>
      <c r="J532" s="151">
        <f>ROUND($I$532*$H$532,2)</f>
        <v>0</v>
      </c>
      <c r="K532" s="147"/>
      <c r="L532" s="43"/>
      <c r="M532" s="152"/>
      <c r="N532" s="153" t="s">
        <v>41</v>
      </c>
      <c r="O532" s="24"/>
      <c r="P532" s="24"/>
      <c r="Q532" s="154">
        <v>0</v>
      </c>
      <c r="R532" s="154">
        <f>$Q$532*$H$532</f>
        <v>0</v>
      </c>
      <c r="S532" s="154">
        <v>0.016</v>
      </c>
      <c r="T532" s="155">
        <f>$S$532*$H$532</f>
        <v>39.81536</v>
      </c>
      <c r="AR532" s="89" t="s">
        <v>142</v>
      </c>
      <c r="AT532" s="89" t="s">
        <v>138</v>
      </c>
      <c r="AU532" s="89" t="s">
        <v>78</v>
      </c>
      <c r="AY532" s="6" t="s">
        <v>136</v>
      </c>
      <c r="BE532" s="156">
        <f>IF($N$532="základní",$J$532,0)</f>
        <v>0</v>
      </c>
      <c r="BF532" s="156">
        <f>IF($N$532="snížená",$J$532,0)</f>
        <v>0</v>
      </c>
      <c r="BG532" s="156">
        <f>IF($N$532="zákl. přenesená",$J$532,0)</f>
        <v>0</v>
      </c>
      <c r="BH532" s="156">
        <f>IF($N$532="sníž. přenesená",$J$532,0)</f>
        <v>0</v>
      </c>
      <c r="BI532" s="156">
        <f>IF($N$532="nulová",$J$532,0)</f>
        <v>0</v>
      </c>
      <c r="BJ532" s="89" t="s">
        <v>20</v>
      </c>
      <c r="BK532" s="156">
        <f>ROUND($I$532*$H$532,2)</f>
        <v>0</v>
      </c>
      <c r="BL532" s="89" t="s">
        <v>142</v>
      </c>
      <c r="BM532" s="89" t="s">
        <v>479</v>
      </c>
    </row>
    <row r="533" spans="2:51" s="6" customFormat="1" ht="15.75" customHeight="1">
      <c r="B533" s="157"/>
      <c r="C533" s="158"/>
      <c r="D533" s="159" t="s">
        <v>144</v>
      </c>
      <c r="E533" s="160"/>
      <c r="F533" s="160" t="s">
        <v>214</v>
      </c>
      <c r="G533" s="158"/>
      <c r="H533" s="158"/>
      <c r="J533" s="158"/>
      <c r="K533" s="158"/>
      <c r="L533" s="161"/>
      <c r="M533" s="162"/>
      <c r="N533" s="158"/>
      <c r="O533" s="158"/>
      <c r="P533" s="158"/>
      <c r="Q533" s="158"/>
      <c r="R533" s="158"/>
      <c r="S533" s="158"/>
      <c r="T533" s="163"/>
      <c r="AT533" s="164" t="s">
        <v>144</v>
      </c>
      <c r="AU533" s="164" t="s">
        <v>78</v>
      </c>
      <c r="AV533" s="164" t="s">
        <v>20</v>
      </c>
      <c r="AW533" s="164" t="s">
        <v>93</v>
      </c>
      <c r="AX533" s="164" t="s">
        <v>70</v>
      </c>
      <c r="AY533" s="164" t="s">
        <v>136</v>
      </c>
    </row>
    <row r="534" spans="2:51" s="6" customFormat="1" ht="15.75" customHeight="1">
      <c r="B534" s="157"/>
      <c r="C534" s="158"/>
      <c r="D534" s="167" t="s">
        <v>144</v>
      </c>
      <c r="E534" s="158"/>
      <c r="F534" s="160" t="s">
        <v>248</v>
      </c>
      <c r="G534" s="158"/>
      <c r="H534" s="158"/>
      <c r="J534" s="158"/>
      <c r="K534" s="158"/>
      <c r="L534" s="161"/>
      <c r="M534" s="162"/>
      <c r="N534" s="158"/>
      <c r="O534" s="158"/>
      <c r="P534" s="158"/>
      <c r="Q534" s="158"/>
      <c r="R534" s="158"/>
      <c r="S534" s="158"/>
      <c r="T534" s="163"/>
      <c r="AT534" s="164" t="s">
        <v>144</v>
      </c>
      <c r="AU534" s="164" t="s">
        <v>78</v>
      </c>
      <c r="AV534" s="164" t="s">
        <v>20</v>
      </c>
      <c r="AW534" s="164" t="s">
        <v>93</v>
      </c>
      <c r="AX534" s="164" t="s">
        <v>70</v>
      </c>
      <c r="AY534" s="164" t="s">
        <v>136</v>
      </c>
    </row>
    <row r="535" spans="2:51" s="6" customFormat="1" ht="15.75" customHeight="1">
      <c r="B535" s="165"/>
      <c r="C535" s="166"/>
      <c r="D535" s="167" t="s">
        <v>144</v>
      </c>
      <c r="E535" s="166"/>
      <c r="F535" s="168" t="s">
        <v>249</v>
      </c>
      <c r="G535" s="166"/>
      <c r="H535" s="169">
        <v>80.5</v>
      </c>
      <c r="J535" s="166"/>
      <c r="K535" s="166"/>
      <c r="L535" s="170"/>
      <c r="M535" s="171"/>
      <c r="N535" s="166"/>
      <c r="O535" s="166"/>
      <c r="P535" s="166"/>
      <c r="Q535" s="166"/>
      <c r="R535" s="166"/>
      <c r="S535" s="166"/>
      <c r="T535" s="172"/>
      <c r="AT535" s="173" t="s">
        <v>144</v>
      </c>
      <c r="AU535" s="173" t="s">
        <v>78</v>
      </c>
      <c r="AV535" s="173" t="s">
        <v>78</v>
      </c>
      <c r="AW535" s="173" t="s">
        <v>93</v>
      </c>
      <c r="AX535" s="173" t="s">
        <v>70</v>
      </c>
      <c r="AY535" s="173" t="s">
        <v>136</v>
      </c>
    </row>
    <row r="536" spans="2:51" s="6" customFormat="1" ht="15.75" customHeight="1">
      <c r="B536" s="157"/>
      <c r="C536" s="158"/>
      <c r="D536" s="167" t="s">
        <v>144</v>
      </c>
      <c r="E536" s="158"/>
      <c r="F536" s="160" t="s">
        <v>250</v>
      </c>
      <c r="G536" s="158"/>
      <c r="H536" s="158"/>
      <c r="J536" s="158"/>
      <c r="K536" s="158"/>
      <c r="L536" s="161"/>
      <c r="M536" s="162"/>
      <c r="N536" s="158"/>
      <c r="O536" s="158"/>
      <c r="P536" s="158"/>
      <c r="Q536" s="158"/>
      <c r="R536" s="158"/>
      <c r="S536" s="158"/>
      <c r="T536" s="163"/>
      <c r="AT536" s="164" t="s">
        <v>144</v>
      </c>
      <c r="AU536" s="164" t="s">
        <v>78</v>
      </c>
      <c r="AV536" s="164" t="s">
        <v>20</v>
      </c>
      <c r="AW536" s="164" t="s">
        <v>93</v>
      </c>
      <c r="AX536" s="164" t="s">
        <v>70</v>
      </c>
      <c r="AY536" s="164" t="s">
        <v>136</v>
      </c>
    </row>
    <row r="537" spans="2:51" s="6" customFormat="1" ht="15.75" customHeight="1">
      <c r="B537" s="165"/>
      <c r="C537" s="166"/>
      <c r="D537" s="167" t="s">
        <v>144</v>
      </c>
      <c r="E537" s="166"/>
      <c r="F537" s="168" t="s">
        <v>251</v>
      </c>
      <c r="G537" s="166"/>
      <c r="H537" s="169">
        <v>17.9</v>
      </c>
      <c r="J537" s="166"/>
      <c r="K537" s="166"/>
      <c r="L537" s="170"/>
      <c r="M537" s="171"/>
      <c r="N537" s="166"/>
      <c r="O537" s="166"/>
      <c r="P537" s="166"/>
      <c r="Q537" s="166"/>
      <c r="R537" s="166"/>
      <c r="S537" s="166"/>
      <c r="T537" s="172"/>
      <c r="AT537" s="173" t="s">
        <v>144</v>
      </c>
      <c r="AU537" s="173" t="s">
        <v>78</v>
      </c>
      <c r="AV537" s="173" t="s">
        <v>78</v>
      </c>
      <c r="AW537" s="173" t="s">
        <v>93</v>
      </c>
      <c r="AX537" s="173" t="s">
        <v>70</v>
      </c>
      <c r="AY537" s="173" t="s">
        <v>136</v>
      </c>
    </row>
    <row r="538" spans="2:51" s="6" customFormat="1" ht="15.75" customHeight="1">
      <c r="B538" s="157"/>
      <c r="C538" s="158"/>
      <c r="D538" s="167" t="s">
        <v>144</v>
      </c>
      <c r="E538" s="158"/>
      <c r="F538" s="160" t="s">
        <v>252</v>
      </c>
      <c r="G538" s="158"/>
      <c r="H538" s="158"/>
      <c r="J538" s="158"/>
      <c r="K538" s="158"/>
      <c r="L538" s="161"/>
      <c r="M538" s="162"/>
      <c r="N538" s="158"/>
      <c r="O538" s="158"/>
      <c r="P538" s="158"/>
      <c r="Q538" s="158"/>
      <c r="R538" s="158"/>
      <c r="S538" s="158"/>
      <c r="T538" s="163"/>
      <c r="AT538" s="164" t="s">
        <v>144</v>
      </c>
      <c r="AU538" s="164" t="s">
        <v>78</v>
      </c>
      <c r="AV538" s="164" t="s">
        <v>20</v>
      </c>
      <c r="AW538" s="164" t="s">
        <v>93</v>
      </c>
      <c r="AX538" s="164" t="s">
        <v>70</v>
      </c>
      <c r="AY538" s="164" t="s">
        <v>136</v>
      </c>
    </row>
    <row r="539" spans="2:51" s="6" customFormat="1" ht="15.75" customHeight="1">
      <c r="B539" s="165"/>
      <c r="C539" s="166"/>
      <c r="D539" s="167" t="s">
        <v>144</v>
      </c>
      <c r="E539" s="166"/>
      <c r="F539" s="168" t="s">
        <v>253</v>
      </c>
      <c r="G539" s="166"/>
      <c r="H539" s="169">
        <v>75.9</v>
      </c>
      <c r="J539" s="166"/>
      <c r="K539" s="166"/>
      <c r="L539" s="170"/>
      <c r="M539" s="171"/>
      <c r="N539" s="166"/>
      <c r="O539" s="166"/>
      <c r="P539" s="166"/>
      <c r="Q539" s="166"/>
      <c r="R539" s="166"/>
      <c r="S539" s="166"/>
      <c r="T539" s="172"/>
      <c r="AT539" s="173" t="s">
        <v>144</v>
      </c>
      <c r="AU539" s="173" t="s">
        <v>78</v>
      </c>
      <c r="AV539" s="173" t="s">
        <v>78</v>
      </c>
      <c r="AW539" s="173" t="s">
        <v>93</v>
      </c>
      <c r="AX539" s="173" t="s">
        <v>70</v>
      </c>
      <c r="AY539" s="173" t="s">
        <v>136</v>
      </c>
    </row>
    <row r="540" spans="2:51" s="6" customFormat="1" ht="15.75" customHeight="1">
      <c r="B540" s="157"/>
      <c r="C540" s="158"/>
      <c r="D540" s="167" t="s">
        <v>144</v>
      </c>
      <c r="E540" s="158"/>
      <c r="F540" s="160" t="s">
        <v>254</v>
      </c>
      <c r="G540" s="158"/>
      <c r="H540" s="158"/>
      <c r="J540" s="158"/>
      <c r="K540" s="158"/>
      <c r="L540" s="161"/>
      <c r="M540" s="162"/>
      <c r="N540" s="158"/>
      <c r="O540" s="158"/>
      <c r="P540" s="158"/>
      <c r="Q540" s="158"/>
      <c r="R540" s="158"/>
      <c r="S540" s="158"/>
      <c r="T540" s="163"/>
      <c r="AT540" s="164" t="s">
        <v>144</v>
      </c>
      <c r="AU540" s="164" t="s">
        <v>78</v>
      </c>
      <c r="AV540" s="164" t="s">
        <v>20</v>
      </c>
      <c r="AW540" s="164" t="s">
        <v>93</v>
      </c>
      <c r="AX540" s="164" t="s">
        <v>70</v>
      </c>
      <c r="AY540" s="164" t="s">
        <v>136</v>
      </c>
    </row>
    <row r="541" spans="2:51" s="6" customFormat="1" ht="15.75" customHeight="1">
      <c r="B541" s="165"/>
      <c r="C541" s="166"/>
      <c r="D541" s="167" t="s">
        <v>144</v>
      </c>
      <c r="E541" s="166"/>
      <c r="F541" s="168" t="s">
        <v>255</v>
      </c>
      <c r="G541" s="166"/>
      <c r="H541" s="169">
        <v>20.5</v>
      </c>
      <c r="J541" s="166"/>
      <c r="K541" s="166"/>
      <c r="L541" s="170"/>
      <c r="M541" s="171"/>
      <c r="N541" s="166"/>
      <c r="O541" s="166"/>
      <c r="P541" s="166"/>
      <c r="Q541" s="166"/>
      <c r="R541" s="166"/>
      <c r="S541" s="166"/>
      <c r="T541" s="172"/>
      <c r="AT541" s="173" t="s">
        <v>144</v>
      </c>
      <c r="AU541" s="173" t="s">
        <v>78</v>
      </c>
      <c r="AV541" s="173" t="s">
        <v>78</v>
      </c>
      <c r="AW541" s="173" t="s">
        <v>93</v>
      </c>
      <c r="AX541" s="173" t="s">
        <v>70</v>
      </c>
      <c r="AY541" s="173" t="s">
        <v>136</v>
      </c>
    </row>
    <row r="542" spans="2:51" s="6" customFormat="1" ht="15.75" customHeight="1">
      <c r="B542" s="157"/>
      <c r="C542" s="158"/>
      <c r="D542" s="167" t="s">
        <v>144</v>
      </c>
      <c r="E542" s="158"/>
      <c r="F542" s="160" t="s">
        <v>256</v>
      </c>
      <c r="G542" s="158"/>
      <c r="H542" s="158"/>
      <c r="J542" s="158"/>
      <c r="K542" s="158"/>
      <c r="L542" s="161"/>
      <c r="M542" s="162"/>
      <c r="N542" s="158"/>
      <c r="O542" s="158"/>
      <c r="P542" s="158"/>
      <c r="Q542" s="158"/>
      <c r="R542" s="158"/>
      <c r="S542" s="158"/>
      <c r="T542" s="163"/>
      <c r="AT542" s="164" t="s">
        <v>144</v>
      </c>
      <c r="AU542" s="164" t="s">
        <v>78</v>
      </c>
      <c r="AV542" s="164" t="s">
        <v>20</v>
      </c>
      <c r="AW542" s="164" t="s">
        <v>93</v>
      </c>
      <c r="AX542" s="164" t="s">
        <v>70</v>
      </c>
      <c r="AY542" s="164" t="s">
        <v>136</v>
      </c>
    </row>
    <row r="543" spans="2:51" s="6" customFormat="1" ht="15.75" customHeight="1">
      <c r="B543" s="165"/>
      <c r="C543" s="166"/>
      <c r="D543" s="167" t="s">
        <v>144</v>
      </c>
      <c r="E543" s="166"/>
      <c r="F543" s="168" t="s">
        <v>257</v>
      </c>
      <c r="G543" s="166"/>
      <c r="H543" s="169">
        <v>12.66</v>
      </c>
      <c r="J543" s="166"/>
      <c r="K543" s="166"/>
      <c r="L543" s="170"/>
      <c r="M543" s="171"/>
      <c r="N543" s="166"/>
      <c r="O543" s="166"/>
      <c r="P543" s="166"/>
      <c r="Q543" s="166"/>
      <c r="R543" s="166"/>
      <c r="S543" s="166"/>
      <c r="T543" s="172"/>
      <c r="AT543" s="173" t="s">
        <v>144</v>
      </c>
      <c r="AU543" s="173" t="s">
        <v>78</v>
      </c>
      <c r="AV543" s="173" t="s">
        <v>78</v>
      </c>
      <c r="AW543" s="173" t="s">
        <v>93</v>
      </c>
      <c r="AX543" s="173" t="s">
        <v>70</v>
      </c>
      <c r="AY543" s="173" t="s">
        <v>136</v>
      </c>
    </row>
    <row r="544" spans="2:51" s="6" customFormat="1" ht="15.75" customHeight="1">
      <c r="B544" s="192"/>
      <c r="C544" s="193"/>
      <c r="D544" s="167" t="s">
        <v>144</v>
      </c>
      <c r="E544" s="193"/>
      <c r="F544" s="194" t="s">
        <v>223</v>
      </c>
      <c r="G544" s="193"/>
      <c r="H544" s="195">
        <v>207.46</v>
      </c>
      <c r="J544" s="193"/>
      <c r="K544" s="193"/>
      <c r="L544" s="196"/>
      <c r="M544" s="197"/>
      <c r="N544" s="193"/>
      <c r="O544" s="193"/>
      <c r="P544" s="193"/>
      <c r="Q544" s="193"/>
      <c r="R544" s="193"/>
      <c r="S544" s="193"/>
      <c r="T544" s="198"/>
      <c r="AT544" s="199" t="s">
        <v>144</v>
      </c>
      <c r="AU544" s="199" t="s">
        <v>78</v>
      </c>
      <c r="AV544" s="199" t="s">
        <v>153</v>
      </c>
      <c r="AW544" s="199" t="s">
        <v>93</v>
      </c>
      <c r="AX544" s="199" t="s">
        <v>70</v>
      </c>
      <c r="AY544" s="199" t="s">
        <v>136</v>
      </c>
    </row>
    <row r="545" spans="2:51" s="6" customFormat="1" ht="15.75" customHeight="1">
      <c r="B545" s="157"/>
      <c r="C545" s="158"/>
      <c r="D545" s="167" t="s">
        <v>144</v>
      </c>
      <c r="E545" s="158"/>
      <c r="F545" s="160" t="s">
        <v>224</v>
      </c>
      <c r="G545" s="158"/>
      <c r="H545" s="158"/>
      <c r="J545" s="158"/>
      <c r="K545" s="158"/>
      <c r="L545" s="161"/>
      <c r="M545" s="162"/>
      <c r="N545" s="158"/>
      <c r="O545" s="158"/>
      <c r="P545" s="158"/>
      <c r="Q545" s="158"/>
      <c r="R545" s="158"/>
      <c r="S545" s="158"/>
      <c r="T545" s="163"/>
      <c r="AT545" s="164" t="s">
        <v>144</v>
      </c>
      <c r="AU545" s="164" t="s">
        <v>78</v>
      </c>
      <c r="AV545" s="164" t="s">
        <v>20</v>
      </c>
      <c r="AW545" s="164" t="s">
        <v>93</v>
      </c>
      <c r="AX545" s="164" t="s">
        <v>70</v>
      </c>
      <c r="AY545" s="164" t="s">
        <v>136</v>
      </c>
    </row>
    <row r="546" spans="2:51" s="6" customFormat="1" ht="15.75" customHeight="1">
      <c r="B546" s="157"/>
      <c r="C546" s="158"/>
      <c r="D546" s="167" t="s">
        <v>144</v>
      </c>
      <c r="E546" s="158"/>
      <c r="F546" s="160" t="s">
        <v>248</v>
      </c>
      <c r="G546" s="158"/>
      <c r="H546" s="158"/>
      <c r="J546" s="158"/>
      <c r="K546" s="158"/>
      <c r="L546" s="161"/>
      <c r="M546" s="162"/>
      <c r="N546" s="158"/>
      <c r="O546" s="158"/>
      <c r="P546" s="158"/>
      <c r="Q546" s="158"/>
      <c r="R546" s="158"/>
      <c r="S546" s="158"/>
      <c r="T546" s="163"/>
      <c r="AT546" s="164" t="s">
        <v>144</v>
      </c>
      <c r="AU546" s="164" t="s">
        <v>78</v>
      </c>
      <c r="AV546" s="164" t="s">
        <v>20</v>
      </c>
      <c r="AW546" s="164" t="s">
        <v>93</v>
      </c>
      <c r="AX546" s="164" t="s">
        <v>70</v>
      </c>
      <c r="AY546" s="164" t="s">
        <v>136</v>
      </c>
    </row>
    <row r="547" spans="2:51" s="6" customFormat="1" ht="15.75" customHeight="1">
      <c r="B547" s="165"/>
      <c r="C547" s="166"/>
      <c r="D547" s="167" t="s">
        <v>144</v>
      </c>
      <c r="E547" s="166"/>
      <c r="F547" s="168" t="s">
        <v>258</v>
      </c>
      <c r="G547" s="166"/>
      <c r="H547" s="169">
        <v>13.9</v>
      </c>
      <c r="J547" s="166"/>
      <c r="K547" s="166"/>
      <c r="L547" s="170"/>
      <c r="M547" s="171"/>
      <c r="N547" s="166"/>
      <c r="O547" s="166"/>
      <c r="P547" s="166"/>
      <c r="Q547" s="166"/>
      <c r="R547" s="166"/>
      <c r="S547" s="166"/>
      <c r="T547" s="172"/>
      <c r="AT547" s="173" t="s">
        <v>144</v>
      </c>
      <c r="AU547" s="173" t="s">
        <v>78</v>
      </c>
      <c r="AV547" s="173" t="s">
        <v>78</v>
      </c>
      <c r="AW547" s="173" t="s">
        <v>93</v>
      </c>
      <c r="AX547" s="173" t="s">
        <v>70</v>
      </c>
      <c r="AY547" s="173" t="s">
        <v>136</v>
      </c>
    </row>
    <row r="548" spans="2:51" s="6" customFormat="1" ht="15.75" customHeight="1">
      <c r="B548" s="157"/>
      <c r="C548" s="158"/>
      <c r="D548" s="167" t="s">
        <v>144</v>
      </c>
      <c r="E548" s="158"/>
      <c r="F548" s="160" t="s">
        <v>250</v>
      </c>
      <c r="G548" s="158"/>
      <c r="H548" s="158"/>
      <c r="J548" s="158"/>
      <c r="K548" s="158"/>
      <c r="L548" s="161"/>
      <c r="M548" s="162"/>
      <c r="N548" s="158"/>
      <c r="O548" s="158"/>
      <c r="P548" s="158"/>
      <c r="Q548" s="158"/>
      <c r="R548" s="158"/>
      <c r="S548" s="158"/>
      <c r="T548" s="163"/>
      <c r="AT548" s="164" t="s">
        <v>144</v>
      </c>
      <c r="AU548" s="164" t="s">
        <v>78</v>
      </c>
      <c r="AV548" s="164" t="s">
        <v>20</v>
      </c>
      <c r="AW548" s="164" t="s">
        <v>93</v>
      </c>
      <c r="AX548" s="164" t="s">
        <v>70</v>
      </c>
      <c r="AY548" s="164" t="s">
        <v>136</v>
      </c>
    </row>
    <row r="549" spans="2:51" s="6" customFormat="1" ht="15.75" customHeight="1">
      <c r="B549" s="165"/>
      <c r="C549" s="166"/>
      <c r="D549" s="167" t="s">
        <v>144</v>
      </c>
      <c r="E549" s="166"/>
      <c r="F549" s="168" t="s">
        <v>259</v>
      </c>
      <c r="G549" s="166"/>
      <c r="H549" s="169">
        <v>64.6</v>
      </c>
      <c r="J549" s="166"/>
      <c r="K549" s="166"/>
      <c r="L549" s="170"/>
      <c r="M549" s="171"/>
      <c r="N549" s="166"/>
      <c r="O549" s="166"/>
      <c r="P549" s="166"/>
      <c r="Q549" s="166"/>
      <c r="R549" s="166"/>
      <c r="S549" s="166"/>
      <c r="T549" s="172"/>
      <c r="AT549" s="173" t="s">
        <v>144</v>
      </c>
      <c r="AU549" s="173" t="s">
        <v>78</v>
      </c>
      <c r="AV549" s="173" t="s">
        <v>78</v>
      </c>
      <c r="AW549" s="173" t="s">
        <v>93</v>
      </c>
      <c r="AX549" s="173" t="s">
        <v>70</v>
      </c>
      <c r="AY549" s="173" t="s">
        <v>136</v>
      </c>
    </row>
    <row r="550" spans="2:51" s="6" customFormat="1" ht="15.75" customHeight="1">
      <c r="B550" s="157"/>
      <c r="C550" s="158"/>
      <c r="D550" s="167" t="s">
        <v>144</v>
      </c>
      <c r="E550" s="158"/>
      <c r="F550" s="160" t="s">
        <v>252</v>
      </c>
      <c r="G550" s="158"/>
      <c r="H550" s="158"/>
      <c r="J550" s="158"/>
      <c r="K550" s="158"/>
      <c r="L550" s="161"/>
      <c r="M550" s="162"/>
      <c r="N550" s="158"/>
      <c r="O550" s="158"/>
      <c r="P550" s="158"/>
      <c r="Q550" s="158"/>
      <c r="R550" s="158"/>
      <c r="S550" s="158"/>
      <c r="T550" s="163"/>
      <c r="AT550" s="164" t="s">
        <v>144</v>
      </c>
      <c r="AU550" s="164" t="s">
        <v>78</v>
      </c>
      <c r="AV550" s="164" t="s">
        <v>20</v>
      </c>
      <c r="AW550" s="164" t="s">
        <v>93</v>
      </c>
      <c r="AX550" s="164" t="s">
        <v>70</v>
      </c>
      <c r="AY550" s="164" t="s">
        <v>136</v>
      </c>
    </row>
    <row r="551" spans="2:51" s="6" customFormat="1" ht="15.75" customHeight="1">
      <c r="B551" s="165"/>
      <c r="C551" s="166"/>
      <c r="D551" s="167" t="s">
        <v>144</v>
      </c>
      <c r="E551" s="166"/>
      <c r="F551" s="168" t="s">
        <v>260</v>
      </c>
      <c r="G551" s="166"/>
      <c r="H551" s="169">
        <v>16.5</v>
      </c>
      <c r="J551" s="166"/>
      <c r="K551" s="166"/>
      <c r="L551" s="170"/>
      <c r="M551" s="171"/>
      <c r="N551" s="166"/>
      <c r="O551" s="166"/>
      <c r="P551" s="166"/>
      <c r="Q551" s="166"/>
      <c r="R551" s="166"/>
      <c r="S551" s="166"/>
      <c r="T551" s="172"/>
      <c r="AT551" s="173" t="s">
        <v>144</v>
      </c>
      <c r="AU551" s="173" t="s">
        <v>78</v>
      </c>
      <c r="AV551" s="173" t="s">
        <v>78</v>
      </c>
      <c r="AW551" s="173" t="s">
        <v>93</v>
      </c>
      <c r="AX551" s="173" t="s">
        <v>70</v>
      </c>
      <c r="AY551" s="173" t="s">
        <v>136</v>
      </c>
    </row>
    <row r="552" spans="2:51" s="6" customFormat="1" ht="15.75" customHeight="1">
      <c r="B552" s="157"/>
      <c r="C552" s="158"/>
      <c r="D552" s="167" t="s">
        <v>144</v>
      </c>
      <c r="E552" s="158"/>
      <c r="F552" s="160" t="s">
        <v>254</v>
      </c>
      <c r="G552" s="158"/>
      <c r="H552" s="158"/>
      <c r="J552" s="158"/>
      <c r="K552" s="158"/>
      <c r="L552" s="161"/>
      <c r="M552" s="162"/>
      <c r="N552" s="158"/>
      <c r="O552" s="158"/>
      <c r="P552" s="158"/>
      <c r="Q552" s="158"/>
      <c r="R552" s="158"/>
      <c r="S552" s="158"/>
      <c r="T552" s="163"/>
      <c r="AT552" s="164" t="s">
        <v>144</v>
      </c>
      <c r="AU552" s="164" t="s">
        <v>78</v>
      </c>
      <c r="AV552" s="164" t="s">
        <v>20</v>
      </c>
      <c r="AW552" s="164" t="s">
        <v>93</v>
      </c>
      <c r="AX552" s="164" t="s">
        <v>70</v>
      </c>
      <c r="AY552" s="164" t="s">
        <v>136</v>
      </c>
    </row>
    <row r="553" spans="2:51" s="6" customFormat="1" ht="15.75" customHeight="1">
      <c r="B553" s="165"/>
      <c r="C553" s="166"/>
      <c r="D553" s="167" t="s">
        <v>144</v>
      </c>
      <c r="E553" s="166"/>
      <c r="F553" s="168" t="s">
        <v>261</v>
      </c>
      <c r="G553" s="166"/>
      <c r="H553" s="169">
        <v>73.9</v>
      </c>
      <c r="J553" s="166"/>
      <c r="K553" s="166"/>
      <c r="L553" s="170"/>
      <c r="M553" s="171"/>
      <c r="N553" s="166"/>
      <c r="O553" s="166"/>
      <c r="P553" s="166"/>
      <c r="Q553" s="166"/>
      <c r="R553" s="166"/>
      <c r="S553" s="166"/>
      <c r="T553" s="172"/>
      <c r="AT553" s="173" t="s">
        <v>144</v>
      </c>
      <c r="AU553" s="173" t="s">
        <v>78</v>
      </c>
      <c r="AV553" s="173" t="s">
        <v>78</v>
      </c>
      <c r="AW553" s="173" t="s">
        <v>93</v>
      </c>
      <c r="AX553" s="173" t="s">
        <v>70</v>
      </c>
      <c r="AY553" s="173" t="s">
        <v>136</v>
      </c>
    </row>
    <row r="554" spans="2:51" s="6" customFormat="1" ht="15.75" customHeight="1">
      <c r="B554" s="192"/>
      <c r="C554" s="193"/>
      <c r="D554" s="167" t="s">
        <v>144</v>
      </c>
      <c r="E554" s="193"/>
      <c r="F554" s="194" t="s">
        <v>223</v>
      </c>
      <c r="G554" s="193"/>
      <c r="H554" s="195">
        <v>168.9</v>
      </c>
      <c r="J554" s="193"/>
      <c r="K554" s="193"/>
      <c r="L554" s="196"/>
      <c r="M554" s="197"/>
      <c r="N554" s="193"/>
      <c r="O554" s="193"/>
      <c r="P554" s="193"/>
      <c r="Q554" s="193"/>
      <c r="R554" s="193"/>
      <c r="S554" s="193"/>
      <c r="T554" s="198"/>
      <c r="AT554" s="199" t="s">
        <v>144</v>
      </c>
      <c r="AU554" s="199" t="s">
        <v>78</v>
      </c>
      <c r="AV554" s="199" t="s">
        <v>153</v>
      </c>
      <c r="AW554" s="199" t="s">
        <v>93</v>
      </c>
      <c r="AX554" s="199" t="s">
        <v>70</v>
      </c>
      <c r="AY554" s="199" t="s">
        <v>136</v>
      </c>
    </row>
    <row r="555" spans="2:51" s="6" customFormat="1" ht="15.75" customHeight="1">
      <c r="B555" s="157"/>
      <c r="C555" s="158"/>
      <c r="D555" s="167" t="s">
        <v>144</v>
      </c>
      <c r="E555" s="158"/>
      <c r="F555" s="160" t="s">
        <v>214</v>
      </c>
      <c r="G555" s="158"/>
      <c r="H555" s="158"/>
      <c r="J555" s="158"/>
      <c r="K555" s="158"/>
      <c r="L555" s="161"/>
      <c r="M555" s="162"/>
      <c r="N555" s="158"/>
      <c r="O555" s="158"/>
      <c r="P555" s="158"/>
      <c r="Q555" s="158"/>
      <c r="R555" s="158"/>
      <c r="S555" s="158"/>
      <c r="T555" s="163"/>
      <c r="AT555" s="164" t="s">
        <v>144</v>
      </c>
      <c r="AU555" s="164" t="s">
        <v>78</v>
      </c>
      <c r="AV555" s="164" t="s">
        <v>20</v>
      </c>
      <c r="AW555" s="164" t="s">
        <v>93</v>
      </c>
      <c r="AX555" s="164" t="s">
        <v>70</v>
      </c>
      <c r="AY555" s="164" t="s">
        <v>136</v>
      </c>
    </row>
    <row r="556" spans="2:51" s="6" customFormat="1" ht="15.75" customHeight="1">
      <c r="B556" s="157"/>
      <c r="C556" s="158"/>
      <c r="D556" s="167" t="s">
        <v>144</v>
      </c>
      <c r="E556" s="158"/>
      <c r="F556" s="160" t="s">
        <v>248</v>
      </c>
      <c r="G556" s="158"/>
      <c r="H556" s="158"/>
      <c r="J556" s="158"/>
      <c r="K556" s="158"/>
      <c r="L556" s="161"/>
      <c r="M556" s="162"/>
      <c r="N556" s="158"/>
      <c r="O556" s="158"/>
      <c r="P556" s="158"/>
      <c r="Q556" s="158"/>
      <c r="R556" s="158"/>
      <c r="S556" s="158"/>
      <c r="T556" s="163"/>
      <c r="AT556" s="164" t="s">
        <v>144</v>
      </c>
      <c r="AU556" s="164" t="s">
        <v>78</v>
      </c>
      <c r="AV556" s="164" t="s">
        <v>20</v>
      </c>
      <c r="AW556" s="164" t="s">
        <v>93</v>
      </c>
      <c r="AX556" s="164" t="s">
        <v>70</v>
      </c>
      <c r="AY556" s="164" t="s">
        <v>136</v>
      </c>
    </row>
    <row r="557" spans="2:51" s="6" customFormat="1" ht="15.75" customHeight="1">
      <c r="B557" s="165"/>
      <c r="C557" s="166"/>
      <c r="D557" s="167" t="s">
        <v>144</v>
      </c>
      <c r="E557" s="166"/>
      <c r="F557" s="168" t="s">
        <v>262</v>
      </c>
      <c r="G557" s="166"/>
      <c r="H557" s="169">
        <v>634.4</v>
      </c>
      <c r="J557" s="166"/>
      <c r="K557" s="166"/>
      <c r="L557" s="170"/>
      <c r="M557" s="171"/>
      <c r="N557" s="166"/>
      <c r="O557" s="166"/>
      <c r="P557" s="166"/>
      <c r="Q557" s="166"/>
      <c r="R557" s="166"/>
      <c r="S557" s="166"/>
      <c r="T557" s="172"/>
      <c r="AT557" s="173" t="s">
        <v>144</v>
      </c>
      <c r="AU557" s="173" t="s">
        <v>78</v>
      </c>
      <c r="AV557" s="173" t="s">
        <v>78</v>
      </c>
      <c r="AW557" s="173" t="s">
        <v>93</v>
      </c>
      <c r="AX557" s="173" t="s">
        <v>70</v>
      </c>
      <c r="AY557" s="173" t="s">
        <v>136</v>
      </c>
    </row>
    <row r="558" spans="2:51" s="6" customFormat="1" ht="15.75" customHeight="1">
      <c r="B558" s="157"/>
      <c r="C558" s="158"/>
      <c r="D558" s="167" t="s">
        <v>144</v>
      </c>
      <c r="E558" s="158"/>
      <c r="F558" s="160" t="s">
        <v>250</v>
      </c>
      <c r="G558" s="158"/>
      <c r="H558" s="158"/>
      <c r="J558" s="158"/>
      <c r="K558" s="158"/>
      <c r="L558" s="161"/>
      <c r="M558" s="162"/>
      <c r="N558" s="158"/>
      <c r="O558" s="158"/>
      <c r="P558" s="158"/>
      <c r="Q558" s="158"/>
      <c r="R558" s="158"/>
      <c r="S558" s="158"/>
      <c r="T558" s="163"/>
      <c r="AT558" s="164" t="s">
        <v>144</v>
      </c>
      <c r="AU558" s="164" t="s">
        <v>78</v>
      </c>
      <c r="AV558" s="164" t="s">
        <v>20</v>
      </c>
      <c r="AW558" s="164" t="s">
        <v>93</v>
      </c>
      <c r="AX558" s="164" t="s">
        <v>70</v>
      </c>
      <c r="AY558" s="164" t="s">
        <v>136</v>
      </c>
    </row>
    <row r="559" spans="2:51" s="6" customFormat="1" ht="15.75" customHeight="1">
      <c r="B559" s="165"/>
      <c r="C559" s="166"/>
      <c r="D559" s="167" t="s">
        <v>144</v>
      </c>
      <c r="E559" s="166"/>
      <c r="F559" s="168" t="s">
        <v>263</v>
      </c>
      <c r="G559" s="166"/>
      <c r="H559" s="169">
        <v>174.2</v>
      </c>
      <c r="J559" s="166"/>
      <c r="K559" s="166"/>
      <c r="L559" s="170"/>
      <c r="M559" s="171"/>
      <c r="N559" s="166"/>
      <c r="O559" s="166"/>
      <c r="P559" s="166"/>
      <c r="Q559" s="166"/>
      <c r="R559" s="166"/>
      <c r="S559" s="166"/>
      <c r="T559" s="172"/>
      <c r="AT559" s="173" t="s">
        <v>144</v>
      </c>
      <c r="AU559" s="173" t="s">
        <v>78</v>
      </c>
      <c r="AV559" s="173" t="s">
        <v>78</v>
      </c>
      <c r="AW559" s="173" t="s">
        <v>93</v>
      </c>
      <c r="AX559" s="173" t="s">
        <v>70</v>
      </c>
      <c r="AY559" s="173" t="s">
        <v>136</v>
      </c>
    </row>
    <row r="560" spans="2:51" s="6" customFormat="1" ht="15.75" customHeight="1">
      <c r="B560" s="157"/>
      <c r="C560" s="158"/>
      <c r="D560" s="167" t="s">
        <v>144</v>
      </c>
      <c r="E560" s="158"/>
      <c r="F560" s="160" t="s">
        <v>252</v>
      </c>
      <c r="G560" s="158"/>
      <c r="H560" s="158"/>
      <c r="J560" s="158"/>
      <c r="K560" s="158"/>
      <c r="L560" s="161"/>
      <c r="M560" s="162"/>
      <c r="N560" s="158"/>
      <c r="O560" s="158"/>
      <c r="P560" s="158"/>
      <c r="Q560" s="158"/>
      <c r="R560" s="158"/>
      <c r="S560" s="158"/>
      <c r="T560" s="163"/>
      <c r="AT560" s="164" t="s">
        <v>144</v>
      </c>
      <c r="AU560" s="164" t="s">
        <v>78</v>
      </c>
      <c r="AV560" s="164" t="s">
        <v>20</v>
      </c>
      <c r="AW560" s="164" t="s">
        <v>93</v>
      </c>
      <c r="AX560" s="164" t="s">
        <v>70</v>
      </c>
      <c r="AY560" s="164" t="s">
        <v>136</v>
      </c>
    </row>
    <row r="561" spans="2:51" s="6" customFormat="1" ht="15.75" customHeight="1">
      <c r="B561" s="165"/>
      <c r="C561" s="166"/>
      <c r="D561" s="167" t="s">
        <v>144</v>
      </c>
      <c r="E561" s="166"/>
      <c r="F561" s="168" t="s">
        <v>264</v>
      </c>
      <c r="G561" s="166"/>
      <c r="H561" s="169">
        <v>615.3</v>
      </c>
      <c r="J561" s="166"/>
      <c r="K561" s="166"/>
      <c r="L561" s="170"/>
      <c r="M561" s="171"/>
      <c r="N561" s="166"/>
      <c r="O561" s="166"/>
      <c r="P561" s="166"/>
      <c r="Q561" s="166"/>
      <c r="R561" s="166"/>
      <c r="S561" s="166"/>
      <c r="T561" s="172"/>
      <c r="AT561" s="173" t="s">
        <v>144</v>
      </c>
      <c r="AU561" s="173" t="s">
        <v>78</v>
      </c>
      <c r="AV561" s="173" t="s">
        <v>78</v>
      </c>
      <c r="AW561" s="173" t="s">
        <v>93</v>
      </c>
      <c r="AX561" s="173" t="s">
        <v>70</v>
      </c>
      <c r="AY561" s="173" t="s">
        <v>136</v>
      </c>
    </row>
    <row r="562" spans="2:51" s="6" customFormat="1" ht="15.75" customHeight="1">
      <c r="B562" s="157"/>
      <c r="C562" s="158"/>
      <c r="D562" s="167" t="s">
        <v>144</v>
      </c>
      <c r="E562" s="158"/>
      <c r="F562" s="160" t="s">
        <v>254</v>
      </c>
      <c r="G562" s="158"/>
      <c r="H562" s="158"/>
      <c r="J562" s="158"/>
      <c r="K562" s="158"/>
      <c r="L562" s="161"/>
      <c r="M562" s="162"/>
      <c r="N562" s="158"/>
      <c r="O562" s="158"/>
      <c r="P562" s="158"/>
      <c r="Q562" s="158"/>
      <c r="R562" s="158"/>
      <c r="S562" s="158"/>
      <c r="T562" s="163"/>
      <c r="AT562" s="164" t="s">
        <v>144</v>
      </c>
      <c r="AU562" s="164" t="s">
        <v>78</v>
      </c>
      <c r="AV562" s="164" t="s">
        <v>20</v>
      </c>
      <c r="AW562" s="164" t="s">
        <v>93</v>
      </c>
      <c r="AX562" s="164" t="s">
        <v>70</v>
      </c>
      <c r="AY562" s="164" t="s">
        <v>136</v>
      </c>
    </row>
    <row r="563" spans="2:51" s="6" customFormat="1" ht="15.75" customHeight="1">
      <c r="B563" s="165"/>
      <c r="C563" s="166"/>
      <c r="D563" s="167" t="s">
        <v>144</v>
      </c>
      <c r="E563" s="166"/>
      <c r="F563" s="168" t="s">
        <v>265</v>
      </c>
      <c r="G563" s="166"/>
      <c r="H563" s="169">
        <v>177.9</v>
      </c>
      <c r="J563" s="166"/>
      <c r="K563" s="166"/>
      <c r="L563" s="170"/>
      <c r="M563" s="171"/>
      <c r="N563" s="166"/>
      <c r="O563" s="166"/>
      <c r="P563" s="166"/>
      <c r="Q563" s="166"/>
      <c r="R563" s="166"/>
      <c r="S563" s="166"/>
      <c r="T563" s="172"/>
      <c r="AT563" s="173" t="s">
        <v>144</v>
      </c>
      <c r="AU563" s="173" t="s">
        <v>78</v>
      </c>
      <c r="AV563" s="173" t="s">
        <v>78</v>
      </c>
      <c r="AW563" s="173" t="s">
        <v>93</v>
      </c>
      <c r="AX563" s="173" t="s">
        <v>70</v>
      </c>
      <c r="AY563" s="173" t="s">
        <v>136</v>
      </c>
    </row>
    <row r="564" spans="2:51" s="6" customFormat="1" ht="15.75" customHeight="1">
      <c r="B564" s="192"/>
      <c r="C564" s="193"/>
      <c r="D564" s="167" t="s">
        <v>144</v>
      </c>
      <c r="E564" s="193"/>
      <c r="F564" s="194" t="s">
        <v>223</v>
      </c>
      <c r="G564" s="193"/>
      <c r="H564" s="195">
        <v>1601.8</v>
      </c>
      <c r="J564" s="193"/>
      <c r="K564" s="193"/>
      <c r="L564" s="196"/>
      <c r="M564" s="197"/>
      <c r="N564" s="193"/>
      <c r="O564" s="193"/>
      <c r="P564" s="193"/>
      <c r="Q564" s="193"/>
      <c r="R564" s="193"/>
      <c r="S564" s="193"/>
      <c r="T564" s="198"/>
      <c r="AT564" s="199" t="s">
        <v>144</v>
      </c>
      <c r="AU564" s="199" t="s">
        <v>78</v>
      </c>
      <c r="AV564" s="199" t="s">
        <v>153</v>
      </c>
      <c r="AW564" s="199" t="s">
        <v>93</v>
      </c>
      <c r="AX564" s="199" t="s">
        <v>70</v>
      </c>
      <c r="AY564" s="199" t="s">
        <v>136</v>
      </c>
    </row>
    <row r="565" spans="2:51" s="6" customFormat="1" ht="15.75" customHeight="1">
      <c r="B565" s="157"/>
      <c r="C565" s="158"/>
      <c r="D565" s="167" t="s">
        <v>144</v>
      </c>
      <c r="E565" s="158"/>
      <c r="F565" s="160" t="s">
        <v>224</v>
      </c>
      <c r="G565" s="158"/>
      <c r="H565" s="158"/>
      <c r="J565" s="158"/>
      <c r="K565" s="158"/>
      <c r="L565" s="161"/>
      <c r="M565" s="162"/>
      <c r="N565" s="158"/>
      <c r="O565" s="158"/>
      <c r="P565" s="158"/>
      <c r="Q565" s="158"/>
      <c r="R565" s="158"/>
      <c r="S565" s="158"/>
      <c r="T565" s="163"/>
      <c r="AT565" s="164" t="s">
        <v>144</v>
      </c>
      <c r="AU565" s="164" t="s">
        <v>78</v>
      </c>
      <c r="AV565" s="164" t="s">
        <v>20</v>
      </c>
      <c r="AW565" s="164" t="s">
        <v>93</v>
      </c>
      <c r="AX565" s="164" t="s">
        <v>70</v>
      </c>
      <c r="AY565" s="164" t="s">
        <v>136</v>
      </c>
    </row>
    <row r="566" spans="2:51" s="6" customFormat="1" ht="15.75" customHeight="1">
      <c r="B566" s="157"/>
      <c r="C566" s="158"/>
      <c r="D566" s="167" t="s">
        <v>144</v>
      </c>
      <c r="E566" s="158"/>
      <c r="F566" s="160" t="s">
        <v>248</v>
      </c>
      <c r="G566" s="158"/>
      <c r="H566" s="158"/>
      <c r="J566" s="158"/>
      <c r="K566" s="158"/>
      <c r="L566" s="161"/>
      <c r="M566" s="162"/>
      <c r="N566" s="158"/>
      <c r="O566" s="158"/>
      <c r="P566" s="158"/>
      <c r="Q566" s="158"/>
      <c r="R566" s="158"/>
      <c r="S566" s="158"/>
      <c r="T566" s="163"/>
      <c r="AT566" s="164" t="s">
        <v>144</v>
      </c>
      <c r="AU566" s="164" t="s">
        <v>78</v>
      </c>
      <c r="AV566" s="164" t="s">
        <v>20</v>
      </c>
      <c r="AW566" s="164" t="s">
        <v>93</v>
      </c>
      <c r="AX566" s="164" t="s">
        <v>70</v>
      </c>
      <c r="AY566" s="164" t="s">
        <v>136</v>
      </c>
    </row>
    <row r="567" spans="2:51" s="6" customFormat="1" ht="15.75" customHeight="1">
      <c r="B567" s="165"/>
      <c r="C567" s="166"/>
      <c r="D567" s="167" t="s">
        <v>144</v>
      </c>
      <c r="E567" s="166"/>
      <c r="F567" s="168" t="s">
        <v>266</v>
      </c>
      <c r="G567" s="166"/>
      <c r="H567" s="169">
        <v>51.9</v>
      </c>
      <c r="J567" s="166"/>
      <c r="K567" s="166"/>
      <c r="L567" s="170"/>
      <c r="M567" s="171"/>
      <c r="N567" s="166"/>
      <c r="O567" s="166"/>
      <c r="P567" s="166"/>
      <c r="Q567" s="166"/>
      <c r="R567" s="166"/>
      <c r="S567" s="166"/>
      <c r="T567" s="172"/>
      <c r="AT567" s="173" t="s">
        <v>144</v>
      </c>
      <c r="AU567" s="173" t="s">
        <v>78</v>
      </c>
      <c r="AV567" s="173" t="s">
        <v>78</v>
      </c>
      <c r="AW567" s="173" t="s">
        <v>93</v>
      </c>
      <c r="AX567" s="173" t="s">
        <v>70</v>
      </c>
      <c r="AY567" s="173" t="s">
        <v>136</v>
      </c>
    </row>
    <row r="568" spans="2:51" s="6" customFormat="1" ht="15.75" customHeight="1">
      <c r="B568" s="157"/>
      <c r="C568" s="158"/>
      <c r="D568" s="167" t="s">
        <v>144</v>
      </c>
      <c r="E568" s="158"/>
      <c r="F568" s="160" t="s">
        <v>250</v>
      </c>
      <c r="G568" s="158"/>
      <c r="H568" s="158"/>
      <c r="J568" s="158"/>
      <c r="K568" s="158"/>
      <c r="L568" s="161"/>
      <c r="M568" s="162"/>
      <c r="N568" s="158"/>
      <c r="O568" s="158"/>
      <c r="P568" s="158"/>
      <c r="Q568" s="158"/>
      <c r="R568" s="158"/>
      <c r="S568" s="158"/>
      <c r="T568" s="163"/>
      <c r="AT568" s="164" t="s">
        <v>144</v>
      </c>
      <c r="AU568" s="164" t="s">
        <v>78</v>
      </c>
      <c r="AV568" s="164" t="s">
        <v>20</v>
      </c>
      <c r="AW568" s="164" t="s">
        <v>93</v>
      </c>
      <c r="AX568" s="164" t="s">
        <v>70</v>
      </c>
      <c r="AY568" s="164" t="s">
        <v>136</v>
      </c>
    </row>
    <row r="569" spans="2:51" s="6" customFormat="1" ht="15.75" customHeight="1">
      <c r="B569" s="165"/>
      <c r="C569" s="166"/>
      <c r="D569" s="167" t="s">
        <v>144</v>
      </c>
      <c r="E569" s="166"/>
      <c r="F569" s="168" t="s">
        <v>267</v>
      </c>
      <c r="G569" s="166"/>
      <c r="H569" s="169">
        <v>191.9</v>
      </c>
      <c r="J569" s="166"/>
      <c r="K569" s="166"/>
      <c r="L569" s="170"/>
      <c r="M569" s="171"/>
      <c r="N569" s="166"/>
      <c r="O569" s="166"/>
      <c r="P569" s="166"/>
      <c r="Q569" s="166"/>
      <c r="R569" s="166"/>
      <c r="S569" s="166"/>
      <c r="T569" s="172"/>
      <c r="AT569" s="173" t="s">
        <v>144</v>
      </c>
      <c r="AU569" s="173" t="s">
        <v>78</v>
      </c>
      <c r="AV569" s="173" t="s">
        <v>78</v>
      </c>
      <c r="AW569" s="173" t="s">
        <v>93</v>
      </c>
      <c r="AX569" s="173" t="s">
        <v>70</v>
      </c>
      <c r="AY569" s="173" t="s">
        <v>136</v>
      </c>
    </row>
    <row r="570" spans="2:51" s="6" customFormat="1" ht="15.75" customHeight="1">
      <c r="B570" s="157"/>
      <c r="C570" s="158"/>
      <c r="D570" s="167" t="s">
        <v>144</v>
      </c>
      <c r="E570" s="158"/>
      <c r="F570" s="160" t="s">
        <v>252</v>
      </c>
      <c r="G570" s="158"/>
      <c r="H570" s="158"/>
      <c r="J570" s="158"/>
      <c r="K570" s="158"/>
      <c r="L570" s="161"/>
      <c r="M570" s="162"/>
      <c r="N570" s="158"/>
      <c r="O570" s="158"/>
      <c r="P570" s="158"/>
      <c r="Q570" s="158"/>
      <c r="R570" s="158"/>
      <c r="S570" s="158"/>
      <c r="T570" s="163"/>
      <c r="AT570" s="164" t="s">
        <v>144</v>
      </c>
      <c r="AU570" s="164" t="s">
        <v>78</v>
      </c>
      <c r="AV570" s="164" t="s">
        <v>20</v>
      </c>
      <c r="AW570" s="164" t="s">
        <v>93</v>
      </c>
      <c r="AX570" s="164" t="s">
        <v>70</v>
      </c>
      <c r="AY570" s="164" t="s">
        <v>136</v>
      </c>
    </row>
    <row r="571" spans="2:51" s="6" customFormat="1" ht="15.75" customHeight="1">
      <c r="B571" s="165"/>
      <c r="C571" s="166"/>
      <c r="D571" s="167" t="s">
        <v>144</v>
      </c>
      <c r="E571" s="166"/>
      <c r="F571" s="168" t="s">
        <v>268</v>
      </c>
      <c r="G571" s="166"/>
      <c r="H571" s="169">
        <v>67.9</v>
      </c>
      <c r="J571" s="166"/>
      <c r="K571" s="166"/>
      <c r="L571" s="170"/>
      <c r="M571" s="171"/>
      <c r="N571" s="166"/>
      <c r="O571" s="166"/>
      <c r="P571" s="166"/>
      <c r="Q571" s="166"/>
      <c r="R571" s="166"/>
      <c r="S571" s="166"/>
      <c r="T571" s="172"/>
      <c r="AT571" s="173" t="s">
        <v>144</v>
      </c>
      <c r="AU571" s="173" t="s">
        <v>78</v>
      </c>
      <c r="AV571" s="173" t="s">
        <v>78</v>
      </c>
      <c r="AW571" s="173" t="s">
        <v>93</v>
      </c>
      <c r="AX571" s="173" t="s">
        <v>70</v>
      </c>
      <c r="AY571" s="173" t="s">
        <v>136</v>
      </c>
    </row>
    <row r="572" spans="2:51" s="6" customFormat="1" ht="15.75" customHeight="1">
      <c r="B572" s="157"/>
      <c r="C572" s="158"/>
      <c r="D572" s="167" t="s">
        <v>144</v>
      </c>
      <c r="E572" s="158"/>
      <c r="F572" s="160" t="s">
        <v>254</v>
      </c>
      <c r="G572" s="158"/>
      <c r="H572" s="158"/>
      <c r="J572" s="158"/>
      <c r="K572" s="158"/>
      <c r="L572" s="161"/>
      <c r="M572" s="162"/>
      <c r="N572" s="158"/>
      <c r="O572" s="158"/>
      <c r="P572" s="158"/>
      <c r="Q572" s="158"/>
      <c r="R572" s="158"/>
      <c r="S572" s="158"/>
      <c r="T572" s="163"/>
      <c r="AT572" s="164" t="s">
        <v>144</v>
      </c>
      <c r="AU572" s="164" t="s">
        <v>78</v>
      </c>
      <c r="AV572" s="164" t="s">
        <v>20</v>
      </c>
      <c r="AW572" s="164" t="s">
        <v>93</v>
      </c>
      <c r="AX572" s="164" t="s">
        <v>70</v>
      </c>
      <c r="AY572" s="164" t="s">
        <v>136</v>
      </c>
    </row>
    <row r="573" spans="2:51" s="6" customFormat="1" ht="15.75" customHeight="1">
      <c r="B573" s="165"/>
      <c r="C573" s="166"/>
      <c r="D573" s="167" t="s">
        <v>144</v>
      </c>
      <c r="E573" s="166"/>
      <c r="F573" s="168" t="s">
        <v>269</v>
      </c>
      <c r="G573" s="166"/>
      <c r="H573" s="169">
        <v>198.6</v>
      </c>
      <c r="J573" s="166"/>
      <c r="K573" s="166"/>
      <c r="L573" s="170"/>
      <c r="M573" s="171"/>
      <c r="N573" s="166"/>
      <c r="O573" s="166"/>
      <c r="P573" s="166"/>
      <c r="Q573" s="166"/>
      <c r="R573" s="166"/>
      <c r="S573" s="166"/>
      <c r="T573" s="172"/>
      <c r="AT573" s="173" t="s">
        <v>144</v>
      </c>
      <c r="AU573" s="173" t="s">
        <v>78</v>
      </c>
      <c r="AV573" s="173" t="s">
        <v>78</v>
      </c>
      <c r="AW573" s="173" t="s">
        <v>93</v>
      </c>
      <c r="AX573" s="173" t="s">
        <v>70</v>
      </c>
      <c r="AY573" s="173" t="s">
        <v>136</v>
      </c>
    </row>
    <row r="574" spans="2:51" s="6" customFormat="1" ht="15.75" customHeight="1">
      <c r="B574" s="192"/>
      <c r="C574" s="193"/>
      <c r="D574" s="167" t="s">
        <v>144</v>
      </c>
      <c r="E574" s="193"/>
      <c r="F574" s="194" t="s">
        <v>223</v>
      </c>
      <c r="G574" s="193"/>
      <c r="H574" s="195">
        <v>510.3</v>
      </c>
      <c r="J574" s="193"/>
      <c r="K574" s="193"/>
      <c r="L574" s="196"/>
      <c r="M574" s="197"/>
      <c r="N574" s="193"/>
      <c r="O574" s="193"/>
      <c r="P574" s="193"/>
      <c r="Q574" s="193"/>
      <c r="R574" s="193"/>
      <c r="S574" s="193"/>
      <c r="T574" s="198"/>
      <c r="AT574" s="199" t="s">
        <v>144</v>
      </c>
      <c r="AU574" s="199" t="s">
        <v>78</v>
      </c>
      <c r="AV574" s="199" t="s">
        <v>153</v>
      </c>
      <c r="AW574" s="199" t="s">
        <v>93</v>
      </c>
      <c r="AX574" s="199" t="s">
        <v>70</v>
      </c>
      <c r="AY574" s="199" t="s">
        <v>136</v>
      </c>
    </row>
    <row r="575" spans="2:51" s="6" customFormat="1" ht="15.75" customHeight="1">
      <c r="B575" s="174"/>
      <c r="C575" s="175"/>
      <c r="D575" s="167" t="s">
        <v>144</v>
      </c>
      <c r="E575" s="175"/>
      <c r="F575" s="176" t="s">
        <v>147</v>
      </c>
      <c r="G575" s="175"/>
      <c r="H575" s="177">
        <v>2488.46</v>
      </c>
      <c r="J575" s="175"/>
      <c r="K575" s="175"/>
      <c r="L575" s="178"/>
      <c r="M575" s="179"/>
      <c r="N575" s="175"/>
      <c r="O575" s="175"/>
      <c r="P575" s="175"/>
      <c r="Q575" s="175"/>
      <c r="R575" s="175"/>
      <c r="S575" s="175"/>
      <c r="T575" s="180"/>
      <c r="AT575" s="181" t="s">
        <v>144</v>
      </c>
      <c r="AU575" s="181" t="s">
        <v>78</v>
      </c>
      <c r="AV575" s="181" t="s">
        <v>142</v>
      </c>
      <c r="AW575" s="181" t="s">
        <v>93</v>
      </c>
      <c r="AX575" s="181" t="s">
        <v>20</v>
      </c>
      <c r="AY575" s="181" t="s">
        <v>136</v>
      </c>
    </row>
    <row r="576" spans="2:63" s="132" customFormat="1" ht="30.75" customHeight="1">
      <c r="B576" s="133"/>
      <c r="C576" s="134"/>
      <c r="D576" s="134" t="s">
        <v>69</v>
      </c>
      <c r="E576" s="143" t="s">
        <v>480</v>
      </c>
      <c r="F576" s="143" t="s">
        <v>481</v>
      </c>
      <c r="G576" s="134"/>
      <c r="H576" s="134"/>
      <c r="J576" s="144">
        <f>$BK$576</f>
        <v>0</v>
      </c>
      <c r="K576" s="134"/>
      <c r="L576" s="137"/>
      <c r="M576" s="138"/>
      <c r="N576" s="134"/>
      <c r="O576" s="134"/>
      <c r="P576" s="139">
        <f>SUM($P$577:$P$580)</f>
        <v>0</v>
      </c>
      <c r="Q576" s="134"/>
      <c r="R576" s="139">
        <f>SUM($R$577:$R$580)</f>
        <v>0</v>
      </c>
      <c r="S576" s="134"/>
      <c r="T576" s="140">
        <f>SUM($T$577:$T$580)</f>
        <v>0</v>
      </c>
      <c r="AR576" s="141" t="s">
        <v>20</v>
      </c>
      <c r="AT576" s="141" t="s">
        <v>69</v>
      </c>
      <c r="AU576" s="141" t="s">
        <v>20</v>
      </c>
      <c r="AY576" s="141" t="s">
        <v>136</v>
      </c>
      <c r="BK576" s="142">
        <f>SUM($BK$577:$BK$580)</f>
        <v>0</v>
      </c>
    </row>
    <row r="577" spans="2:65" s="6" customFormat="1" ht="15.75" customHeight="1">
      <c r="B577" s="23"/>
      <c r="C577" s="145" t="s">
        <v>482</v>
      </c>
      <c r="D577" s="145" t="s">
        <v>138</v>
      </c>
      <c r="E577" s="146" t="s">
        <v>483</v>
      </c>
      <c r="F577" s="147" t="s">
        <v>484</v>
      </c>
      <c r="G577" s="148" t="s">
        <v>173</v>
      </c>
      <c r="H577" s="149">
        <v>167.447</v>
      </c>
      <c r="I577" s="150"/>
      <c r="J577" s="151">
        <f>ROUND($I$577*$H$577,2)</f>
        <v>0</v>
      </c>
      <c r="K577" s="147"/>
      <c r="L577" s="43"/>
      <c r="M577" s="152"/>
      <c r="N577" s="153" t="s">
        <v>41</v>
      </c>
      <c r="O577" s="24"/>
      <c r="P577" s="24"/>
      <c r="Q577" s="154">
        <v>0</v>
      </c>
      <c r="R577" s="154">
        <f>$Q$577*$H$577</f>
        <v>0</v>
      </c>
      <c r="S577" s="154">
        <v>0</v>
      </c>
      <c r="T577" s="155">
        <f>$S$577*$H$577</f>
        <v>0</v>
      </c>
      <c r="AR577" s="89" t="s">
        <v>142</v>
      </c>
      <c r="AT577" s="89" t="s">
        <v>138</v>
      </c>
      <c r="AU577" s="89" t="s">
        <v>78</v>
      </c>
      <c r="AY577" s="6" t="s">
        <v>136</v>
      </c>
      <c r="BE577" s="156">
        <f>IF($N$577="základní",$J$577,0)</f>
        <v>0</v>
      </c>
      <c r="BF577" s="156">
        <f>IF($N$577="snížená",$J$577,0)</f>
        <v>0</v>
      </c>
      <c r="BG577" s="156">
        <f>IF($N$577="zákl. přenesená",$J$577,0)</f>
        <v>0</v>
      </c>
      <c r="BH577" s="156">
        <f>IF($N$577="sníž. přenesená",$J$577,0)</f>
        <v>0</v>
      </c>
      <c r="BI577" s="156">
        <f>IF($N$577="nulová",$J$577,0)</f>
        <v>0</v>
      </c>
      <c r="BJ577" s="89" t="s">
        <v>20</v>
      </c>
      <c r="BK577" s="156">
        <f>ROUND($I$577*$H$577,2)</f>
        <v>0</v>
      </c>
      <c r="BL577" s="89" t="s">
        <v>142</v>
      </c>
      <c r="BM577" s="89" t="s">
        <v>485</v>
      </c>
    </row>
    <row r="578" spans="2:65" s="6" customFormat="1" ht="15.75" customHeight="1">
      <c r="B578" s="23"/>
      <c r="C578" s="148" t="s">
        <v>486</v>
      </c>
      <c r="D578" s="148" t="s">
        <v>138</v>
      </c>
      <c r="E578" s="146" t="s">
        <v>487</v>
      </c>
      <c r="F578" s="147" t="s">
        <v>488</v>
      </c>
      <c r="G578" s="148" t="s">
        <v>173</v>
      </c>
      <c r="H578" s="149">
        <v>167.447</v>
      </c>
      <c r="I578" s="150"/>
      <c r="J578" s="151">
        <f>ROUND($I$578*$H$578,2)</f>
        <v>0</v>
      </c>
      <c r="K578" s="147"/>
      <c r="L578" s="43"/>
      <c r="M578" s="152"/>
      <c r="N578" s="153" t="s">
        <v>41</v>
      </c>
      <c r="O578" s="24"/>
      <c r="P578" s="24"/>
      <c r="Q578" s="154">
        <v>0</v>
      </c>
      <c r="R578" s="154">
        <f>$Q$578*$H$578</f>
        <v>0</v>
      </c>
      <c r="S578" s="154">
        <v>0</v>
      </c>
      <c r="T578" s="155">
        <f>$S$578*$H$578</f>
        <v>0</v>
      </c>
      <c r="AR578" s="89" t="s">
        <v>142</v>
      </c>
      <c r="AT578" s="89" t="s">
        <v>138</v>
      </c>
      <c r="AU578" s="89" t="s">
        <v>78</v>
      </c>
      <c r="AY578" s="89" t="s">
        <v>136</v>
      </c>
      <c r="BE578" s="156">
        <f>IF($N$578="základní",$J$578,0)</f>
        <v>0</v>
      </c>
      <c r="BF578" s="156">
        <f>IF($N$578="snížená",$J$578,0)</f>
        <v>0</v>
      </c>
      <c r="BG578" s="156">
        <f>IF($N$578="zákl. přenesená",$J$578,0)</f>
        <v>0</v>
      </c>
      <c r="BH578" s="156">
        <f>IF($N$578="sníž. přenesená",$J$578,0)</f>
        <v>0</v>
      </c>
      <c r="BI578" s="156">
        <f>IF($N$578="nulová",$J$578,0)</f>
        <v>0</v>
      </c>
      <c r="BJ578" s="89" t="s">
        <v>20</v>
      </c>
      <c r="BK578" s="156">
        <f>ROUND($I$578*$H$578,2)</f>
        <v>0</v>
      </c>
      <c r="BL578" s="89" t="s">
        <v>142</v>
      </c>
      <c r="BM578" s="89" t="s">
        <v>489</v>
      </c>
    </row>
    <row r="579" spans="2:65" s="6" customFormat="1" ht="15.75" customHeight="1">
      <c r="B579" s="23"/>
      <c r="C579" s="148" t="s">
        <v>490</v>
      </c>
      <c r="D579" s="148" t="s">
        <v>138</v>
      </c>
      <c r="E579" s="146" t="s">
        <v>491</v>
      </c>
      <c r="F579" s="147" t="s">
        <v>492</v>
      </c>
      <c r="G579" s="148" t="s">
        <v>173</v>
      </c>
      <c r="H579" s="149">
        <v>2344.258</v>
      </c>
      <c r="I579" s="150"/>
      <c r="J579" s="151">
        <f>ROUND($I$579*$H$579,2)</f>
        <v>0</v>
      </c>
      <c r="K579" s="147"/>
      <c r="L579" s="43"/>
      <c r="M579" s="152"/>
      <c r="N579" s="153" t="s">
        <v>41</v>
      </c>
      <c r="O579" s="24"/>
      <c r="P579" s="24"/>
      <c r="Q579" s="154">
        <v>0</v>
      </c>
      <c r="R579" s="154">
        <f>$Q$579*$H$579</f>
        <v>0</v>
      </c>
      <c r="S579" s="154">
        <v>0</v>
      </c>
      <c r="T579" s="155">
        <f>$S$579*$H$579</f>
        <v>0</v>
      </c>
      <c r="AR579" s="89" t="s">
        <v>142</v>
      </c>
      <c r="AT579" s="89" t="s">
        <v>138</v>
      </c>
      <c r="AU579" s="89" t="s">
        <v>78</v>
      </c>
      <c r="AY579" s="89" t="s">
        <v>136</v>
      </c>
      <c r="BE579" s="156">
        <f>IF($N$579="základní",$J$579,0)</f>
        <v>0</v>
      </c>
      <c r="BF579" s="156">
        <f>IF($N$579="snížená",$J$579,0)</f>
        <v>0</v>
      </c>
      <c r="BG579" s="156">
        <f>IF($N$579="zákl. přenesená",$J$579,0)</f>
        <v>0</v>
      </c>
      <c r="BH579" s="156">
        <f>IF($N$579="sníž. přenesená",$J$579,0)</f>
        <v>0</v>
      </c>
      <c r="BI579" s="156">
        <f>IF($N$579="nulová",$J$579,0)</f>
        <v>0</v>
      </c>
      <c r="BJ579" s="89" t="s">
        <v>20</v>
      </c>
      <c r="BK579" s="156">
        <f>ROUND($I$579*$H$579,2)</f>
        <v>0</v>
      </c>
      <c r="BL579" s="89" t="s">
        <v>142</v>
      </c>
      <c r="BM579" s="89" t="s">
        <v>493</v>
      </c>
    </row>
    <row r="580" spans="2:65" s="6" customFormat="1" ht="15.75" customHeight="1">
      <c r="B580" s="23"/>
      <c r="C580" s="148" t="s">
        <v>494</v>
      </c>
      <c r="D580" s="148" t="s">
        <v>138</v>
      </c>
      <c r="E580" s="146" t="s">
        <v>495</v>
      </c>
      <c r="F580" s="147" t="s">
        <v>496</v>
      </c>
      <c r="G580" s="148" t="s">
        <v>173</v>
      </c>
      <c r="H580" s="149">
        <v>167.447</v>
      </c>
      <c r="I580" s="150"/>
      <c r="J580" s="151">
        <f>ROUND($I$580*$H$580,2)</f>
        <v>0</v>
      </c>
      <c r="K580" s="147"/>
      <c r="L580" s="43"/>
      <c r="M580" s="152"/>
      <c r="N580" s="153" t="s">
        <v>41</v>
      </c>
      <c r="O580" s="24"/>
      <c r="P580" s="24"/>
      <c r="Q580" s="154">
        <v>0</v>
      </c>
      <c r="R580" s="154">
        <f>$Q$580*$H$580</f>
        <v>0</v>
      </c>
      <c r="S580" s="154">
        <v>0</v>
      </c>
      <c r="T580" s="155">
        <f>$S$580*$H$580</f>
        <v>0</v>
      </c>
      <c r="AR580" s="89" t="s">
        <v>142</v>
      </c>
      <c r="AT580" s="89" t="s">
        <v>138</v>
      </c>
      <c r="AU580" s="89" t="s">
        <v>78</v>
      </c>
      <c r="AY580" s="89" t="s">
        <v>136</v>
      </c>
      <c r="BE580" s="156">
        <f>IF($N$580="základní",$J$580,0)</f>
        <v>0</v>
      </c>
      <c r="BF580" s="156">
        <f>IF($N$580="snížená",$J$580,0)</f>
        <v>0</v>
      </c>
      <c r="BG580" s="156">
        <f>IF($N$580="zákl. přenesená",$J$580,0)</f>
        <v>0</v>
      </c>
      <c r="BH580" s="156">
        <f>IF($N$580="sníž. přenesená",$J$580,0)</f>
        <v>0</v>
      </c>
      <c r="BI580" s="156">
        <f>IF($N$580="nulová",$J$580,0)</f>
        <v>0</v>
      </c>
      <c r="BJ580" s="89" t="s">
        <v>20</v>
      </c>
      <c r="BK580" s="156">
        <f>ROUND($I$580*$H$580,2)</f>
        <v>0</v>
      </c>
      <c r="BL580" s="89" t="s">
        <v>142</v>
      </c>
      <c r="BM580" s="89" t="s">
        <v>497</v>
      </c>
    </row>
    <row r="581" spans="2:63" s="132" customFormat="1" ht="30.75" customHeight="1">
      <c r="B581" s="133"/>
      <c r="C581" s="134"/>
      <c r="D581" s="134" t="s">
        <v>69</v>
      </c>
      <c r="E581" s="143" t="s">
        <v>498</v>
      </c>
      <c r="F581" s="143" t="s">
        <v>499</v>
      </c>
      <c r="G581" s="134"/>
      <c r="H581" s="134"/>
      <c r="J581" s="144">
        <f>$BK$581</f>
        <v>0</v>
      </c>
      <c r="K581" s="134"/>
      <c r="L581" s="137"/>
      <c r="M581" s="138"/>
      <c r="N581" s="134"/>
      <c r="O581" s="134"/>
      <c r="P581" s="139">
        <f>$P$582</f>
        <v>0</v>
      </c>
      <c r="Q581" s="134"/>
      <c r="R581" s="139">
        <f>$R$582</f>
        <v>0</v>
      </c>
      <c r="S581" s="134"/>
      <c r="T581" s="140">
        <f>$T$582</f>
        <v>0</v>
      </c>
      <c r="AR581" s="141" t="s">
        <v>20</v>
      </c>
      <c r="AT581" s="141" t="s">
        <v>69</v>
      </c>
      <c r="AU581" s="141" t="s">
        <v>20</v>
      </c>
      <c r="AY581" s="141" t="s">
        <v>136</v>
      </c>
      <c r="BK581" s="142">
        <f>$BK$582</f>
        <v>0</v>
      </c>
    </row>
    <row r="582" spans="2:65" s="6" customFormat="1" ht="15.75" customHeight="1">
      <c r="B582" s="23"/>
      <c r="C582" s="148" t="s">
        <v>500</v>
      </c>
      <c r="D582" s="148" t="s">
        <v>138</v>
      </c>
      <c r="E582" s="146" t="s">
        <v>501</v>
      </c>
      <c r="F582" s="147" t="s">
        <v>502</v>
      </c>
      <c r="G582" s="148" t="s">
        <v>173</v>
      </c>
      <c r="H582" s="149">
        <v>484.25</v>
      </c>
      <c r="I582" s="150"/>
      <c r="J582" s="151">
        <f>ROUND($I$582*$H$582,2)</f>
        <v>0</v>
      </c>
      <c r="K582" s="147"/>
      <c r="L582" s="43"/>
      <c r="M582" s="152"/>
      <c r="N582" s="153" t="s">
        <v>41</v>
      </c>
      <c r="O582" s="24"/>
      <c r="P582" s="24"/>
      <c r="Q582" s="154">
        <v>0</v>
      </c>
      <c r="R582" s="154">
        <f>$Q$582*$H$582</f>
        <v>0</v>
      </c>
      <c r="S582" s="154">
        <v>0</v>
      </c>
      <c r="T582" s="155">
        <f>$S$582*$H$582</f>
        <v>0</v>
      </c>
      <c r="AR582" s="89" t="s">
        <v>142</v>
      </c>
      <c r="AT582" s="89" t="s">
        <v>138</v>
      </c>
      <c r="AU582" s="89" t="s">
        <v>78</v>
      </c>
      <c r="AY582" s="89" t="s">
        <v>136</v>
      </c>
      <c r="BE582" s="156">
        <f>IF($N$582="základní",$J$582,0)</f>
        <v>0</v>
      </c>
      <c r="BF582" s="156">
        <f>IF($N$582="snížená",$J$582,0)</f>
        <v>0</v>
      </c>
      <c r="BG582" s="156">
        <f>IF($N$582="zákl. přenesená",$J$582,0)</f>
        <v>0</v>
      </c>
      <c r="BH582" s="156">
        <f>IF($N$582="sníž. přenesená",$J$582,0)</f>
        <v>0</v>
      </c>
      <c r="BI582" s="156">
        <f>IF($N$582="nulová",$J$582,0)</f>
        <v>0</v>
      </c>
      <c r="BJ582" s="89" t="s">
        <v>20</v>
      </c>
      <c r="BK582" s="156">
        <f>ROUND($I$582*$H$582,2)</f>
        <v>0</v>
      </c>
      <c r="BL582" s="89" t="s">
        <v>142</v>
      </c>
      <c r="BM582" s="89" t="s">
        <v>503</v>
      </c>
    </row>
    <row r="583" spans="2:63" s="132" customFormat="1" ht="37.5" customHeight="1">
      <c r="B583" s="133"/>
      <c r="C583" s="134"/>
      <c r="D583" s="134" t="s">
        <v>69</v>
      </c>
      <c r="E583" s="135" t="s">
        <v>504</v>
      </c>
      <c r="F583" s="135" t="s">
        <v>505</v>
      </c>
      <c r="G583" s="134"/>
      <c r="H583" s="134"/>
      <c r="J583" s="136">
        <f>$BK$583</f>
        <v>0</v>
      </c>
      <c r="K583" s="134"/>
      <c r="L583" s="137"/>
      <c r="M583" s="138"/>
      <c r="N583" s="134"/>
      <c r="O583" s="134"/>
      <c r="P583" s="139">
        <f>$P$584+$P$590+$P$620+$P$634+$P$638+$P$641+$P$649+$P$710+$P$786+$P$854</f>
        <v>0</v>
      </c>
      <c r="Q583" s="134"/>
      <c r="R583" s="139">
        <f>$R$584+$R$590+$R$620+$R$634+$R$638+$R$641+$R$649+$R$710+$R$786+$R$854</f>
        <v>24.547125409999996</v>
      </c>
      <c r="S583" s="134"/>
      <c r="T583" s="140">
        <f>$T$584+$T$590+$T$620+$T$634+$T$638+$T$641+$T$649+$T$710+$T$786+$T$854</f>
        <v>5.49409072</v>
      </c>
      <c r="AR583" s="141" t="s">
        <v>78</v>
      </c>
      <c r="AT583" s="141" t="s">
        <v>69</v>
      </c>
      <c r="AU583" s="141" t="s">
        <v>70</v>
      </c>
      <c r="AY583" s="141" t="s">
        <v>136</v>
      </c>
      <c r="BK583" s="142">
        <f>$BK$584+$BK$590+$BK$620+$BK$634+$BK$638+$BK$641+$BK$649+$BK$710+$BK$786+$BK$854</f>
        <v>0</v>
      </c>
    </row>
    <row r="584" spans="2:63" s="132" customFormat="1" ht="21" customHeight="1">
      <c r="B584" s="133"/>
      <c r="C584" s="134"/>
      <c r="D584" s="134" t="s">
        <v>69</v>
      </c>
      <c r="E584" s="143" t="s">
        <v>506</v>
      </c>
      <c r="F584" s="143" t="s">
        <v>507</v>
      </c>
      <c r="G584" s="134"/>
      <c r="H584" s="134"/>
      <c r="J584" s="144">
        <f>$BK$584</f>
        <v>0</v>
      </c>
      <c r="K584" s="134"/>
      <c r="L584" s="137"/>
      <c r="M584" s="138"/>
      <c r="N584" s="134"/>
      <c r="O584" s="134"/>
      <c r="P584" s="139">
        <f>SUM($P$585:$P$589)</f>
        <v>0</v>
      </c>
      <c r="Q584" s="134"/>
      <c r="R584" s="139">
        <f>SUM($R$585:$R$589)</f>
        <v>0.19620495000000002</v>
      </c>
      <c r="S584" s="134"/>
      <c r="T584" s="140">
        <f>SUM($T$585:$T$589)</f>
        <v>0</v>
      </c>
      <c r="AR584" s="141" t="s">
        <v>78</v>
      </c>
      <c r="AT584" s="141" t="s">
        <v>69</v>
      </c>
      <c r="AU584" s="141" t="s">
        <v>20</v>
      </c>
      <c r="AY584" s="141" t="s">
        <v>136</v>
      </c>
      <c r="BK584" s="142">
        <f>SUM($BK$585:$BK$589)</f>
        <v>0</v>
      </c>
    </row>
    <row r="585" spans="2:65" s="6" customFormat="1" ht="15.75" customHeight="1">
      <c r="B585" s="23"/>
      <c r="C585" s="148" t="s">
        <v>508</v>
      </c>
      <c r="D585" s="148" t="s">
        <v>138</v>
      </c>
      <c r="E585" s="146" t="s">
        <v>509</v>
      </c>
      <c r="F585" s="147" t="s">
        <v>510</v>
      </c>
      <c r="G585" s="148" t="s">
        <v>141</v>
      </c>
      <c r="H585" s="149">
        <v>276.345</v>
      </c>
      <c r="I585" s="150"/>
      <c r="J585" s="151">
        <f>ROUND($I$585*$H$585,2)</f>
        <v>0</v>
      </c>
      <c r="K585" s="147"/>
      <c r="L585" s="43"/>
      <c r="M585" s="152"/>
      <c r="N585" s="153" t="s">
        <v>41</v>
      </c>
      <c r="O585" s="24"/>
      <c r="P585" s="24"/>
      <c r="Q585" s="154">
        <v>0.00071</v>
      </c>
      <c r="R585" s="154">
        <f>$Q$585*$H$585</f>
        <v>0.19620495000000002</v>
      </c>
      <c r="S585" s="154">
        <v>0</v>
      </c>
      <c r="T585" s="155">
        <f>$S$585*$H$585</f>
        <v>0</v>
      </c>
      <c r="AR585" s="89" t="s">
        <v>277</v>
      </c>
      <c r="AT585" s="89" t="s">
        <v>138</v>
      </c>
      <c r="AU585" s="89" t="s">
        <v>78</v>
      </c>
      <c r="AY585" s="89" t="s">
        <v>136</v>
      </c>
      <c r="BE585" s="156">
        <f>IF($N$585="základní",$J$585,0)</f>
        <v>0</v>
      </c>
      <c r="BF585" s="156">
        <f>IF($N$585="snížená",$J$585,0)</f>
        <v>0</v>
      </c>
      <c r="BG585" s="156">
        <f>IF($N$585="zákl. přenesená",$J$585,0)</f>
        <v>0</v>
      </c>
      <c r="BH585" s="156">
        <f>IF($N$585="sníž. přenesená",$J$585,0)</f>
        <v>0</v>
      </c>
      <c r="BI585" s="156">
        <f>IF($N$585="nulová",$J$585,0)</f>
        <v>0</v>
      </c>
      <c r="BJ585" s="89" t="s">
        <v>20</v>
      </c>
      <c r="BK585" s="156">
        <f>ROUND($I$585*$H$585,2)</f>
        <v>0</v>
      </c>
      <c r="BL585" s="89" t="s">
        <v>277</v>
      </c>
      <c r="BM585" s="89" t="s">
        <v>511</v>
      </c>
    </row>
    <row r="586" spans="2:51" s="6" customFormat="1" ht="15.75" customHeight="1">
      <c r="B586" s="157"/>
      <c r="C586" s="158"/>
      <c r="D586" s="159" t="s">
        <v>144</v>
      </c>
      <c r="E586" s="160"/>
      <c r="F586" s="160" t="s">
        <v>512</v>
      </c>
      <c r="G586" s="158"/>
      <c r="H586" s="158"/>
      <c r="J586" s="158"/>
      <c r="K586" s="158"/>
      <c r="L586" s="161"/>
      <c r="M586" s="162"/>
      <c r="N586" s="158"/>
      <c r="O586" s="158"/>
      <c r="P586" s="158"/>
      <c r="Q586" s="158"/>
      <c r="R586" s="158"/>
      <c r="S586" s="158"/>
      <c r="T586" s="163"/>
      <c r="AT586" s="164" t="s">
        <v>144</v>
      </c>
      <c r="AU586" s="164" t="s">
        <v>78</v>
      </c>
      <c r="AV586" s="164" t="s">
        <v>20</v>
      </c>
      <c r="AW586" s="164" t="s">
        <v>93</v>
      </c>
      <c r="AX586" s="164" t="s">
        <v>70</v>
      </c>
      <c r="AY586" s="164" t="s">
        <v>136</v>
      </c>
    </row>
    <row r="587" spans="2:51" s="6" customFormat="1" ht="15.75" customHeight="1">
      <c r="B587" s="165"/>
      <c r="C587" s="166"/>
      <c r="D587" s="167" t="s">
        <v>144</v>
      </c>
      <c r="E587" s="166"/>
      <c r="F587" s="168" t="s">
        <v>513</v>
      </c>
      <c r="G587" s="166"/>
      <c r="H587" s="169">
        <v>276.345</v>
      </c>
      <c r="J587" s="166"/>
      <c r="K587" s="166"/>
      <c r="L587" s="170"/>
      <c r="M587" s="171"/>
      <c r="N587" s="166"/>
      <c r="O587" s="166"/>
      <c r="P587" s="166"/>
      <c r="Q587" s="166"/>
      <c r="R587" s="166"/>
      <c r="S587" s="166"/>
      <c r="T587" s="172"/>
      <c r="AT587" s="173" t="s">
        <v>144</v>
      </c>
      <c r="AU587" s="173" t="s">
        <v>78</v>
      </c>
      <c r="AV587" s="173" t="s">
        <v>78</v>
      </c>
      <c r="AW587" s="173" t="s">
        <v>93</v>
      </c>
      <c r="AX587" s="173" t="s">
        <v>70</v>
      </c>
      <c r="AY587" s="173" t="s">
        <v>136</v>
      </c>
    </row>
    <row r="588" spans="2:51" s="6" customFormat="1" ht="15.75" customHeight="1">
      <c r="B588" s="174"/>
      <c r="C588" s="175"/>
      <c r="D588" s="167" t="s">
        <v>144</v>
      </c>
      <c r="E588" s="175"/>
      <c r="F588" s="176" t="s">
        <v>147</v>
      </c>
      <c r="G588" s="175"/>
      <c r="H588" s="177">
        <v>276.345</v>
      </c>
      <c r="J588" s="175"/>
      <c r="K588" s="175"/>
      <c r="L588" s="178"/>
      <c r="M588" s="179"/>
      <c r="N588" s="175"/>
      <c r="O588" s="175"/>
      <c r="P588" s="175"/>
      <c r="Q588" s="175"/>
      <c r="R588" s="175"/>
      <c r="S588" s="175"/>
      <c r="T588" s="180"/>
      <c r="AT588" s="181" t="s">
        <v>144</v>
      </c>
      <c r="AU588" s="181" t="s">
        <v>78</v>
      </c>
      <c r="AV588" s="181" t="s">
        <v>142</v>
      </c>
      <c r="AW588" s="181" t="s">
        <v>93</v>
      </c>
      <c r="AX588" s="181" t="s">
        <v>20</v>
      </c>
      <c r="AY588" s="181" t="s">
        <v>136</v>
      </c>
    </row>
    <row r="589" spans="2:65" s="6" customFormat="1" ht="15.75" customHeight="1">
      <c r="B589" s="23"/>
      <c r="C589" s="145" t="s">
        <v>514</v>
      </c>
      <c r="D589" s="145" t="s">
        <v>138</v>
      </c>
      <c r="E589" s="146" t="s">
        <v>515</v>
      </c>
      <c r="F589" s="147" t="s">
        <v>516</v>
      </c>
      <c r="G589" s="148" t="s">
        <v>173</v>
      </c>
      <c r="H589" s="149">
        <v>0.196</v>
      </c>
      <c r="I589" s="150"/>
      <c r="J589" s="151">
        <f>ROUND($I$589*$H$589,2)</f>
        <v>0</v>
      </c>
      <c r="K589" s="147"/>
      <c r="L589" s="43"/>
      <c r="M589" s="152"/>
      <c r="N589" s="153" t="s">
        <v>41</v>
      </c>
      <c r="O589" s="24"/>
      <c r="P589" s="24"/>
      <c r="Q589" s="154">
        <v>0</v>
      </c>
      <c r="R589" s="154">
        <f>$Q$589*$H$589</f>
        <v>0</v>
      </c>
      <c r="S589" s="154">
        <v>0</v>
      </c>
      <c r="T589" s="155">
        <f>$S$589*$H$589</f>
        <v>0</v>
      </c>
      <c r="AR589" s="89" t="s">
        <v>277</v>
      </c>
      <c r="AT589" s="89" t="s">
        <v>138</v>
      </c>
      <c r="AU589" s="89" t="s">
        <v>78</v>
      </c>
      <c r="AY589" s="6" t="s">
        <v>136</v>
      </c>
      <c r="BE589" s="156">
        <f>IF($N$589="základní",$J$589,0)</f>
        <v>0</v>
      </c>
      <c r="BF589" s="156">
        <f>IF($N$589="snížená",$J$589,0)</f>
        <v>0</v>
      </c>
      <c r="BG589" s="156">
        <f>IF($N$589="zákl. přenesená",$J$589,0)</f>
        <v>0</v>
      </c>
      <c r="BH589" s="156">
        <f>IF($N$589="sníž. přenesená",$J$589,0)</f>
        <v>0</v>
      </c>
      <c r="BI589" s="156">
        <f>IF($N$589="nulová",$J$589,0)</f>
        <v>0</v>
      </c>
      <c r="BJ589" s="89" t="s">
        <v>20</v>
      </c>
      <c r="BK589" s="156">
        <f>ROUND($I$589*$H$589,2)</f>
        <v>0</v>
      </c>
      <c r="BL589" s="89" t="s">
        <v>277</v>
      </c>
      <c r="BM589" s="89" t="s">
        <v>517</v>
      </c>
    </row>
    <row r="590" spans="2:63" s="132" customFormat="1" ht="30.75" customHeight="1">
      <c r="B590" s="133"/>
      <c r="C590" s="134"/>
      <c r="D590" s="134" t="s">
        <v>69</v>
      </c>
      <c r="E590" s="143" t="s">
        <v>518</v>
      </c>
      <c r="F590" s="143" t="s">
        <v>519</v>
      </c>
      <c r="G590" s="134"/>
      <c r="H590" s="134"/>
      <c r="J590" s="144">
        <f>$BK$590</f>
        <v>0</v>
      </c>
      <c r="K590" s="134"/>
      <c r="L590" s="137"/>
      <c r="M590" s="138"/>
      <c r="N590" s="134"/>
      <c r="O590" s="134"/>
      <c r="P590" s="139">
        <f>SUM($P$591:$P$619)</f>
        <v>0</v>
      </c>
      <c r="Q590" s="134"/>
      <c r="R590" s="139">
        <f>SUM($R$591:$R$619)</f>
        <v>0.73224542</v>
      </c>
      <c r="S590" s="134"/>
      <c r="T590" s="140">
        <f>SUM($T$591:$T$619)</f>
        <v>0</v>
      </c>
      <c r="AR590" s="141" t="s">
        <v>78</v>
      </c>
      <c r="AT590" s="141" t="s">
        <v>69</v>
      </c>
      <c r="AU590" s="141" t="s">
        <v>20</v>
      </c>
      <c r="AY590" s="141" t="s">
        <v>136</v>
      </c>
      <c r="BK590" s="142">
        <f>SUM($BK$591:$BK$619)</f>
        <v>0</v>
      </c>
    </row>
    <row r="591" spans="2:65" s="6" customFormat="1" ht="15.75" customHeight="1">
      <c r="B591" s="23"/>
      <c r="C591" s="148" t="s">
        <v>520</v>
      </c>
      <c r="D591" s="148" t="s">
        <v>138</v>
      </c>
      <c r="E591" s="146" t="s">
        <v>521</v>
      </c>
      <c r="F591" s="147" t="s">
        <v>522</v>
      </c>
      <c r="G591" s="148" t="s">
        <v>141</v>
      </c>
      <c r="H591" s="149">
        <v>107.92</v>
      </c>
      <c r="I591" s="150"/>
      <c r="J591" s="151">
        <f>ROUND($I$591*$H$591,2)</f>
        <v>0</v>
      </c>
      <c r="K591" s="147"/>
      <c r="L591" s="43"/>
      <c r="M591" s="152"/>
      <c r="N591" s="153" t="s">
        <v>41</v>
      </c>
      <c r="O591" s="24"/>
      <c r="P591" s="24"/>
      <c r="Q591" s="154">
        <v>0.00072</v>
      </c>
      <c r="R591" s="154">
        <f>$Q$591*$H$591</f>
        <v>0.0777024</v>
      </c>
      <c r="S591" s="154">
        <v>0</v>
      </c>
      <c r="T591" s="155">
        <f>$S$591*$H$591</f>
        <v>0</v>
      </c>
      <c r="AR591" s="89" t="s">
        <v>277</v>
      </c>
      <c r="AT591" s="89" t="s">
        <v>138</v>
      </c>
      <c r="AU591" s="89" t="s">
        <v>78</v>
      </c>
      <c r="AY591" s="89" t="s">
        <v>136</v>
      </c>
      <c r="BE591" s="156">
        <f>IF($N$591="základní",$J$591,0)</f>
        <v>0</v>
      </c>
      <c r="BF591" s="156">
        <f>IF($N$591="snížená",$J$591,0)</f>
        <v>0</v>
      </c>
      <c r="BG591" s="156">
        <f>IF($N$591="zákl. přenesená",$J$591,0)</f>
        <v>0</v>
      </c>
      <c r="BH591" s="156">
        <f>IF($N$591="sníž. přenesená",$J$591,0)</f>
        <v>0</v>
      </c>
      <c r="BI591" s="156">
        <f>IF($N$591="nulová",$J$591,0)</f>
        <v>0</v>
      </c>
      <c r="BJ591" s="89" t="s">
        <v>20</v>
      </c>
      <c r="BK591" s="156">
        <f>ROUND($I$591*$H$591,2)</f>
        <v>0</v>
      </c>
      <c r="BL591" s="89" t="s">
        <v>277</v>
      </c>
      <c r="BM591" s="89" t="s">
        <v>523</v>
      </c>
    </row>
    <row r="592" spans="2:51" s="6" customFormat="1" ht="15.75" customHeight="1">
      <c r="B592" s="157"/>
      <c r="C592" s="158"/>
      <c r="D592" s="159" t="s">
        <v>144</v>
      </c>
      <c r="E592" s="160"/>
      <c r="F592" s="160" t="s">
        <v>224</v>
      </c>
      <c r="G592" s="158"/>
      <c r="H592" s="158"/>
      <c r="J592" s="158"/>
      <c r="K592" s="158"/>
      <c r="L592" s="161"/>
      <c r="M592" s="162"/>
      <c r="N592" s="158"/>
      <c r="O592" s="158"/>
      <c r="P592" s="158"/>
      <c r="Q592" s="158"/>
      <c r="R592" s="158"/>
      <c r="S592" s="158"/>
      <c r="T592" s="163"/>
      <c r="AT592" s="164" t="s">
        <v>144</v>
      </c>
      <c r="AU592" s="164" t="s">
        <v>78</v>
      </c>
      <c r="AV592" s="164" t="s">
        <v>20</v>
      </c>
      <c r="AW592" s="164" t="s">
        <v>93</v>
      </c>
      <c r="AX592" s="164" t="s">
        <v>70</v>
      </c>
      <c r="AY592" s="164" t="s">
        <v>136</v>
      </c>
    </row>
    <row r="593" spans="2:51" s="6" customFormat="1" ht="15.75" customHeight="1">
      <c r="B593" s="165"/>
      <c r="C593" s="166"/>
      <c r="D593" s="167" t="s">
        <v>144</v>
      </c>
      <c r="E593" s="166"/>
      <c r="F593" s="168" t="s">
        <v>524</v>
      </c>
      <c r="G593" s="166"/>
      <c r="H593" s="169">
        <v>107.92</v>
      </c>
      <c r="J593" s="166"/>
      <c r="K593" s="166"/>
      <c r="L593" s="170"/>
      <c r="M593" s="171"/>
      <c r="N593" s="166"/>
      <c r="O593" s="166"/>
      <c r="P593" s="166"/>
      <c r="Q593" s="166"/>
      <c r="R593" s="166"/>
      <c r="S593" s="166"/>
      <c r="T593" s="172"/>
      <c r="AT593" s="173" t="s">
        <v>144</v>
      </c>
      <c r="AU593" s="173" t="s">
        <v>78</v>
      </c>
      <c r="AV593" s="173" t="s">
        <v>78</v>
      </c>
      <c r="AW593" s="173" t="s">
        <v>93</v>
      </c>
      <c r="AX593" s="173" t="s">
        <v>70</v>
      </c>
      <c r="AY593" s="173" t="s">
        <v>136</v>
      </c>
    </row>
    <row r="594" spans="2:51" s="6" customFormat="1" ht="15.75" customHeight="1">
      <c r="B594" s="174"/>
      <c r="C594" s="175"/>
      <c r="D594" s="167" t="s">
        <v>144</v>
      </c>
      <c r="E594" s="175"/>
      <c r="F594" s="176" t="s">
        <v>147</v>
      </c>
      <c r="G594" s="175"/>
      <c r="H594" s="177">
        <v>107.92</v>
      </c>
      <c r="J594" s="175"/>
      <c r="K594" s="175"/>
      <c r="L594" s="178"/>
      <c r="M594" s="179"/>
      <c r="N594" s="175"/>
      <c r="O594" s="175"/>
      <c r="P594" s="175"/>
      <c r="Q594" s="175"/>
      <c r="R594" s="175"/>
      <c r="S594" s="175"/>
      <c r="T594" s="180"/>
      <c r="AT594" s="181" t="s">
        <v>144</v>
      </c>
      <c r="AU594" s="181" t="s">
        <v>78</v>
      </c>
      <c r="AV594" s="181" t="s">
        <v>142</v>
      </c>
      <c r="AW594" s="181" t="s">
        <v>93</v>
      </c>
      <c r="AX594" s="181" t="s">
        <v>20</v>
      </c>
      <c r="AY594" s="181" t="s">
        <v>136</v>
      </c>
    </row>
    <row r="595" spans="2:65" s="6" customFormat="1" ht="15.75" customHeight="1">
      <c r="B595" s="23"/>
      <c r="C595" s="182" t="s">
        <v>525</v>
      </c>
      <c r="D595" s="182" t="s">
        <v>181</v>
      </c>
      <c r="E595" s="183" t="s">
        <v>526</v>
      </c>
      <c r="F595" s="184" t="s">
        <v>527</v>
      </c>
      <c r="G595" s="185" t="s">
        <v>141</v>
      </c>
      <c r="H595" s="186">
        <v>124.108</v>
      </c>
      <c r="I595" s="187"/>
      <c r="J595" s="188">
        <f>ROUND($I$595*$H$595,2)</f>
        <v>0</v>
      </c>
      <c r="K595" s="184"/>
      <c r="L595" s="189"/>
      <c r="M595" s="190"/>
      <c r="N595" s="191" t="s">
        <v>41</v>
      </c>
      <c r="O595" s="24"/>
      <c r="P595" s="24"/>
      <c r="Q595" s="154">
        <v>0.00254</v>
      </c>
      <c r="R595" s="154">
        <f>$Q$595*$H$595</f>
        <v>0.31523432</v>
      </c>
      <c r="S595" s="154">
        <v>0</v>
      </c>
      <c r="T595" s="155">
        <f>$S$595*$H$595</f>
        <v>0</v>
      </c>
      <c r="AR595" s="89" t="s">
        <v>388</v>
      </c>
      <c r="AT595" s="89" t="s">
        <v>181</v>
      </c>
      <c r="AU595" s="89" t="s">
        <v>78</v>
      </c>
      <c r="AY595" s="6" t="s">
        <v>136</v>
      </c>
      <c r="BE595" s="156">
        <f>IF($N$595="základní",$J$595,0)</f>
        <v>0</v>
      </c>
      <c r="BF595" s="156">
        <f>IF($N$595="snížená",$J$595,0)</f>
        <v>0</v>
      </c>
      <c r="BG595" s="156">
        <f>IF($N$595="zákl. přenesená",$J$595,0)</f>
        <v>0</v>
      </c>
      <c r="BH595" s="156">
        <f>IF($N$595="sníž. přenesená",$J$595,0)</f>
        <v>0</v>
      </c>
      <c r="BI595" s="156">
        <f>IF($N$595="nulová",$J$595,0)</f>
        <v>0</v>
      </c>
      <c r="BJ595" s="89" t="s">
        <v>20</v>
      </c>
      <c r="BK595" s="156">
        <f>ROUND($I$595*$H$595,2)</f>
        <v>0</v>
      </c>
      <c r="BL595" s="89" t="s">
        <v>277</v>
      </c>
      <c r="BM595" s="89" t="s">
        <v>528</v>
      </c>
    </row>
    <row r="596" spans="2:51" s="6" customFormat="1" ht="15.75" customHeight="1">
      <c r="B596" s="165"/>
      <c r="C596" s="166"/>
      <c r="D596" s="167" t="s">
        <v>144</v>
      </c>
      <c r="E596" s="166"/>
      <c r="F596" s="168" t="s">
        <v>529</v>
      </c>
      <c r="G596" s="166"/>
      <c r="H596" s="169">
        <v>124.108</v>
      </c>
      <c r="J596" s="166"/>
      <c r="K596" s="166"/>
      <c r="L596" s="170"/>
      <c r="M596" s="171"/>
      <c r="N596" s="166"/>
      <c r="O596" s="166"/>
      <c r="P596" s="166"/>
      <c r="Q596" s="166"/>
      <c r="R596" s="166"/>
      <c r="S596" s="166"/>
      <c r="T596" s="172"/>
      <c r="AT596" s="173" t="s">
        <v>144</v>
      </c>
      <c r="AU596" s="173" t="s">
        <v>78</v>
      </c>
      <c r="AV596" s="173" t="s">
        <v>78</v>
      </c>
      <c r="AW596" s="173" t="s">
        <v>70</v>
      </c>
      <c r="AX596" s="173" t="s">
        <v>20</v>
      </c>
      <c r="AY596" s="173" t="s">
        <v>136</v>
      </c>
    </row>
    <row r="597" spans="2:65" s="6" customFormat="1" ht="15.75" customHeight="1">
      <c r="B597" s="23"/>
      <c r="C597" s="145" t="s">
        <v>530</v>
      </c>
      <c r="D597" s="145" t="s">
        <v>138</v>
      </c>
      <c r="E597" s="146" t="s">
        <v>531</v>
      </c>
      <c r="F597" s="147" t="s">
        <v>532</v>
      </c>
      <c r="G597" s="148" t="s">
        <v>150</v>
      </c>
      <c r="H597" s="149">
        <v>131.4</v>
      </c>
      <c r="I597" s="150"/>
      <c r="J597" s="151">
        <f>ROUND($I$597*$H$597,2)</f>
        <v>0</v>
      </c>
      <c r="K597" s="147" t="s">
        <v>190</v>
      </c>
      <c r="L597" s="43"/>
      <c r="M597" s="152"/>
      <c r="N597" s="153" t="s">
        <v>41</v>
      </c>
      <c r="O597" s="24"/>
      <c r="P597" s="24"/>
      <c r="Q597" s="154">
        <v>0</v>
      </c>
      <c r="R597" s="154">
        <f>$Q$597*$H$597</f>
        <v>0</v>
      </c>
      <c r="S597" s="154">
        <v>0</v>
      </c>
      <c r="T597" s="155">
        <f>$S$597*$H$597</f>
        <v>0</v>
      </c>
      <c r="AR597" s="89" t="s">
        <v>277</v>
      </c>
      <c r="AT597" s="89" t="s">
        <v>138</v>
      </c>
      <c r="AU597" s="89" t="s">
        <v>78</v>
      </c>
      <c r="AY597" s="6" t="s">
        <v>136</v>
      </c>
      <c r="BE597" s="156">
        <f>IF($N$597="základní",$J$597,0)</f>
        <v>0</v>
      </c>
      <c r="BF597" s="156">
        <f>IF($N$597="snížená",$J$597,0)</f>
        <v>0</v>
      </c>
      <c r="BG597" s="156">
        <f>IF($N$597="zákl. přenesená",$J$597,0)</f>
        <v>0</v>
      </c>
      <c r="BH597" s="156">
        <f>IF($N$597="sníž. přenesená",$J$597,0)</f>
        <v>0</v>
      </c>
      <c r="BI597" s="156">
        <f>IF($N$597="nulová",$J$597,0)</f>
        <v>0</v>
      </c>
      <c r="BJ597" s="89" t="s">
        <v>20</v>
      </c>
      <c r="BK597" s="156">
        <f>ROUND($I$597*$H$597,2)</f>
        <v>0</v>
      </c>
      <c r="BL597" s="89" t="s">
        <v>277</v>
      </c>
      <c r="BM597" s="89" t="s">
        <v>533</v>
      </c>
    </row>
    <row r="598" spans="2:51" s="6" customFormat="1" ht="15.75" customHeight="1">
      <c r="B598" s="157"/>
      <c r="C598" s="158"/>
      <c r="D598" s="159" t="s">
        <v>144</v>
      </c>
      <c r="E598" s="160"/>
      <c r="F598" s="160" t="s">
        <v>236</v>
      </c>
      <c r="G598" s="158"/>
      <c r="H598" s="158"/>
      <c r="J598" s="158"/>
      <c r="K598" s="158"/>
      <c r="L598" s="161"/>
      <c r="M598" s="162"/>
      <c r="N598" s="158"/>
      <c r="O598" s="158"/>
      <c r="P598" s="158"/>
      <c r="Q598" s="158"/>
      <c r="R598" s="158"/>
      <c r="S598" s="158"/>
      <c r="T598" s="163"/>
      <c r="AT598" s="164" t="s">
        <v>144</v>
      </c>
      <c r="AU598" s="164" t="s">
        <v>78</v>
      </c>
      <c r="AV598" s="164" t="s">
        <v>20</v>
      </c>
      <c r="AW598" s="164" t="s">
        <v>93</v>
      </c>
      <c r="AX598" s="164" t="s">
        <v>70</v>
      </c>
      <c r="AY598" s="164" t="s">
        <v>136</v>
      </c>
    </row>
    <row r="599" spans="2:51" s="6" customFormat="1" ht="15.75" customHeight="1">
      <c r="B599" s="165"/>
      <c r="C599" s="166"/>
      <c r="D599" s="167" t="s">
        <v>144</v>
      </c>
      <c r="E599" s="166"/>
      <c r="F599" s="168" t="s">
        <v>534</v>
      </c>
      <c r="G599" s="166"/>
      <c r="H599" s="169">
        <v>131.4</v>
      </c>
      <c r="J599" s="166"/>
      <c r="K599" s="166"/>
      <c r="L599" s="170"/>
      <c r="M599" s="171"/>
      <c r="N599" s="166"/>
      <c r="O599" s="166"/>
      <c r="P599" s="166"/>
      <c r="Q599" s="166"/>
      <c r="R599" s="166"/>
      <c r="S599" s="166"/>
      <c r="T599" s="172"/>
      <c r="AT599" s="173" t="s">
        <v>144</v>
      </c>
      <c r="AU599" s="173" t="s">
        <v>78</v>
      </c>
      <c r="AV599" s="173" t="s">
        <v>78</v>
      </c>
      <c r="AW599" s="173" t="s">
        <v>93</v>
      </c>
      <c r="AX599" s="173" t="s">
        <v>70</v>
      </c>
      <c r="AY599" s="173" t="s">
        <v>136</v>
      </c>
    </row>
    <row r="600" spans="2:51" s="6" customFormat="1" ht="15.75" customHeight="1">
      <c r="B600" s="174"/>
      <c r="C600" s="175"/>
      <c r="D600" s="167" t="s">
        <v>144</v>
      </c>
      <c r="E600" s="175"/>
      <c r="F600" s="176" t="s">
        <v>147</v>
      </c>
      <c r="G600" s="175"/>
      <c r="H600" s="177">
        <v>131.4</v>
      </c>
      <c r="J600" s="175"/>
      <c r="K600" s="175"/>
      <c r="L600" s="178"/>
      <c r="M600" s="179"/>
      <c r="N600" s="175"/>
      <c r="O600" s="175"/>
      <c r="P600" s="175"/>
      <c r="Q600" s="175"/>
      <c r="R600" s="175"/>
      <c r="S600" s="175"/>
      <c r="T600" s="180"/>
      <c r="AT600" s="181" t="s">
        <v>144</v>
      </c>
      <c r="AU600" s="181" t="s">
        <v>78</v>
      </c>
      <c r="AV600" s="181" t="s">
        <v>142</v>
      </c>
      <c r="AW600" s="181" t="s">
        <v>93</v>
      </c>
      <c r="AX600" s="181" t="s">
        <v>20</v>
      </c>
      <c r="AY600" s="181" t="s">
        <v>136</v>
      </c>
    </row>
    <row r="601" spans="2:65" s="6" customFormat="1" ht="15.75" customHeight="1">
      <c r="B601" s="23"/>
      <c r="C601" s="182" t="s">
        <v>535</v>
      </c>
      <c r="D601" s="182" t="s">
        <v>181</v>
      </c>
      <c r="E601" s="183" t="s">
        <v>536</v>
      </c>
      <c r="F601" s="184" t="s">
        <v>537</v>
      </c>
      <c r="G601" s="185" t="s">
        <v>385</v>
      </c>
      <c r="H601" s="186">
        <v>45.99</v>
      </c>
      <c r="I601" s="187"/>
      <c r="J601" s="188">
        <f>ROUND($I$601*$H$601,2)</f>
        <v>0</v>
      </c>
      <c r="K601" s="184" t="s">
        <v>190</v>
      </c>
      <c r="L601" s="189"/>
      <c r="M601" s="190"/>
      <c r="N601" s="191" t="s">
        <v>41</v>
      </c>
      <c r="O601" s="24"/>
      <c r="P601" s="24"/>
      <c r="Q601" s="154">
        <v>0.00111</v>
      </c>
      <c r="R601" s="154">
        <f>$Q$601*$H$601</f>
        <v>0.05104890000000001</v>
      </c>
      <c r="S601" s="154">
        <v>0</v>
      </c>
      <c r="T601" s="155">
        <f>$S$601*$H$601</f>
        <v>0</v>
      </c>
      <c r="AR601" s="89" t="s">
        <v>388</v>
      </c>
      <c r="AT601" s="89" t="s">
        <v>181</v>
      </c>
      <c r="AU601" s="89" t="s">
        <v>78</v>
      </c>
      <c r="AY601" s="6" t="s">
        <v>136</v>
      </c>
      <c r="BE601" s="156">
        <f>IF($N$601="základní",$J$601,0)</f>
        <v>0</v>
      </c>
      <c r="BF601" s="156">
        <f>IF($N$601="snížená",$J$601,0)</f>
        <v>0</v>
      </c>
      <c r="BG601" s="156">
        <f>IF($N$601="zákl. přenesená",$J$601,0)</f>
        <v>0</v>
      </c>
      <c r="BH601" s="156">
        <f>IF($N$601="sníž. přenesená",$J$601,0)</f>
        <v>0</v>
      </c>
      <c r="BI601" s="156">
        <f>IF($N$601="nulová",$J$601,0)</f>
        <v>0</v>
      </c>
      <c r="BJ601" s="89" t="s">
        <v>20</v>
      </c>
      <c r="BK601" s="156">
        <f>ROUND($I$601*$H$601,2)</f>
        <v>0</v>
      </c>
      <c r="BL601" s="89" t="s">
        <v>277</v>
      </c>
      <c r="BM601" s="89" t="s">
        <v>538</v>
      </c>
    </row>
    <row r="602" spans="2:51" s="6" customFormat="1" ht="15.75" customHeight="1">
      <c r="B602" s="157"/>
      <c r="C602" s="158"/>
      <c r="D602" s="159" t="s">
        <v>144</v>
      </c>
      <c r="E602" s="160"/>
      <c r="F602" s="160" t="s">
        <v>236</v>
      </c>
      <c r="G602" s="158"/>
      <c r="H602" s="158"/>
      <c r="J602" s="158"/>
      <c r="K602" s="158"/>
      <c r="L602" s="161"/>
      <c r="M602" s="162"/>
      <c r="N602" s="158"/>
      <c r="O602" s="158"/>
      <c r="P602" s="158"/>
      <c r="Q602" s="158"/>
      <c r="R602" s="158"/>
      <c r="S602" s="158"/>
      <c r="T602" s="163"/>
      <c r="AT602" s="164" t="s">
        <v>144</v>
      </c>
      <c r="AU602" s="164" t="s">
        <v>78</v>
      </c>
      <c r="AV602" s="164" t="s">
        <v>20</v>
      </c>
      <c r="AW602" s="164" t="s">
        <v>93</v>
      </c>
      <c r="AX602" s="164" t="s">
        <v>70</v>
      </c>
      <c r="AY602" s="164" t="s">
        <v>136</v>
      </c>
    </row>
    <row r="603" spans="2:51" s="6" customFormat="1" ht="15.75" customHeight="1">
      <c r="B603" s="165"/>
      <c r="C603" s="166"/>
      <c r="D603" s="167" t="s">
        <v>144</v>
      </c>
      <c r="E603" s="166"/>
      <c r="F603" s="168" t="s">
        <v>539</v>
      </c>
      <c r="G603" s="166"/>
      <c r="H603" s="169">
        <v>45.99</v>
      </c>
      <c r="J603" s="166"/>
      <c r="K603" s="166"/>
      <c r="L603" s="170"/>
      <c r="M603" s="171"/>
      <c r="N603" s="166"/>
      <c r="O603" s="166"/>
      <c r="P603" s="166"/>
      <c r="Q603" s="166"/>
      <c r="R603" s="166"/>
      <c r="S603" s="166"/>
      <c r="T603" s="172"/>
      <c r="AT603" s="173" t="s">
        <v>144</v>
      </c>
      <c r="AU603" s="173" t="s">
        <v>78</v>
      </c>
      <c r="AV603" s="173" t="s">
        <v>78</v>
      </c>
      <c r="AW603" s="173" t="s">
        <v>93</v>
      </c>
      <c r="AX603" s="173" t="s">
        <v>70</v>
      </c>
      <c r="AY603" s="173" t="s">
        <v>136</v>
      </c>
    </row>
    <row r="604" spans="2:51" s="6" customFormat="1" ht="15.75" customHeight="1">
      <c r="B604" s="174"/>
      <c r="C604" s="175"/>
      <c r="D604" s="167" t="s">
        <v>144</v>
      </c>
      <c r="E604" s="175"/>
      <c r="F604" s="176" t="s">
        <v>147</v>
      </c>
      <c r="G604" s="175"/>
      <c r="H604" s="177">
        <v>45.99</v>
      </c>
      <c r="J604" s="175"/>
      <c r="K604" s="175"/>
      <c r="L604" s="178"/>
      <c r="M604" s="179"/>
      <c r="N604" s="175"/>
      <c r="O604" s="175"/>
      <c r="P604" s="175"/>
      <c r="Q604" s="175"/>
      <c r="R604" s="175"/>
      <c r="S604" s="175"/>
      <c r="T604" s="180"/>
      <c r="AT604" s="181" t="s">
        <v>144</v>
      </c>
      <c r="AU604" s="181" t="s">
        <v>78</v>
      </c>
      <c r="AV604" s="181" t="s">
        <v>142</v>
      </c>
      <c r="AW604" s="181" t="s">
        <v>93</v>
      </c>
      <c r="AX604" s="181" t="s">
        <v>20</v>
      </c>
      <c r="AY604" s="181" t="s">
        <v>136</v>
      </c>
    </row>
    <row r="605" spans="2:65" s="6" customFormat="1" ht="15.75" customHeight="1">
      <c r="B605" s="23"/>
      <c r="C605" s="182" t="s">
        <v>540</v>
      </c>
      <c r="D605" s="182" t="s">
        <v>181</v>
      </c>
      <c r="E605" s="183" t="s">
        <v>541</v>
      </c>
      <c r="F605" s="184" t="s">
        <v>542</v>
      </c>
      <c r="G605" s="185" t="s">
        <v>385</v>
      </c>
      <c r="H605" s="186">
        <v>45.99</v>
      </c>
      <c r="I605" s="187"/>
      <c r="J605" s="188">
        <f>ROUND($I$605*$H$605,2)</f>
        <v>0</v>
      </c>
      <c r="K605" s="184"/>
      <c r="L605" s="189"/>
      <c r="M605" s="190"/>
      <c r="N605" s="191" t="s">
        <v>41</v>
      </c>
      <c r="O605" s="24"/>
      <c r="P605" s="24"/>
      <c r="Q605" s="154">
        <v>0.00111</v>
      </c>
      <c r="R605" s="154">
        <f>$Q$605*$H$605</f>
        <v>0.05104890000000001</v>
      </c>
      <c r="S605" s="154">
        <v>0</v>
      </c>
      <c r="T605" s="155">
        <f>$S$605*$H$605</f>
        <v>0</v>
      </c>
      <c r="AR605" s="89" t="s">
        <v>388</v>
      </c>
      <c r="AT605" s="89" t="s">
        <v>181</v>
      </c>
      <c r="AU605" s="89" t="s">
        <v>78</v>
      </c>
      <c r="AY605" s="6" t="s">
        <v>136</v>
      </c>
      <c r="BE605" s="156">
        <f>IF($N$605="základní",$J$605,0)</f>
        <v>0</v>
      </c>
      <c r="BF605" s="156">
        <f>IF($N$605="snížená",$J$605,0)</f>
        <v>0</v>
      </c>
      <c r="BG605" s="156">
        <f>IF($N$605="zákl. přenesená",$J$605,0)</f>
        <v>0</v>
      </c>
      <c r="BH605" s="156">
        <f>IF($N$605="sníž. přenesená",$J$605,0)</f>
        <v>0</v>
      </c>
      <c r="BI605" s="156">
        <f>IF($N$605="nulová",$J$605,0)</f>
        <v>0</v>
      </c>
      <c r="BJ605" s="89" t="s">
        <v>20</v>
      </c>
      <c r="BK605" s="156">
        <f>ROUND($I$605*$H$605,2)</f>
        <v>0</v>
      </c>
      <c r="BL605" s="89" t="s">
        <v>277</v>
      </c>
      <c r="BM605" s="89" t="s">
        <v>543</v>
      </c>
    </row>
    <row r="606" spans="2:51" s="6" customFormat="1" ht="15.75" customHeight="1">
      <c r="B606" s="157"/>
      <c r="C606" s="158"/>
      <c r="D606" s="159" t="s">
        <v>144</v>
      </c>
      <c r="E606" s="160"/>
      <c r="F606" s="160" t="s">
        <v>236</v>
      </c>
      <c r="G606" s="158"/>
      <c r="H606" s="158"/>
      <c r="J606" s="158"/>
      <c r="K606" s="158"/>
      <c r="L606" s="161"/>
      <c r="M606" s="162"/>
      <c r="N606" s="158"/>
      <c r="O606" s="158"/>
      <c r="P606" s="158"/>
      <c r="Q606" s="158"/>
      <c r="R606" s="158"/>
      <c r="S606" s="158"/>
      <c r="T606" s="163"/>
      <c r="AT606" s="164" t="s">
        <v>144</v>
      </c>
      <c r="AU606" s="164" t="s">
        <v>78</v>
      </c>
      <c r="AV606" s="164" t="s">
        <v>20</v>
      </c>
      <c r="AW606" s="164" t="s">
        <v>93</v>
      </c>
      <c r="AX606" s="164" t="s">
        <v>70</v>
      </c>
      <c r="AY606" s="164" t="s">
        <v>136</v>
      </c>
    </row>
    <row r="607" spans="2:51" s="6" customFormat="1" ht="15.75" customHeight="1">
      <c r="B607" s="165"/>
      <c r="C607" s="166"/>
      <c r="D607" s="167" t="s">
        <v>144</v>
      </c>
      <c r="E607" s="166"/>
      <c r="F607" s="168" t="s">
        <v>539</v>
      </c>
      <c r="G607" s="166"/>
      <c r="H607" s="169">
        <v>45.99</v>
      </c>
      <c r="J607" s="166"/>
      <c r="K607" s="166"/>
      <c r="L607" s="170"/>
      <c r="M607" s="171"/>
      <c r="N607" s="166"/>
      <c r="O607" s="166"/>
      <c r="P607" s="166"/>
      <c r="Q607" s="166"/>
      <c r="R607" s="166"/>
      <c r="S607" s="166"/>
      <c r="T607" s="172"/>
      <c r="AT607" s="173" t="s">
        <v>144</v>
      </c>
      <c r="AU607" s="173" t="s">
        <v>78</v>
      </c>
      <c r="AV607" s="173" t="s">
        <v>78</v>
      </c>
      <c r="AW607" s="173" t="s">
        <v>93</v>
      </c>
      <c r="AX607" s="173" t="s">
        <v>70</v>
      </c>
      <c r="AY607" s="173" t="s">
        <v>136</v>
      </c>
    </row>
    <row r="608" spans="2:51" s="6" customFormat="1" ht="15.75" customHeight="1">
      <c r="B608" s="174"/>
      <c r="C608" s="175"/>
      <c r="D608" s="167" t="s">
        <v>144</v>
      </c>
      <c r="E608" s="175"/>
      <c r="F608" s="176" t="s">
        <v>147</v>
      </c>
      <c r="G608" s="175"/>
      <c r="H608" s="177">
        <v>45.99</v>
      </c>
      <c r="J608" s="175"/>
      <c r="K608" s="175"/>
      <c r="L608" s="178"/>
      <c r="M608" s="179"/>
      <c r="N608" s="175"/>
      <c r="O608" s="175"/>
      <c r="P608" s="175"/>
      <c r="Q608" s="175"/>
      <c r="R608" s="175"/>
      <c r="S608" s="175"/>
      <c r="T608" s="180"/>
      <c r="AT608" s="181" t="s">
        <v>144</v>
      </c>
      <c r="AU608" s="181" t="s">
        <v>78</v>
      </c>
      <c r="AV608" s="181" t="s">
        <v>142</v>
      </c>
      <c r="AW608" s="181" t="s">
        <v>93</v>
      </c>
      <c r="AX608" s="181" t="s">
        <v>20</v>
      </c>
      <c r="AY608" s="181" t="s">
        <v>136</v>
      </c>
    </row>
    <row r="609" spans="2:65" s="6" customFormat="1" ht="15.75" customHeight="1">
      <c r="B609" s="23"/>
      <c r="C609" s="182" t="s">
        <v>544</v>
      </c>
      <c r="D609" s="182" t="s">
        <v>181</v>
      </c>
      <c r="E609" s="183" t="s">
        <v>545</v>
      </c>
      <c r="F609" s="184" t="s">
        <v>546</v>
      </c>
      <c r="G609" s="185" t="s">
        <v>385</v>
      </c>
      <c r="H609" s="186">
        <v>45.99</v>
      </c>
      <c r="I609" s="187"/>
      <c r="J609" s="188">
        <f>ROUND($I$609*$H$609,2)</f>
        <v>0</v>
      </c>
      <c r="K609" s="184"/>
      <c r="L609" s="189"/>
      <c r="M609" s="190"/>
      <c r="N609" s="191" t="s">
        <v>41</v>
      </c>
      <c r="O609" s="24"/>
      <c r="P609" s="24"/>
      <c r="Q609" s="154">
        <v>0.00111</v>
      </c>
      <c r="R609" s="154">
        <f>$Q$609*$H$609</f>
        <v>0.05104890000000001</v>
      </c>
      <c r="S609" s="154">
        <v>0</v>
      </c>
      <c r="T609" s="155">
        <f>$S$609*$H$609</f>
        <v>0</v>
      </c>
      <c r="AR609" s="89" t="s">
        <v>388</v>
      </c>
      <c r="AT609" s="89" t="s">
        <v>181</v>
      </c>
      <c r="AU609" s="89" t="s">
        <v>78</v>
      </c>
      <c r="AY609" s="6" t="s">
        <v>136</v>
      </c>
      <c r="BE609" s="156">
        <f>IF($N$609="základní",$J$609,0)</f>
        <v>0</v>
      </c>
      <c r="BF609" s="156">
        <f>IF($N$609="snížená",$J$609,0)</f>
        <v>0</v>
      </c>
      <c r="BG609" s="156">
        <f>IF($N$609="zákl. přenesená",$J$609,0)</f>
        <v>0</v>
      </c>
      <c r="BH609" s="156">
        <f>IF($N$609="sníž. přenesená",$J$609,0)</f>
        <v>0</v>
      </c>
      <c r="BI609" s="156">
        <f>IF($N$609="nulová",$J$609,0)</f>
        <v>0</v>
      </c>
      <c r="BJ609" s="89" t="s">
        <v>20</v>
      </c>
      <c r="BK609" s="156">
        <f>ROUND($I$609*$H$609,2)</f>
        <v>0</v>
      </c>
      <c r="BL609" s="89" t="s">
        <v>277</v>
      </c>
      <c r="BM609" s="89" t="s">
        <v>547</v>
      </c>
    </row>
    <row r="610" spans="2:51" s="6" customFormat="1" ht="15.75" customHeight="1">
      <c r="B610" s="157"/>
      <c r="C610" s="158"/>
      <c r="D610" s="159" t="s">
        <v>144</v>
      </c>
      <c r="E610" s="160"/>
      <c r="F610" s="160" t="s">
        <v>236</v>
      </c>
      <c r="G610" s="158"/>
      <c r="H610" s="158"/>
      <c r="J610" s="158"/>
      <c r="K610" s="158"/>
      <c r="L610" s="161"/>
      <c r="M610" s="162"/>
      <c r="N610" s="158"/>
      <c r="O610" s="158"/>
      <c r="P610" s="158"/>
      <c r="Q610" s="158"/>
      <c r="R610" s="158"/>
      <c r="S610" s="158"/>
      <c r="T610" s="163"/>
      <c r="AT610" s="164" t="s">
        <v>144</v>
      </c>
      <c r="AU610" s="164" t="s">
        <v>78</v>
      </c>
      <c r="AV610" s="164" t="s">
        <v>20</v>
      </c>
      <c r="AW610" s="164" t="s">
        <v>93</v>
      </c>
      <c r="AX610" s="164" t="s">
        <v>70</v>
      </c>
      <c r="AY610" s="164" t="s">
        <v>136</v>
      </c>
    </row>
    <row r="611" spans="2:51" s="6" customFormat="1" ht="15.75" customHeight="1">
      <c r="B611" s="165"/>
      <c r="C611" s="166"/>
      <c r="D611" s="167" t="s">
        <v>144</v>
      </c>
      <c r="E611" s="166"/>
      <c r="F611" s="168" t="s">
        <v>539</v>
      </c>
      <c r="G611" s="166"/>
      <c r="H611" s="169">
        <v>45.99</v>
      </c>
      <c r="J611" s="166"/>
      <c r="K611" s="166"/>
      <c r="L611" s="170"/>
      <c r="M611" s="171"/>
      <c r="N611" s="166"/>
      <c r="O611" s="166"/>
      <c r="P611" s="166"/>
      <c r="Q611" s="166"/>
      <c r="R611" s="166"/>
      <c r="S611" s="166"/>
      <c r="T611" s="172"/>
      <c r="AT611" s="173" t="s">
        <v>144</v>
      </c>
      <c r="AU611" s="173" t="s">
        <v>78</v>
      </c>
      <c r="AV611" s="173" t="s">
        <v>78</v>
      </c>
      <c r="AW611" s="173" t="s">
        <v>93</v>
      </c>
      <c r="AX611" s="173" t="s">
        <v>70</v>
      </c>
      <c r="AY611" s="173" t="s">
        <v>136</v>
      </c>
    </row>
    <row r="612" spans="2:51" s="6" customFormat="1" ht="15.75" customHeight="1">
      <c r="B612" s="174"/>
      <c r="C612" s="175"/>
      <c r="D612" s="167" t="s">
        <v>144</v>
      </c>
      <c r="E612" s="175"/>
      <c r="F612" s="176" t="s">
        <v>147</v>
      </c>
      <c r="G612" s="175"/>
      <c r="H612" s="177">
        <v>45.99</v>
      </c>
      <c r="J612" s="175"/>
      <c r="K612" s="175"/>
      <c r="L612" s="178"/>
      <c r="M612" s="179"/>
      <c r="N612" s="175"/>
      <c r="O612" s="175"/>
      <c r="P612" s="175"/>
      <c r="Q612" s="175"/>
      <c r="R612" s="175"/>
      <c r="S612" s="175"/>
      <c r="T612" s="180"/>
      <c r="AT612" s="181" t="s">
        <v>144</v>
      </c>
      <c r="AU612" s="181" t="s">
        <v>78</v>
      </c>
      <c r="AV612" s="181" t="s">
        <v>142</v>
      </c>
      <c r="AW612" s="181" t="s">
        <v>93</v>
      </c>
      <c r="AX612" s="181" t="s">
        <v>20</v>
      </c>
      <c r="AY612" s="181" t="s">
        <v>136</v>
      </c>
    </row>
    <row r="613" spans="2:65" s="6" customFormat="1" ht="15.75" customHeight="1">
      <c r="B613" s="23"/>
      <c r="C613" s="145" t="s">
        <v>548</v>
      </c>
      <c r="D613" s="145" t="s">
        <v>138</v>
      </c>
      <c r="E613" s="146" t="s">
        <v>549</v>
      </c>
      <c r="F613" s="147" t="s">
        <v>550</v>
      </c>
      <c r="G613" s="148" t="s">
        <v>141</v>
      </c>
      <c r="H613" s="149">
        <v>107.92</v>
      </c>
      <c r="I613" s="150"/>
      <c r="J613" s="151">
        <f>ROUND($I$613*$H$613,2)</f>
        <v>0</v>
      </c>
      <c r="K613" s="147" t="s">
        <v>190</v>
      </c>
      <c r="L613" s="43"/>
      <c r="M613" s="152"/>
      <c r="N613" s="153" t="s">
        <v>41</v>
      </c>
      <c r="O613" s="24"/>
      <c r="P613" s="24"/>
      <c r="Q613" s="154">
        <v>0</v>
      </c>
      <c r="R613" s="154">
        <f>$Q$613*$H$613</f>
        <v>0</v>
      </c>
      <c r="S613" s="154">
        <v>0</v>
      </c>
      <c r="T613" s="155">
        <f>$S$613*$H$613</f>
        <v>0</v>
      </c>
      <c r="AR613" s="89" t="s">
        <v>142</v>
      </c>
      <c r="AT613" s="89" t="s">
        <v>138</v>
      </c>
      <c r="AU613" s="89" t="s">
        <v>78</v>
      </c>
      <c r="AY613" s="6" t="s">
        <v>136</v>
      </c>
      <c r="BE613" s="156">
        <f>IF($N$613="základní",$J$613,0)</f>
        <v>0</v>
      </c>
      <c r="BF613" s="156">
        <f>IF($N$613="snížená",$J$613,0)</f>
        <v>0</v>
      </c>
      <c r="BG613" s="156">
        <f>IF($N$613="zákl. přenesená",$J$613,0)</f>
        <v>0</v>
      </c>
      <c r="BH613" s="156">
        <f>IF($N$613="sníž. přenesená",$J$613,0)</f>
        <v>0</v>
      </c>
      <c r="BI613" s="156">
        <f>IF($N$613="nulová",$J$613,0)</f>
        <v>0</v>
      </c>
      <c r="BJ613" s="89" t="s">
        <v>20</v>
      </c>
      <c r="BK613" s="156">
        <f>ROUND($I$613*$H$613,2)</f>
        <v>0</v>
      </c>
      <c r="BL613" s="89" t="s">
        <v>142</v>
      </c>
      <c r="BM613" s="89" t="s">
        <v>551</v>
      </c>
    </row>
    <row r="614" spans="2:51" s="6" customFormat="1" ht="15.75" customHeight="1">
      <c r="B614" s="157"/>
      <c r="C614" s="158"/>
      <c r="D614" s="159" t="s">
        <v>144</v>
      </c>
      <c r="E614" s="160"/>
      <c r="F614" s="160" t="s">
        <v>224</v>
      </c>
      <c r="G614" s="158"/>
      <c r="H614" s="158"/>
      <c r="J614" s="158"/>
      <c r="K614" s="158"/>
      <c r="L614" s="161"/>
      <c r="M614" s="162"/>
      <c r="N614" s="158"/>
      <c r="O614" s="158"/>
      <c r="P614" s="158"/>
      <c r="Q614" s="158"/>
      <c r="R614" s="158"/>
      <c r="S614" s="158"/>
      <c r="T614" s="163"/>
      <c r="AT614" s="164" t="s">
        <v>144</v>
      </c>
      <c r="AU614" s="164" t="s">
        <v>78</v>
      </c>
      <c r="AV614" s="164" t="s">
        <v>20</v>
      </c>
      <c r="AW614" s="164" t="s">
        <v>93</v>
      </c>
      <c r="AX614" s="164" t="s">
        <v>70</v>
      </c>
      <c r="AY614" s="164" t="s">
        <v>136</v>
      </c>
    </row>
    <row r="615" spans="2:51" s="6" customFormat="1" ht="15.75" customHeight="1">
      <c r="B615" s="165"/>
      <c r="C615" s="166"/>
      <c r="D615" s="167" t="s">
        <v>144</v>
      </c>
      <c r="E615" s="166"/>
      <c r="F615" s="168" t="s">
        <v>524</v>
      </c>
      <c r="G615" s="166"/>
      <c r="H615" s="169">
        <v>107.92</v>
      </c>
      <c r="J615" s="166"/>
      <c r="K615" s="166"/>
      <c r="L615" s="170"/>
      <c r="M615" s="171"/>
      <c r="N615" s="166"/>
      <c r="O615" s="166"/>
      <c r="P615" s="166"/>
      <c r="Q615" s="166"/>
      <c r="R615" s="166"/>
      <c r="S615" s="166"/>
      <c r="T615" s="172"/>
      <c r="AT615" s="173" t="s">
        <v>144</v>
      </c>
      <c r="AU615" s="173" t="s">
        <v>78</v>
      </c>
      <c r="AV615" s="173" t="s">
        <v>78</v>
      </c>
      <c r="AW615" s="173" t="s">
        <v>93</v>
      </c>
      <c r="AX615" s="173" t="s">
        <v>70</v>
      </c>
      <c r="AY615" s="173" t="s">
        <v>136</v>
      </c>
    </row>
    <row r="616" spans="2:51" s="6" customFormat="1" ht="15.75" customHeight="1">
      <c r="B616" s="174"/>
      <c r="C616" s="175"/>
      <c r="D616" s="167" t="s">
        <v>144</v>
      </c>
      <c r="E616" s="175"/>
      <c r="F616" s="176" t="s">
        <v>147</v>
      </c>
      <c r="G616" s="175"/>
      <c r="H616" s="177">
        <v>107.92</v>
      </c>
      <c r="J616" s="175"/>
      <c r="K616" s="175"/>
      <c r="L616" s="178"/>
      <c r="M616" s="179"/>
      <c r="N616" s="175"/>
      <c r="O616" s="175"/>
      <c r="P616" s="175"/>
      <c r="Q616" s="175"/>
      <c r="R616" s="175"/>
      <c r="S616" s="175"/>
      <c r="T616" s="180"/>
      <c r="AT616" s="181" t="s">
        <v>144</v>
      </c>
      <c r="AU616" s="181" t="s">
        <v>78</v>
      </c>
      <c r="AV616" s="181" t="s">
        <v>142</v>
      </c>
      <c r="AW616" s="181" t="s">
        <v>93</v>
      </c>
      <c r="AX616" s="181" t="s">
        <v>20</v>
      </c>
      <c r="AY616" s="181" t="s">
        <v>136</v>
      </c>
    </row>
    <row r="617" spans="2:65" s="6" customFormat="1" ht="15.75" customHeight="1">
      <c r="B617" s="23"/>
      <c r="C617" s="182" t="s">
        <v>552</v>
      </c>
      <c r="D617" s="182" t="s">
        <v>181</v>
      </c>
      <c r="E617" s="183" t="s">
        <v>553</v>
      </c>
      <c r="F617" s="184" t="s">
        <v>554</v>
      </c>
      <c r="G617" s="185" t="s">
        <v>141</v>
      </c>
      <c r="H617" s="186">
        <v>124.108</v>
      </c>
      <c r="I617" s="187"/>
      <c r="J617" s="188">
        <f>ROUND($I$617*$H$617,2)</f>
        <v>0</v>
      </c>
      <c r="K617" s="184" t="s">
        <v>190</v>
      </c>
      <c r="L617" s="189"/>
      <c r="M617" s="190"/>
      <c r="N617" s="191" t="s">
        <v>41</v>
      </c>
      <c r="O617" s="24"/>
      <c r="P617" s="24"/>
      <c r="Q617" s="154">
        <v>0.0015</v>
      </c>
      <c r="R617" s="154">
        <f>$Q$617*$H$617</f>
        <v>0.18616200000000002</v>
      </c>
      <c r="S617" s="154">
        <v>0</v>
      </c>
      <c r="T617" s="155">
        <f>$S$617*$H$617</f>
        <v>0</v>
      </c>
      <c r="AR617" s="89" t="s">
        <v>176</v>
      </c>
      <c r="AT617" s="89" t="s">
        <v>181</v>
      </c>
      <c r="AU617" s="89" t="s">
        <v>78</v>
      </c>
      <c r="AY617" s="6" t="s">
        <v>136</v>
      </c>
      <c r="BE617" s="156">
        <f>IF($N$617="základní",$J$617,0)</f>
        <v>0</v>
      </c>
      <c r="BF617" s="156">
        <f>IF($N$617="snížená",$J$617,0)</f>
        <v>0</v>
      </c>
      <c r="BG617" s="156">
        <f>IF($N$617="zákl. přenesená",$J$617,0)</f>
        <v>0</v>
      </c>
      <c r="BH617" s="156">
        <f>IF($N$617="sníž. přenesená",$J$617,0)</f>
        <v>0</v>
      </c>
      <c r="BI617" s="156">
        <f>IF($N$617="nulová",$J$617,0)</f>
        <v>0</v>
      </c>
      <c r="BJ617" s="89" t="s">
        <v>20</v>
      </c>
      <c r="BK617" s="156">
        <f>ROUND($I$617*$H$617,2)</f>
        <v>0</v>
      </c>
      <c r="BL617" s="89" t="s">
        <v>142</v>
      </c>
      <c r="BM617" s="89" t="s">
        <v>555</v>
      </c>
    </row>
    <row r="618" spans="2:51" s="6" customFormat="1" ht="15.75" customHeight="1">
      <c r="B618" s="165"/>
      <c r="C618" s="166"/>
      <c r="D618" s="167" t="s">
        <v>144</v>
      </c>
      <c r="E618" s="166"/>
      <c r="F618" s="168" t="s">
        <v>529</v>
      </c>
      <c r="G618" s="166"/>
      <c r="H618" s="169">
        <v>124.108</v>
      </c>
      <c r="J618" s="166"/>
      <c r="K618" s="166"/>
      <c r="L618" s="170"/>
      <c r="M618" s="171"/>
      <c r="N618" s="166"/>
      <c r="O618" s="166"/>
      <c r="P618" s="166"/>
      <c r="Q618" s="166"/>
      <c r="R618" s="166"/>
      <c r="S618" s="166"/>
      <c r="T618" s="172"/>
      <c r="AT618" s="173" t="s">
        <v>144</v>
      </c>
      <c r="AU618" s="173" t="s">
        <v>78</v>
      </c>
      <c r="AV618" s="173" t="s">
        <v>78</v>
      </c>
      <c r="AW618" s="173" t="s">
        <v>70</v>
      </c>
      <c r="AX618" s="173" t="s">
        <v>20</v>
      </c>
      <c r="AY618" s="173" t="s">
        <v>136</v>
      </c>
    </row>
    <row r="619" spans="2:65" s="6" customFormat="1" ht="15.75" customHeight="1">
      <c r="B619" s="23"/>
      <c r="C619" s="145" t="s">
        <v>556</v>
      </c>
      <c r="D619" s="145" t="s">
        <v>138</v>
      </c>
      <c r="E619" s="146" t="s">
        <v>557</v>
      </c>
      <c r="F619" s="147" t="s">
        <v>558</v>
      </c>
      <c r="G619" s="148" t="s">
        <v>173</v>
      </c>
      <c r="H619" s="149">
        <v>0.484</v>
      </c>
      <c r="I619" s="150"/>
      <c r="J619" s="151">
        <f>ROUND($I$619*$H$619,2)</f>
        <v>0</v>
      </c>
      <c r="K619" s="147"/>
      <c r="L619" s="43"/>
      <c r="M619" s="152"/>
      <c r="N619" s="153" t="s">
        <v>41</v>
      </c>
      <c r="O619" s="24"/>
      <c r="P619" s="24"/>
      <c r="Q619" s="154">
        <v>0</v>
      </c>
      <c r="R619" s="154">
        <f>$Q$619*$H$619</f>
        <v>0</v>
      </c>
      <c r="S619" s="154">
        <v>0</v>
      </c>
      <c r="T619" s="155">
        <f>$S$619*$H$619</f>
        <v>0</v>
      </c>
      <c r="AR619" s="89" t="s">
        <v>277</v>
      </c>
      <c r="AT619" s="89" t="s">
        <v>138</v>
      </c>
      <c r="AU619" s="89" t="s">
        <v>78</v>
      </c>
      <c r="AY619" s="6" t="s">
        <v>136</v>
      </c>
      <c r="BE619" s="156">
        <f>IF($N$619="základní",$J$619,0)</f>
        <v>0</v>
      </c>
      <c r="BF619" s="156">
        <f>IF($N$619="snížená",$J$619,0)</f>
        <v>0</v>
      </c>
      <c r="BG619" s="156">
        <f>IF($N$619="zákl. přenesená",$J$619,0)</f>
        <v>0</v>
      </c>
      <c r="BH619" s="156">
        <f>IF($N$619="sníž. přenesená",$J$619,0)</f>
        <v>0</v>
      </c>
      <c r="BI619" s="156">
        <f>IF($N$619="nulová",$J$619,0)</f>
        <v>0</v>
      </c>
      <c r="BJ619" s="89" t="s">
        <v>20</v>
      </c>
      <c r="BK619" s="156">
        <f>ROUND($I$619*$H$619,2)</f>
        <v>0</v>
      </c>
      <c r="BL619" s="89" t="s">
        <v>277</v>
      </c>
      <c r="BM619" s="89" t="s">
        <v>559</v>
      </c>
    </row>
    <row r="620" spans="2:63" s="132" customFormat="1" ht="30.75" customHeight="1">
      <c r="B620" s="133"/>
      <c r="C620" s="134"/>
      <c r="D620" s="134" t="s">
        <v>69</v>
      </c>
      <c r="E620" s="143" t="s">
        <v>560</v>
      </c>
      <c r="F620" s="143" t="s">
        <v>561</v>
      </c>
      <c r="G620" s="134"/>
      <c r="H620" s="134"/>
      <c r="J620" s="144">
        <f>$BK$620</f>
        <v>0</v>
      </c>
      <c r="K620" s="134"/>
      <c r="L620" s="137"/>
      <c r="M620" s="138"/>
      <c r="N620" s="134"/>
      <c r="O620" s="134"/>
      <c r="P620" s="139">
        <f>SUM($P$621:$P$633)</f>
        <v>0</v>
      </c>
      <c r="Q620" s="134"/>
      <c r="R620" s="139">
        <f>SUM($R$621:$R$633)</f>
        <v>12.809364</v>
      </c>
      <c r="S620" s="134"/>
      <c r="T620" s="140">
        <f>SUM($T$621:$T$633)</f>
        <v>0</v>
      </c>
      <c r="AR620" s="141" t="s">
        <v>78</v>
      </c>
      <c r="AT620" s="141" t="s">
        <v>69</v>
      </c>
      <c r="AU620" s="141" t="s">
        <v>20</v>
      </c>
      <c r="AY620" s="141" t="s">
        <v>136</v>
      </c>
      <c r="BK620" s="142">
        <f>SUM($BK$621:$BK$633)</f>
        <v>0</v>
      </c>
    </row>
    <row r="621" spans="2:65" s="6" customFormat="1" ht="15.75" customHeight="1">
      <c r="B621" s="23"/>
      <c r="C621" s="148" t="s">
        <v>562</v>
      </c>
      <c r="D621" s="148" t="s">
        <v>138</v>
      </c>
      <c r="E621" s="146" t="s">
        <v>563</v>
      </c>
      <c r="F621" s="147" t="s">
        <v>564</v>
      </c>
      <c r="G621" s="148" t="s">
        <v>141</v>
      </c>
      <c r="H621" s="149">
        <v>1925.2</v>
      </c>
      <c r="I621" s="150"/>
      <c r="J621" s="151">
        <f>ROUND($I$621*$H$621,2)</f>
        <v>0</v>
      </c>
      <c r="K621" s="147"/>
      <c r="L621" s="43"/>
      <c r="M621" s="152"/>
      <c r="N621" s="153" t="s">
        <v>41</v>
      </c>
      <c r="O621" s="24"/>
      <c r="P621" s="24"/>
      <c r="Q621" s="154">
        <v>0</v>
      </c>
      <c r="R621" s="154">
        <f>$Q$621*$H$621</f>
        <v>0</v>
      </c>
      <c r="S621" s="154">
        <v>0</v>
      </c>
      <c r="T621" s="155">
        <f>$S$621*$H$621</f>
        <v>0</v>
      </c>
      <c r="AR621" s="89" t="s">
        <v>277</v>
      </c>
      <c r="AT621" s="89" t="s">
        <v>138</v>
      </c>
      <c r="AU621" s="89" t="s">
        <v>78</v>
      </c>
      <c r="AY621" s="89" t="s">
        <v>136</v>
      </c>
      <c r="BE621" s="156">
        <f>IF($N$621="základní",$J$621,0)</f>
        <v>0</v>
      </c>
      <c r="BF621" s="156">
        <f>IF($N$621="snížená",$J$621,0)</f>
        <v>0</v>
      </c>
      <c r="BG621" s="156">
        <f>IF($N$621="zákl. přenesená",$J$621,0)</f>
        <v>0</v>
      </c>
      <c r="BH621" s="156">
        <f>IF($N$621="sníž. přenesená",$J$621,0)</f>
        <v>0</v>
      </c>
      <c r="BI621" s="156">
        <f>IF($N$621="nulová",$J$621,0)</f>
        <v>0</v>
      </c>
      <c r="BJ621" s="89" t="s">
        <v>20</v>
      </c>
      <c r="BK621" s="156">
        <f>ROUND($I$621*$H$621,2)</f>
        <v>0</v>
      </c>
      <c r="BL621" s="89" t="s">
        <v>277</v>
      </c>
      <c r="BM621" s="89" t="s">
        <v>565</v>
      </c>
    </row>
    <row r="622" spans="2:51" s="6" customFormat="1" ht="15.75" customHeight="1">
      <c r="B622" s="157"/>
      <c r="C622" s="158"/>
      <c r="D622" s="159" t="s">
        <v>144</v>
      </c>
      <c r="E622" s="160"/>
      <c r="F622" s="160" t="s">
        <v>214</v>
      </c>
      <c r="G622" s="158"/>
      <c r="H622" s="158"/>
      <c r="J622" s="158"/>
      <c r="K622" s="158"/>
      <c r="L622" s="161"/>
      <c r="M622" s="162"/>
      <c r="N622" s="158"/>
      <c r="O622" s="158"/>
      <c r="P622" s="158"/>
      <c r="Q622" s="158"/>
      <c r="R622" s="158"/>
      <c r="S622" s="158"/>
      <c r="T622" s="163"/>
      <c r="AT622" s="164" t="s">
        <v>144</v>
      </c>
      <c r="AU622" s="164" t="s">
        <v>78</v>
      </c>
      <c r="AV622" s="164" t="s">
        <v>20</v>
      </c>
      <c r="AW622" s="164" t="s">
        <v>93</v>
      </c>
      <c r="AX622" s="164" t="s">
        <v>70</v>
      </c>
      <c r="AY622" s="164" t="s">
        <v>136</v>
      </c>
    </row>
    <row r="623" spans="2:51" s="6" customFormat="1" ht="15.75" customHeight="1">
      <c r="B623" s="165"/>
      <c r="C623" s="166"/>
      <c r="D623" s="167" t="s">
        <v>144</v>
      </c>
      <c r="E623" s="166"/>
      <c r="F623" s="168" t="s">
        <v>566</v>
      </c>
      <c r="G623" s="166"/>
      <c r="H623" s="169">
        <v>1149.4</v>
      </c>
      <c r="J623" s="166"/>
      <c r="K623" s="166"/>
      <c r="L623" s="170"/>
      <c r="M623" s="171"/>
      <c r="N623" s="166"/>
      <c r="O623" s="166"/>
      <c r="P623" s="166"/>
      <c r="Q623" s="166"/>
      <c r="R623" s="166"/>
      <c r="S623" s="166"/>
      <c r="T623" s="172"/>
      <c r="AT623" s="173" t="s">
        <v>144</v>
      </c>
      <c r="AU623" s="173" t="s">
        <v>78</v>
      </c>
      <c r="AV623" s="173" t="s">
        <v>78</v>
      </c>
      <c r="AW623" s="173" t="s">
        <v>93</v>
      </c>
      <c r="AX623" s="173" t="s">
        <v>70</v>
      </c>
      <c r="AY623" s="173" t="s">
        <v>136</v>
      </c>
    </row>
    <row r="624" spans="2:51" s="6" customFormat="1" ht="15.75" customHeight="1">
      <c r="B624" s="157"/>
      <c r="C624" s="158"/>
      <c r="D624" s="167" t="s">
        <v>144</v>
      </c>
      <c r="E624" s="158"/>
      <c r="F624" s="160" t="s">
        <v>567</v>
      </c>
      <c r="G624" s="158"/>
      <c r="H624" s="158"/>
      <c r="J624" s="158"/>
      <c r="K624" s="158"/>
      <c r="L624" s="161"/>
      <c r="M624" s="162"/>
      <c r="N624" s="158"/>
      <c r="O624" s="158"/>
      <c r="P624" s="158"/>
      <c r="Q624" s="158"/>
      <c r="R624" s="158"/>
      <c r="S624" s="158"/>
      <c r="T624" s="163"/>
      <c r="AT624" s="164" t="s">
        <v>144</v>
      </c>
      <c r="AU624" s="164" t="s">
        <v>78</v>
      </c>
      <c r="AV624" s="164" t="s">
        <v>20</v>
      </c>
      <c r="AW624" s="164" t="s">
        <v>93</v>
      </c>
      <c r="AX624" s="164" t="s">
        <v>70</v>
      </c>
      <c r="AY624" s="164" t="s">
        <v>136</v>
      </c>
    </row>
    <row r="625" spans="2:51" s="6" customFormat="1" ht="15.75" customHeight="1">
      <c r="B625" s="165"/>
      <c r="C625" s="166"/>
      <c r="D625" s="167" t="s">
        <v>144</v>
      </c>
      <c r="E625" s="166"/>
      <c r="F625" s="168" t="s">
        <v>568</v>
      </c>
      <c r="G625" s="166"/>
      <c r="H625" s="169">
        <v>775.8</v>
      </c>
      <c r="J625" s="166"/>
      <c r="K625" s="166"/>
      <c r="L625" s="170"/>
      <c r="M625" s="171"/>
      <c r="N625" s="166"/>
      <c r="O625" s="166"/>
      <c r="P625" s="166"/>
      <c r="Q625" s="166"/>
      <c r="R625" s="166"/>
      <c r="S625" s="166"/>
      <c r="T625" s="172"/>
      <c r="AT625" s="173" t="s">
        <v>144</v>
      </c>
      <c r="AU625" s="173" t="s">
        <v>78</v>
      </c>
      <c r="AV625" s="173" t="s">
        <v>78</v>
      </c>
      <c r="AW625" s="173" t="s">
        <v>93</v>
      </c>
      <c r="AX625" s="173" t="s">
        <v>70</v>
      </c>
      <c r="AY625" s="173" t="s">
        <v>136</v>
      </c>
    </row>
    <row r="626" spans="2:51" s="6" customFormat="1" ht="15.75" customHeight="1">
      <c r="B626" s="174"/>
      <c r="C626" s="175"/>
      <c r="D626" s="167" t="s">
        <v>144</v>
      </c>
      <c r="E626" s="175"/>
      <c r="F626" s="176" t="s">
        <v>147</v>
      </c>
      <c r="G626" s="175"/>
      <c r="H626" s="177">
        <v>1925.2</v>
      </c>
      <c r="J626" s="175"/>
      <c r="K626" s="175"/>
      <c r="L626" s="178"/>
      <c r="M626" s="179"/>
      <c r="N626" s="175"/>
      <c r="O626" s="175"/>
      <c r="P626" s="175"/>
      <c r="Q626" s="175"/>
      <c r="R626" s="175"/>
      <c r="S626" s="175"/>
      <c r="T626" s="180"/>
      <c r="AT626" s="181" t="s">
        <v>144</v>
      </c>
      <c r="AU626" s="181" t="s">
        <v>78</v>
      </c>
      <c r="AV626" s="181" t="s">
        <v>142</v>
      </c>
      <c r="AW626" s="181" t="s">
        <v>93</v>
      </c>
      <c r="AX626" s="181" t="s">
        <v>20</v>
      </c>
      <c r="AY626" s="181" t="s">
        <v>136</v>
      </c>
    </row>
    <row r="627" spans="2:65" s="6" customFormat="1" ht="15.75" customHeight="1">
      <c r="B627" s="23"/>
      <c r="C627" s="182" t="s">
        <v>569</v>
      </c>
      <c r="D627" s="182" t="s">
        <v>181</v>
      </c>
      <c r="E627" s="183" t="s">
        <v>570</v>
      </c>
      <c r="F627" s="184" t="s">
        <v>571</v>
      </c>
      <c r="G627" s="185" t="s">
        <v>141</v>
      </c>
      <c r="H627" s="186">
        <v>1963.704</v>
      </c>
      <c r="I627" s="187"/>
      <c r="J627" s="188">
        <f>ROUND($I$627*$H$627,2)</f>
        <v>0</v>
      </c>
      <c r="K627" s="184"/>
      <c r="L627" s="189"/>
      <c r="M627" s="190"/>
      <c r="N627" s="191" t="s">
        <v>41</v>
      </c>
      <c r="O627" s="24"/>
      <c r="P627" s="24"/>
      <c r="Q627" s="154">
        <v>0.006</v>
      </c>
      <c r="R627" s="154">
        <f>$Q$627*$H$627</f>
        <v>11.782224</v>
      </c>
      <c r="S627" s="154">
        <v>0</v>
      </c>
      <c r="T627" s="155">
        <f>$S$627*$H$627</f>
        <v>0</v>
      </c>
      <c r="AR627" s="89" t="s">
        <v>388</v>
      </c>
      <c r="AT627" s="89" t="s">
        <v>181</v>
      </c>
      <c r="AU627" s="89" t="s">
        <v>78</v>
      </c>
      <c r="AY627" s="6" t="s">
        <v>136</v>
      </c>
      <c r="BE627" s="156">
        <f>IF($N$627="základní",$J$627,0)</f>
        <v>0</v>
      </c>
      <c r="BF627" s="156">
        <f>IF($N$627="snížená",$J$627,0)</f>
        <v>0</v>
      </c>
      <c r="BG627" s="156">
        <f>IF($N$627="zákl. přenesená",$J$627,0)</f>
        <v>0</v>
      </c>
      <c r="BH627" s="156">
        <f>IF($N$627="sníž. přenesená",$J$627,0)</f>
        <v>0</v>
      </c>
      <c r="BI627" s="156">
        <f>IF($N$627="nulová",$J$627,0)</f>
        <v>0</v>
      </c>
      <c r="BJ627" s="89" t="s">
        <v>20</v>
      </c>
      <c r="BK627" s="156">
        <f>ROUND($I$627*$H$627,2)</f>
        <v>0</v>
      </c>
      <c r="BL627" s="89" t="s">
        <v>277</v>
      </c>
      <c r="BM627" s="89" t="s">
        <v>572</v>
      </c>
    </row>
    <row r="628" spans="2:65" s="6" customFormat="1" ht="15.75" customHeight="1">
      <c r="B628" s="23"/>
      <c r="C628" s="148" t="s">
        <v>573</v>
      </c>
      <c r="D628" s="148" t="s">
        <v>138</v>
      </c>
      <c r="E628" s="146" t="s">
        <v>574</v>
      </c>
      <c r="F628" s="147" t="s">
        <v>575</v>
      </c>
      <c r="G628" s="148" t="s">
        <v>141</v>
      </c>
      <c r="H628" s="149">
        <v>201.4</v>
      </c>
      <c r="I628" s="150"/>
      <c r="J628" s="151">
        <f>ROUND($I$628*$H$628,2)</f>
        <v>0</v>
      </c>
      <c r="K628" s="147"/>
      <c r="L628" s="43"/>
      <c r="M628" s="152"/>
      <c r="N628" s="153" t="s">
        <v>41</v>
      </c>
      <c r="O628" s="24"/>
      <c r="P628" s="24"/>
      <c r="Q628" s="154">
        <v>0.00204</v>
      </c>
      <c r="R628" s="154">
        <f>$Q$628*$H$628</f>
        <v>0.41085600000000005</v>
      </c>
      <c r="S628" s="154">
        <v>0</v>
      </c>
      <c r="T628" s="155">
        <f>$S$628*$H$628</f>
        <v>0</v>
      </c>
      <c r="AR628" s="89" t="s">
        <v>277</v>
      </c>
      <c r="AT628" s="89" t="s">
        <v>138</v>
      </c>
      <c r="AU628" s="89" t="s">
        <v>78</v>
      </c>
      <c r="AY628" s="89" t="s">
        <v>136</v>
      </c>
      <c r="BE628" s="156">
        <f>IF($N$628="základní",$J$628,0)</f>
        <v>0</v>
      </c>
      <c r="BF628" s="156">
        <f>IF($N$628="snížená",$J$628,0)</f>
        <v>0</v>
      </c>
      <c r="BG628" s="156">
        <f>IF($N$628="zákl. přenesená",$J$628,0)</f>
        <v>0</v>
      </c>
      <c r="BH628" s="156">
        <f>IF($N$628="sníž. přenesená",$J$628,0)</f>
        <v>0</v>
      </c>
      <c r="BI628" s="156">
        <f>IF($N$628="nulová",$J$628,0)</f>
        <v>0</v>
      </c>
      <c r="BJ628" s="89" t="s">
        <v>20</v>
      </c>
      <c r="BK628" s="156">
        <f>ROUND($I$628*$H$628,2)</f>
        <v>0</v>
      </c>
      <c r="BL628" s="89" t="s">
        <v>277</v>
      </c>
      <c r="BM628" s="89" t="s">
        <v>576</v>
      </c>
    </row>
    <row r="629" spans="2:51" s="6" customFormat="1" ht="15.75" customHeight="1">
      <c r="B629" s="157"/>
      <c r="C629" s="158"/>
      <c r="D629" s="159" t="s">
        <v>144</v>
      </c>
      <c r="E629" s="160"/>
      <c r="F629" s="160" t="s">
        <v>224</v>
      </c>
      <c r="G629" s="158"/>
      <c r="H629" s="158"/>
      <c r="J629" s="158"/>
      <c r="K629" s="158"/>
      <c r="L629" s="161"/>
      <c r="M629" s="162"/>
      <c r="N629" s="158"/>
      <c r="O629" s="158"/>
      <c r="P629" s="158"/>
      <c r="Q629" s="158"/>
      <c r="R629" s="158"/>
      <c r="S629" s="158"/>
      <c r="T629" s="163"/>
      <c r="AT629" s="164" t="s">
        <v>144</v>
      </c>
      <c r="AU629" s="164" t="s">
        <v>78</v>
      </c>
      <c r="AV629" s="164" t="s">
        <v>20</v>
      </c>
      <c r="AW629" s="164" t="s">
        <v>93</v>
      </c>
      <c r="AX629" s="164" t="s">
        <v>70</v>
      </c>
      <c r="AY629" s="164" t="s">
        <v>136</v>
      </c>
    </row>
    <row r="630" spans="2:51" s="6" customFormat="1" ht="15.75" customHeight="1">
      <c r="B630" s="165"/>
      <c r="C630" s="166"/>
      <c r="D630" s="167" t="s">
        <v>144</v>
      </c>
      <c r="E630" s="166"/>
      <c r="F630" s="168" t="s">
        <v>577</v>
      </c>
      <c r="G630" s="166"/>
      <c r="H630" s="169">
        <v>201.4</v>
      </c>
      <c r="J630" s="166"/>
      <c r="K630" s="166"/>
      <c r="L630" s="170"/>
      <c r="M630" s="171"/>
      <c r="N630" s="166"/>
      <c r="O630" s="166"/>
      <c r="P630" s="166"/>
      <c r="Q630" s="166"/>
      <c r="R630" s="166"/>
      <c r="S630" s="166"/>
      <c r="T630" s="172"/>
      <c r="AT630" s="173" t="s">
        <v>144</v>
      </c>
      <c r="AU630" s="173" t="s">
        <v>78</v>
      </c>
      <c r="AV630" s="173" t="s">
        <v>78</v>
      </c>
      <c r="AW630" s="173" t="s">
        <v>93</v>
      </c>
      <c r="AX630" s="173" t="s">
        <v>70</v>
      </c>
      <c r="AY630" s="173" t="s">
        <v>136</v>
      </c>
    </row>
    <row r="631" spans="2:51" s="6" customFormat="1" ht="15.75" customHeight="1">
      <c r="B631" s="174"/>
      <c r="C631" s="175"/>
      <c r="D631" s="167" t="s">
        <v>144</v>
      </c>
      <c r="E631" s="175"/>
      <c r="F631" s="176" t="s">
        <v>147</v>
      </c>
      <c r="G631" s="175"/>
      <c r="H631" s="177">
        <v>201.4</v>
      </c>
      <c r="J631" s="175"/>
      <c r="K631" s="175"/>
      <c r="L631" s="178"/>
      <c r="M631" s="179"/>
      <c r="N631" s="175"/>
      <c r="O631" s="175"/>
      <c r="P631" s="175"/>
      <c r="Q631" s="175"/>
      <c r="R631" s="175"/>
      <c r="S631" s="175"/>
      <c r="T631" s="180"/>
      <c r="AT631" s="181" t="s">
        <v>144</v>
      </c>
      <c r="AU631" s="181" t="s">
        <v>78</v>
      </c>
      <c r="AV631" s="181" t="s">
        <v>142</v>
      </c>
      <c r="AW631" s="181" t="s">
        <v>93</v>
      </c>
      <c r="AX631" s="181" t="s">
        <v>20</v>
      </c>
      <c r="AY631" s="181" t="s">
        <v>136</v>
      </c>
    </row>
    <row r="632" spans="2:65" s="6" customFormat="1" ht="15.75" customHeight="1">
      <c r="B632" s="23"/>
      <c r="C632" s="182" t="s">
        <v>578</v>
      </c>
      <c r="D632" s="182" t="s">
        <v>181</v>
      </c>
      <c r="E632" s="183" t="s">
        <v>579</v>
      </c>
      <c r="F632" s="184" t="s">
        <v>580</v>
      </c>
      <c r="G632" s="185" t="s">
        <v>141</v>
      </c>
      <c r="H632" s="186">
        <v>205.428</v>
      </c>
      <c r="I632" s="187"/>
      <c r="J632" s="188">
        <f>ROUND($I$632*$H$632,2)</f>
        <v>0</v>
      </c>
      <c r="K632" s="184"/>
      <c r="L632" s="189"/>
      <c r="M632" s="190"/>
      <c r="N632" s="191" t="s">
        <v>41</v>
      </c>
      <c r="O632" s="24"/>
      <c r="P632" s="24"/>
      <c r="Q632" s="154">
        <v>0.003</v>
      </c>
      <c r="R632" s="154">
        <f>$Q$632*$H$632</f>
        <v>0.616284</v>
      </c>
      <c r="S632" s="154">
        <v>0</v>
      </c>
      <c r="T632" s="155">
        <f>$S$632*$H$632</f>
        <v>0</v>
      </c>
      <c r="AR632" s="89" t="s">
        <v>388</v>
      </c>
      <c r="AT632" s="89" t="s">
        <v>181</v>
      </c>
      <c r="AU632" s="89" t="s">
        <v>78</v>
      </c>
      <c r="AY632" s="6" t="s">
        <v>136</v>
      </c>
      <c r="BE632" s="156">
        <f>IF($N$632="základní",$J$632,0)</f>
        <v>0</v>
      </c>
      <c r="BF632" s="156">
        <f>IF($N$632="snížená",$J$632,0)</f>
        <v>0</v>
      </c>
      <c r="BG632" s="156">
        <f>IF($N$632="zákl. přenesená",$J$632,0)</f>
        <v>0</v>
      </c>
      <c r="BH632" s="156">
        <f>IF($N$632="sníž. přenesená",$J$632,0)</f>
        <v>0</v>
      </c>
      <c r="BI632" s="156">
        <f>IF($N$632="nulová",$J$632,0)</f>
        <v>0</v>
      </c>
      <c r="BJ632" s="89" t="s">
        <v>20</v>
      </c>
      <c r="BK632" s="156">
        <f>ROUND($I$632*$H$632,2)</f>
        <v>0</v>
      </c>
      <c r="BL632" s="89" t="s">
        <v>277</v>
      </c>
      <c r="BM632" s="89" t="s">
        <v>581</v>
      </c>
    </row>
    <row r="633" spans="2:65" s="6" customFormat="1" ht="15.75" customHeight="1">
      <c r="B633" s="23"/>
      <c r="C633" s="148" t="s">
        <v>582</v>
      </c>
      <c r="D633" s="148" t="s">
        <v>138</v>
      </c>
      <c r="E633" s="146" t="s">
        <v>583</v>
      </c>
      <c r="F633" s="147" t="s">
        <v>584</v>
      </c>
      <c r="G633" s="148" t="s">
        <v>173</v>
      </c>
      <c r="H633" s="149">
        <v>12.809</v>
      </c>
      <c r="I633" s="150"/>
      <c r="J633" s="151">
        <f>ROUND($I$633*$H$633,2)</f>
        <v>0</v>
      </c>
      <c r="K633" s="147"/>
      <c r="L633" s="43"/>
      <c r="M633" s="152"/>
      <c r="N633" s="153" t="s">
        <v>41</v>
      </c>
      <c r="O633" s="24"/>
      <c r="P633" s="24"/>
      <c r="Q633" s="154">
        <v>0</v>
      </c>
      <c r="R633" s="154">
        <f>$Q$633*$H$633</f>
        <v>0</v>
      </c>
      <c r="S633" s="154">
        <v>0</v>
      </c>
      <c r="T633" s="155">
        <f>$S$633*$H$633</f>
        <v>0</v>
      </c>
      <c r="AR633" s="89" t="s">
        <v>277</v>
      </c>
      <c r="AT633" s="89" t="s">
        <v>138</v>
      </c>
      <c r="AU633" s="89" t="s">
        <v>78</v>
      </c>
      <c r="AY633" s="89" t="s">
        <v>136</v>
      </c>
      <c r="BE633" s="156">
        <f>IF($N$633="základní",$J$633,0)</f>
        <v>0</v>
      </c>
      <c r="BF633" s="156">
        <f>IF($N$633="snížená",$J$633,0)</f>
        <v>0</v>
      </c>
      <c r="BG633" s="156">
        <f>IF($N$633="zákl. přenesená",$J$633,0)</f>
        <v>0</v>
      </c>
      <c r="BH633" s="156">
        <f>IF($N$633="sníž. přenesená",$J$633,0)</f>
        <v>0</v>
      </c>
      <c r="BI633" s="156">
        <f>IF($N$633="nulová",$J$633,0)</f>
        <v>0</v>
      </c>
      <c r="BJ633" s="89" t="s">
        <v>20</v>
      </c>
      <c r="BK633" s="156">
        <f>ROUND($I$633*$H$633,2)</f>
        <v>0</v>
      </c>
      <c r="BL633" s="89" t="s">
        <v>277</v>
      </c>
      <c r="BM633" s="89" t="s">
        <v>585</v>
      </c>
    </row>
    <row r="634" spans="2:63" s="132" customFormat="1" ht="30.75" customHeight="1">
      <c r="B634" s="133"/>
      <c r="C634" s="134"/>
      <c r="D634" s="134" t="s">
        <v>69</v>
      </c>
      <c r="E634" s="143" t="s">
        <v>586</v>
      </c>
      <c r="F634" s="143" t="s">
        <v>587</v>
      </c>
      <c r="G634" s="134"/>
      <c r="H634" s="134"/>
      <c r="J634" s="144">
        <f>$BK$634</f>
        <v>0</v>
      </c>
      <c r="K634" s="134"/>
      <c r="L634" s="137"/>
      <c r="M634" s="138"/>
      <c r="N634" s="134"/>
      <c r="O634" s="134"/>
      <c r="P634" s="139">
        <f>SUM($P$635:$P$637)</f>
        <v>0</v>
      </c>
      <c r="Q634" s="134"/>
      <c r="R634" s="139">
        <f>SUM($R$635:$R$637)</f>
        <v>0.00235</v>
      </c>
      <c r="S634" s="134"/>
      <c r="T634" s="140">
        <f>SUM($T$635:$T$637)</f>
        <v>0.02011</v>
      </c>
      <c r="AR634" s="141" t="s">
        <v>78</v>
      </c>
      <c r="AT634" s="141" t="s">
        <v>69</v>
      </c>
      <c r="AU634" s="141" t="s">
        <v>20</v>
      </c>
      <c r="AY634" s="141" t="s">
        <v>136</v>
      </c>
      <c r="BK634" s="142">
        <f>SUM($BK$635:$BK$637)</f>
        <v>0</v>
      </c>
    </row>
    <row r="635" spans="2:65" s="6" customFormat="1" ht="15.75" customHeight="1">
      <c r="B635" s="23"/>
      <c r="C635" s="148" t="s">
        <v>588</v>
      </c>
      <c r="D635" s="148" t="s">
        <v>138</v>
      </c>
      <c r="E635" s="146" t="s">
        <v>589</v>
      </c>
      <c r="F635" s="147" t="s">
        <v>590</v>
      </c>
      <c r="G635" s="148" t="s">
        <v>385</v>
      </c>
      <c r="H635" s="149">
        <v>1</v>
      </c>
      <c r="I635" s="150"/>
      <c r="J635" s="151">
        <f>ROUND($I$635*$H$635,2)</f>
        <v>0</v>
      </c>
      <c r="K635" s="147" t="s">
        <v>190</v>
      </c>
      <c r="L635" s="43"/>
      <c r="M635" s="152"/>
      <c r="N635" s="153" t="s">
        <v>41</v>
      </c>
      <c r="O635" s="24"/>
      <c r="P635" s="24"/>
      <c r="Q635" s="154">
        <v>0</v>
      </c>
      <c r="R635" s="154">
        <f>$Q$635*$H$635</f>
        <v>0</v>
      </c>
      <c r="S635" s="154">
        <v>0.02011</v>
      </c>
      <c r="T635" s="155">
        <f>$S$635*$H$635</f>
        <v>0.02011</v>
      </c>
      <c r="AR635" s="89" t="s">
        <v>277</v>
      </c>
      <c r="AT635" s="89" t="s">
        <v>138</v>
      </c>
      <c r="AU635" s="89" t="s">
        <v>78</v>
      </c>
      <c r="AY635" s="89" t="s">
        <v>136</v>
      </c>
      <c r="BE635" s="156">
        <f>IF($N$635="základní",$J$635,0)</f>
        <v>0</v>
      </c>
      <c r="BF635" s="156">
        <f>IF($N$635="snížená",$J$635,0)</f>
        <v>0</v>
      </c>
      <c r="BG635" s="156">
        <f>IF($N$635="zákl. přenesená",$J$635,0)</f>
        <v>0</v>
      </c>
      <c r="BH635" s="156">
        <f>IF($N$635="sníž. přenesená",$J$635,0)</f>
        <v>0</v>
      </c>
      <c r="BI635" s="156">
        <f>IF($N$635="nulová",$J$635,0)</f>
        <v>0</v>
      </c>
      <c r="BJ635" s="89" t="s">
        <v>20</v>
      </c>
      <c r="BK635" s="156">
        <f>ROUND($I$635*$H$635,2)</f>
        <v>0</v>
      </c>
      <c r="BL635" s="89" t="s">
        <v>277</v>
      </c>
      <c r="BM635" s="89" t="s">
        <v>591</v>
      </c>
    </row>
    <row r="636" spans="2:65" s="6" customFormat="1" ht="15.75" customHeight="1">
      <c r="B636" s="23"/>
      <c r="C636" s="148" t="s">
        <v>592</v>
      </c>
      <c r="D636" s="148" t="s">
        <v>138</v>
      </c>
      <c r="E636" s="146" t="s">
        <v>593</v>
      </c>
      <c r="F636" s="147" t="s">
        <v>594</v>
      </c>
      <c r="G636" s="148" t="s">
        <v>385</v>
      </c>
      <c r="H636" s="149">
        <v>1</v>
      </c>
      <c r="I636" s="150"/>
      <c r="J636" s="151">
        <f>ROUND($I$636*$H$636,2)</f>
        <v>0</v>
      </c>
      <c r="K636" s="147" t="s">
        <v>190</v>
      </c>
      <c r="L636" s="43"/>
      <c r="M636" s="152"/>
      <c r="N636" s="153" t="s">
        <v>41</v>
      </c>
      <c r="O636" s="24"/>
      <c r="P636" s="24"/>
      <c r="Q636" s="154">
        <v>0.00235</v>
      </c>
      <c r="R636" s="154">
        <f>$Q$636*$H$636</f>
        <v>0.00235</v>
      </c>
      <c r="S636" s="154">
        <v>0</v>
      </c>
      <c r="T636" s="155">
        <f>$S$636*$H$636</f>
        <v>0</v>
      </c>
      <c r="AR636" s="89" t="s">
        <v>277</v>
      </c>
      <c r="AT636" s="89" t="s">
        <v>138</v>
      </c>
      <c r="AU636" s="89" t="s">
        <v>78</v>
      </c>
      <c r="AY636" s="89" t="s">
        <v>136</v>
      </c>
      <c r="BE636" s="156">
        <f>IF($N$636="základní",$J$636,0)</f>
        <v>0</v>
      </c>
      <c r="BF636" s="156">
        <f>IF($N$636="snížená",$J$636,0)</f>
        <v>0</v>
      </c>
      <c r="BG636" s="156">
        <f>IF($N$636="zákl. přenesená",$J$636,0)</f>
        <v>0</v>
      </c>
      <c r="BH636" s="156">
        <f>IF($N$636="sníž. přenesená",$J$636,0)</f>
        <v>0</v>
      </c>
      <c r="BI636" s="156">
        <f>IF($N$636="nulová",$J$636,0)</f>
        <v>0</v>
      </c>
      <c r="BJ636" s="89" t="s">
        <v>20</v>
      </c>
      <c r="BK636" s="156">
        <f>ROUND($I$636*$H$636,2)</f>
        <v>0</v>
      </c>
      <c r="BL636" s="89" t="s">
        <v>277</v>
      </c>
      <c r="BM636" s="89" t="s">
        <v>595</v>
      </c>
    </row>
    <row r="637" spans="2:65" s="6" customFormat="1" ht="15.75" customHeight="1">
      <c r="B637" s="23"/>
      <c r="C637" s="148" t="s">
        <v>596</v>
      </c>
      <c r="D637" s="148" t="s">
        <v>138</v>
      </c>
      <c r="E637" s="146" t="s">
        <v>597</v>
      </c>
      <c r="F637" s="147" t="s">
        <v>598</v>
      </c>
      <c r="G637" s="148" t="s">
        <v>173</v>
      </c>
      <c r="H637" s="149">
        <v>0.002</v>
      </c>
      <c r="I637" s="150"/>
      <c r="J637" s="151">
        <f>ROUND($I$637*$H$637,2)</f>
        <v>0</v>
      </c>
      <c r="K637" s="147" t="s">
        <v>190</v>
      </c>
      <c r="L637" s="43"/>
      <c r="M637" s="152"/>
      <c r="N637" s="153" t="s">
        <v>41</v>
      </c>
      <c r="O637" s="24"/>
      <c r="P637" s="24"/>
      <c r="Q637" s="154">
        <v>0</v>
      </c>
      <c r="R637" s="154">
        <f>$Q$637*$H$637</f>
        <v>0</v>
      </c>
      <c r="S637" s="154">
        <v>0</v>
      </c>
      <c r="T637" s="155">
        <f>$S$637*$H$637</f>
        <v>0</v>
      </c>
      <c r="AR637" s="89" t="s">
        <v>277</v>
      </c>
      <c r="AT637" s="89" t="s">
        <v>138</v>
      </c>
      <c r="AU637" s="89" t="s">
        <v>78</v>
      </c>
      <c r="AY637" s="89" t="s">
        <v>136</v>
      </c>
      <c r="BE637" s="156">
        <f>IF($N$637="základní",$J$637,0)</f>
        <v>0</v>
      </c>
      <c r="BF637" s="156">
        <f>IF($N$637="snížená",$J$637,0)</f>
        <v>0</v>
      </c>
      <c r="BG637" s="156">
        <f>IF($N$637="zákl. přenesená",$J$637,0)</f>
        <v>0</v>
      </c>
      <c r="BH637" s="156">
        <f>IF($N$637="sníž. přenesená",$J$637,0)</f>
        <v>0</v>
      </c>
      <c r="BI637" s="156">
        <f>IF($N$637="nulová",$J$637,0)</f>
        <v>0</v>
      </c>
      <c r="BJ637" s="89" t="s">
        <v>20</v>
      </c>
      <c r="BK637" s="156">
        <f>ROUND($I$637*$H$637,2)</f>
        <v>0</v>
      </c>
      <c r="BL637" s="89" t="s">
        <v>277</v>
      </c>
      <c r="BM637" s="89" t="s">
        <v>599</v>
      </c>
    </row>
    <row r="638" spans="2:63" s="132" customFormat="1" ht="30.75" customHeight="1">
      <c r="B638" s="133"/>
      <c r="C638" s="134"/>
      <c r="D638" s="134" t="s">
        <v>69</v>
      </c>
      <c r="E638" s="143" t="s">
        <v>600</v>
      </c>
      <c r="F638" s="143" t="s">
        <v>601</v>
      </c>
      <c r="G638" s="134"/>
      <c r="H638" s="134"/>
      <c r="J638" s="144">
        <f>$BK$638</f>
        <v>0</v>
      </c>
      <c r="K638" s="134"/>
      <c r="L638" s="137"/>
      <c r="M638" s="138"/>
      <c r="N638" s="134"/>
      <c r="O638" s="134"/>
      <c r="P638" s="139">
        <f>SUM($P$639:$P$640)</f>
        <v>0</v>
      </c>
      <c r="Q638" s="134"/>
      <c r="R638" s="139">
        <f>SUM($R$639:$R$640)</f>
        <v>0</v>
      </c>
      <c r="S638" s="134"/>
      <c r="T638" s="140">
        <f>SUM($T$639:$T$640)</f>
        <v>0</v>
      </c>
      <c r="AR638" s="141" t="s">
        <v>78</v>
      </c>
      <c r="AT638" s="141" t="s">
        <v>69</v>
      </c>
      <c r="AU638" s="141" t="s">
        <v>20</v>
      </c>
      <c r="AY638" s="141" t="s">
        <v>136</v>
      </c>
      <c r="BK638" s="142">
        <f>SUM($BK$639:$BK$640)</f>
        <v>0</v>
      </c>
    </row>
    <row r="639" spans="2:65" s="6" customFormat="1" ht="15.75" customHeight="1">
      <c r="B639" s="23"/>
      <c r="C639" s="148" t="s">
        <v>602</v>
      </c>
      <c r="D639" s="148" t="s">
        <v>138</v>
      </c>
      <c r="E639" s="146" t="s">
        <v>603</v>
      </c>
      <c r="F639" s="147" t="s">
        <v>604</v>
      </c>
      <c r="G639" s="148" t="s">
        <v>150</v>
      </c>
      <c r="H639" s="149">
        <v>96.5</v>
      </c>
      <c r="I639" s="150"/>
      <c r="J639" s="151">
        <f>ROUND($I$639*$H$639,2)</f>
        <v>0</v>
      </c>
      <c r="K639" s="147"/>
      <c r="L639" s="43"/>
      <c r="M639" s="152"/>
      <c r="N639" s="153" t="s">
        <v>41</v>
      </c>
      <c r="O639" s="24"/>
      <c r="P639" s="24"/>
      <c r="Q639" s="154">
        <v>0</v>
      </c>
      <c r="R639" s="154">
        <f>$Q$639*$H$639</f>
        <v>0</v>
      </c>
      <c r="S639" s="154">
        <v>0</v>
      </c>
      <c r="T639" s="155">
        <f>$S$639*$H$639</f>
        <v>0</v>
      </c>
      <c r="AR639" s="89" t="s">
        <v>277</v>
      </c>
      <c r="AT639" s="89" t="s">
        <v>138</v>
      </c>
      <c r="AU639" s="89" t="s">
        <v>78</v>
      </c>
      <c r="AY639" s="89" t="s">
        <v>136</v>
      </c>
      <c r="BE639" s="156">
        <f>IF($N$639="základní",$J$639,0)</f>
        <v>0</v>
      </c>
      <c r="BF639" s="156">
        <f>IF($N$639="snížená",$J$639,0)</f>
        <v>0</v>
      </c>
      <c r="BG639" s="156">
        <f>IF($N$639="zákl. přenesená",$J$639,0)</f>
        <v>0</v>
      </c>
      <c r="BH639" s="156">
        <f>IF($N$639="sníž. přenesená",$J$639,0)</f>
        <v>0</v>
      </c>
      <c r="BI639" s="156">
        <f>IF($N$639="nulová",$J$639,0)</f>
        <v>0</v>
      </c>
      <c r="BJ639" s="89" t="s">
        <v>20</v>
      </c>
      <c r="BK639" s="156">
        <f>ROUND($I$639*$H$639,2)</f>
        <v>0</v>
      </c>
      <c r="BL639" s="89" t="s">
        <v>277</v>
      </c>
      <c r="BM639" s="89" t="s">
        <v>605</v>
      </c>
    </row>
    <row r="640" spans="2:65" s="6" customFormat="1" ht="15.75" customHeight="1">
      <c r="B640" s="23"/>
      <c r="C640" s="148" t="s">
        <v>606</v>
      </c>
      <c r="D640" s="148" t="s">
        <v>138</v>
      </c>
      <c r="E640" s="146" t="s">
        <v>607</v>
      </c>
      <c r="F640" s="147" t="s">
        <v>608</v>
      </c>
      <c r="G640" s="148" t="s">
        <v>609</v>
      </c>
      <c r="H640" s="149">
        <v>1</v>
      </c>
      <c r="I640" s="150"/>
      <c r="J640" s="151">
        <f>ROUND($I$640*$H$640,2)</f>
        <v>0</v>
      </c>
      <c r="K640" s="147"/>
      <c r="L640" s="43"/>
      <c r="M640" s="152"/>
      <c r="N640" s="153" t="s">
        <v>41</v>
      </c>
      <c r="O640" s="24"/>
      <c r="P640" s="24"/>
      <c r="Q640" s="154">
        <v>0</v>
      </c>
      <c r="R640" s="154">
        <f>$Q$640*$H$640</f>
        <v>0</v>
      </c>
      <c r="S640" s="154">
        <v>0</v>
      </c>
      <c r="T640" s="155">
        <f>$S$640*$H$640</f>
        <v>0</v>
      </c>
      <c r="AR640" s="89" t="s">
        <v>277</v>
      </c>
      <c r="AT640" s="89" t="s">
        <v>138</v>
      </c>
      <c r="AU640" s="89" t="s">
        <v>78</v>
      </c>
      <c r="AY640" s="89" t="s">
        <v>136</v>
      </c>
      <c r="BE640" s="156">
        <f>IF($N$640="základní",$J$640,0)</f>
        <v>0</v>
      </c>
      <c r="BF640" s="156">
        <f>IF($N$640="snížená",$J$640,0)</f>
        <v>0</v>
      </c>
      <c r="BG640" s="156">
        <f>IF($N$640="zákl. přenesená",$J$640,0)</f>
        <v>0</v>
      </c>
      <c r="BH640" s="156">
        <f>IF($N$640="sníž. přenesená",$J$640,0)</f>
        <v>0</v>
      </c>
      <c r="BI640" s="156">
        <f>IF($N$640="nulová",$J$640,0)</f>
        <v>0</v>
      </c>
      <c r="BJ640" s="89" t="s">
        <v>20</v>
      </c>
      <c r="BK640" s="156">
        <f>ROUND($I$640*$H$640,2)</f>
        <v>0</v>
      </c>
      <c r="BL640" s="89" t="s">
        <v>277</v>
      </c>
      <c r="BM640" s="89" t="s">
        <v>610</v>
      </c>
    </row>
    <row r="641" spans="2:63" s="132" customFormat="1" ht="30.75" customHeight="1">
      <c r="B641" s="133"/>
      <c r="C641" s="134"/>
      <c r="D641" s="134" t="s">
        <v>69</v>
      </c>
      <c r="E641" s="143" t="s">
        <v>611</v>
      </c>
      <c r="F641" s="143" t="s">
        <v>612</v>
      </c>
      <c r="G641" s="134"/>
      <c r="H641" s="134"/>
      <c r="J641" s="144">
        <f>$BK$641</f>
        <v>0</v>
      </c>
      <c r="K641" s="134"/>
      <c r="L641" s="137"/>
      <c r="M641" s="138"/>
      <c r="N641" s="134"/>
      <c r="O641" s="134"/>
      <c r="P641" s="139">
        <f>SUM($P$642:$P$648)</f>
        <v>0</v>
      </c>
      <c r="Q641" s="134"/>
      <c r="R641" s="139">
        <f>SUM($R$642:$R$648)</f>
        <v>0.040963219999999995</v>
      </c>
      <c r="S641" s="134"/>
      <c r="T641" s="140">
        <f>SUM($T$642:$T$648)</f>
        <v>0</v>
      </c>
      <c r="AR641" s="141" t="s">
        <v>78</v>
      </c>
      <c r="AT641" s="141" t="s">
        <v>69</v>
      </c>
      <c r="AU641" s="141" t="s">
        <v>20</v>
      </c>
      <c r="AY641" s="141" t="s">
        <v>136</v>
      </c>
      <c r="BK641" s="142">
        <f>SUM($BK$642:$BK$648)</f>
        <v>0</v>
      </c>
    </row>
    <row r="642" spans="2:65" s="6" customFormat="1" ht="15.75" customHeight="1">
      <c r="B642" s="23"/>
      <c r="C642" s="148" t="s">
        <v>613</v>
      </c>
      <c r="D642" s="148" t="s">
        <v>138</v>
      </c>
      <c r="E642" s="146" t="s">
        <v>614</v>
      </c>
      <c r="F642" s="147" t="s">
        <v>615</v>
      </c>
      <c r="G642" s="148" t="s">
        <v>141</v>
      </c>
      <c r="H642" s="149">
        <v>3.425</v>
      </c>
      <c r="I642" s="150"/>
      <c r="J642" s="151">
        <f>ROUND($I$642*$H$642,2)</f>
        <v>0</v>
      </c>
      <c r="K642" s="147" t="s">
        <v>190</v>
      </c>
      <c r="L642" s="43"/>
      <c r="M642" s="152"/>
      <c r="N642" s="153" t="s">
        <v>41</v>
      </c>
      <c r="O642" s="24"/>
      <c r="P642" s="24"/>
      <c r="Q642" s="154">
        <v>0.01152</v>
      </c>
      <c r="R642" s="154">
        <f>$Q$642*$H$642</f>
        <v>0.039456</v>
      </c>
      <c r="S642" s="154">
        <v>0</v>
      </c>
      <c r="T642" s="155">
        <f>$S$642*$H$642</f>
        <v>0</v>
      </c>
      <c r="AR642" s="89" t="s">
        <v>277</v>
      </c>
      <c r="AT642" s="89" t="s">
        <v>138</v>
      </c>
      <c r="AU642" s="89" t="s">
        <v>78</v>
      </c>
      <c r="AY642" s="89" t="s">
        <v>136</v>
      </c>
      <c r="BE642" s="156">
        <f>IF($N$642="základní",$J$642,0)</f>
        <v>0</v>
      </c>
      <c r="BF642" s="156">
        <f>IF($N$642="snížená",$J$642,0)</f>
        <v>0</v>
      </c>
      <c r="BG642" s="156">
        <f>IF($N$642="zákl. přenesená",$J$642,0)</f>
        <v>0</v>
      </c>
      <c r="BH642" s="156">
        <f>IF($N$642="sníž. přenesená",$J$642,0)</f>
        <v>0</v>
      </c>
      <c r="BI642" s="156">
        <f>IF($N$642="nulová",$J$642,0)</f>
        <v>0</v>
      </c>
      <c r="BJ642" s="89" t="s">
        <v>20</v>
      </c>
      <c r="BK642" s="156">
        <f>ROUND($I$642*$H$642,2)</f>
        <v>0</v>
      </c>
      <c r="BL642" s="89" t="s">
        <v>277</v>
      </c>
      <c r="BM642" s="89" t="s">
        <v>616</v>
      </c>
    </row>
    <row r="643" spans="2:51" s="6" customFormat="1" ht="15.75" customHeight="1">
      <c r="B643" s="165"/>
      <c r="C643" s="166"/>
      <c r="D643" s="159" t="s">
        <v>144</v>
      </c>
      <c r="E643" s="168"/>
      <c r="F643" s="168" t="s">
        <v>193</v>
      </c>
      <c r="G643" s="166"/>
      <c r="H643" s="169">
        <v>3.425</v>
      </c>
      <c r="J643" s="166"/>
      <c r="K643" s="166"/>
      <c r="L643" s="170"/>
      <c r="M643" s="171"/>
      <c r="N643" s="166"/>
      <c r="O643" s="166"/>
      <c r="P643" s="166"/>
      <c r="Q643" s="166"/>
      <c r="R643" s="166"/>
      <c r="S643" s="166"/>
      <c r="T643" s="172"/>
      <c r="AT643" s="173" t="s">
        <v>144</v>
      </c>
      <c r="AU643" s="173" t="s">
        <v>78</v>
      </c>
      <c r="AV643" s="173" t="s">
        <v>78</v>
      </c>
      <c r="AW643" s="173" t="s">
        <v>93</v>
      </c>
      <c r="AX643" s="173" t="s">
        <v>70</v>
      </c>
      <c r="AY643" s="173" t="s">
        <v>136</v>
      </c>
    </row>
    <row r="644" spans="2:51" s="6" customFormat="1" ht="15.75" customHeight="1">
      <c r="B644" s="174"/>
      <c r="C644" s="175"/>
      <c r="D644" s="167" t="s">
        <v>144</v>
      </c>
      <c r="E644" s="175"/>
      <c r="F644" s="176" t="s">
        <v>147</v>
      </c>
      <c r="G644" s="175"/>
      <c r="H644" s="177">
        <v>3.425</v>
      </c>
      <c r="J644" s="175"/>
      <c r="K644" s="175"/>
      <c r="L644" s="178"/>
      <c r="M644" s="179"/>
      <c r="N644" s="175"/>
      <c r="O644" s="175"/>
      <c r="P644" s="175"/>
      <c r="Q644" s="175"/>
      <c r="R644" s="175"/>
      <c r="S644" s="175"/>
      <c r="T644" s="180"/>
      <c r="AT644" s="181" t="s">
        <v>144</v>
      </c>
      <c r="AU644" s="181" t="s">
        <v>78</v>
      </c>
      <c r="AV644" s="181" t="s">
        <v>142</v>
      </c>
      <c r="AW644" s="181" t="s">
        <v>93</v>
      </c>
      <c r="AX644" s="181" t="s">
        <v>20</v>
      </c>
      <c r="AY644" s="181" t="s">
        <v>136</v>
      </c>
    </row>
    <row r="645" spans="2:65" s="6" customFormat="1" ht="15.75" customHeight="1">
      <c r="B645" s="23"/>
      <c r="C645" s="145" t="s">
        <v>617</v>
      </c>
      <c r="D645" s="145" t="s">
        <v>138</v>
      </c>
      <c r="E645" s="146" t="s">
        <v>618</v>
      </c>
      <c r="F645" s="147" t="s">
        <v>619</v>
      </c>
      <c r="G645" s="148" t="s">
        <v>156</v>
      </c>
      <c r="H645" s="149">
        <v>0.062</v>
      </c>
      <c r="I645" s="150"/>
      <c r="J645" s="151">
        <f>ROUND($I$645*$H$645,2)</f>
        <v>0</v>
      </c>
      <c r="K645" s="147" t="s">
        <v>190</v>
      </c>
      <c r="L645" s="43"/>
      <c r="M645" s="152"/>
      <c r="N645" s="153" t="s">
        <v>41</v>
      </c>
      <c r="O645" s="24"/>
      <c r="P645" s="24"/>
      <c r="Q645" s="154">
        <v>0.02431</v>
      </c>
      <c r="R645" s="154">
        <f>$Q$645*$H$645</f>
        <v>0.0015072199999999999</v>
      </c>
      <c r="S645" s="154">
        <v>0</v>
      </c>
      <c r="T645" s="155">
        <f>$S$645*$H$645</f>
        <v>0</v>
      </c>
      <c r="AR645" s="89" t="s">
        <v>277</v>
      </c>
      <c r="AT645" s="89" t="s">
        <v>138</v>
      </c>
      <c r="AU645" s="89" t="s">
        <v>78</v>
      </c>
      <c r="AY645" s="6" t="s">
        <v>136</v>
      </c>
      <c r="BE645" s="156">
        <f>IF($N$645="základní",$J$645,0)</f>
        <v>0</v>
      </c>
      <c r="BF645" s="156">
        <f>IF($N$645="snížená",$J$645,0)</f>
        <v>0</v>
      </c>
      <c r="BG645" s="156">
        <f>IF($N$645="zákl. přenesená",$J$645,0)</f>
        <v>0</v>
      </c>
      <c r="BH645" s="156">
        <f>IF($N$645="sníž. přenesená",$J$645,0)</f>
        <v>0</v>
      </c>
      <c r="BI645" s="156">
        <f>IF($N$645="nulová",$J$645,0)</f>
        <v>0</v>
      </c>
      <c r="BJ645" s="89" t="s">
        <v>20</v>
      </c>
      <c r="BK645" s="156">
        <f>ROUND($I$645*$H$645,2)</f>
        <v>0</v>
      </c>
      <c r="BL645" s="89" t="s">
        <v>277</v>
      </c>
      <c r="BM645" s="89" t="s">
        <v>620</v>
      </c>
    </row>
    <row r="646" spans="2:51" s="6" customFormat="1" ht="15.75" customHeight="1">
      <c r="B646" s="165"/>
      <c r="C646" s="166"/>
      <c r="D646" s="159" t="s">
        <v>144</v>
      </c>
      <c r="E646" s="168"/>
      <c r="F646" s="168" t="s">
        <v>621</v>
      </c>
      <c r="G646" s="166"/>
      <c r="H646" s="169">
        <v>0.062</v>
      </c>
      <c r="J646" s="166"/>
      <c r="K646" s="166"/>
      <c r="L646" s="170"/>
      <c r="M646" s="171"/>
      <c r="N646" s="166"/>
      <c r="O646" s="166"/>
      <c r="P646" s="166"/>
      <c r="Q646" s="166"/>
      <c r="R646" s="166"/>
      <c r="S646" s="166"/>
      <c r="T646" s="172"/>
      <c r="AT646" s="173" t="s">
        <v>144</v>
      </c>
      <c r="AU646" s="173" t="s">
        <v>78</v>
      </c>
      <c r="AV646" s="173" t="s">
        <v>78</v>
      </c>
      <c r="AW646" s="173" t="s">
        <v>93</v>
      </c>
      <c r="AX646" s="173" t="s">
        <v>70</v>
      </c>
      <c r="AY646" s="173" t="s">
        <v>136</v>
      </c>
    </row>
    <row r="647" spans="2:51" s="6" customFormat="1" ht="15.75" customHeight="1">
      <c r="B647" s="174"/>
      <c r="C647" s="175"/>
      <c r="D647" s="167" t="s">
        <v>144</v>
      </c>
      <c r="E647" s="175"/>
      <c r="F647" s="176" t="s">
        <v>147</v>
      </c>
      <c r="G647" s="175"/>
      <c r="H647" s="177">
        <v>0.062</v>
      </c>
      <c r="J647" s="175"/>
      <c r="K647" s="175"/>
      <c r="L647" s="178"/>
      <c r="M647" s="179"/>
      <c r="N647" s="175"/>
      <c r="O647" s="175"/>
      <c r="P647" s="175"/>
      <c r="Q647" s="175"/>
      <c r="R647" s="175"/>
      <c r="S647" s="175"/>
      <c r="T647" s="180"/>
      <c r="AT647" s="181" t="s">
        <v>144</v>
      </c>
      <c r="AU647" s="181" t="s">
        <v>78</v>
      </c>
      <c r="AV647" s="181" t="s">
        <v>142</v>
      </c>
      <c r="AW647" s="181" t="s">
        <v>93</v>
      </c>
      <c r="AX647" s="181" t="s">
        <v>20</v>
      </c>
      <c r="AY647" s="181" t="s">
        <v>136</v>
      </c>
    </row>
    <row r="648" spans="2:65" s="6" customFormat="1" ht="15.75" customHeight="1">
      <c r="B648" s="23"/>
      <c r="C648" s="145" t="s">
        <v>622</v>
      </c>
      <c r="D648" s="145" t="s">
        <v>138</v>
      </c>
      <c r="E648" s="146" t="s">
        <v>623</v>
      </c>
      <c r="F648" s="147" t="s">
        <v>624</v>
      </c>
      <c r="G648" s="148" t="s">
        <v>173</v>
      </c>
      <c r="H648" s="149">
        <v>0.041</v>
      </c>
      <c r="I648" s="150"/>
      <c r="J648" s="151">
        <f>ROUND($I$648*$H$648,2)</f>
        <v>0</v>
      </c>
      <c r="K648" s="147" t="s">
        <v>190</v>
      </c>
      <c r="L648" s="43"/>
      <c r="M648" s="152"/>
      <c r="N648" s="153" t="s">
        <v>41</v>
      </c>
      <c r="O648" s="24"/>
      <c r="P648" s="24"/>
      <c r="Q648" s="154">
        <v>0</v>
      </c>
      <c r="R648" s="154">
        <f>$Q$648*$H$648</f>
        <v>0</v>
      </c>
      <c r="S648" s="154">
        <v>0</v>
      </c>
      <c r="T648" s="155">
        <f>$S$648*$H$648</f>
        <v>0</v>
      </c>
      <c r="AR648" s="89" t="s">
        <v>277</v>
      </c>
      <c r="AT648" s="89" t="s">
        <v>138</v>
      </c>
      <c r="AU648" s="89" t="s">
        <v>78</v>
      </c>
      <c r="AY648" s="6" t="s">
        <v>136</v>
      </c>
      <c r="BE648" s="156">
        <f>IF($N$648="základní",$J$648,0)</f>
        <v>0</v>
      </c>
      <c r="BF648" s="156">
        <f>IF($N$648="snížená",$J$648,0)</f>
        <v>0</v>
      </c>
      <c r="BG648" s="156">
        <f>IF($N$648="zákl. přenesená",$J$648,0)</f>
        <v>0</v>
      </c>
      <c r="BH648" s="156">
        <f>IF($N$648="sníž. přenesená",$J$648,0)</f>
        <v>0</v>
      </c>
      <c r="BI648" s="156">
        <f>IF($N$648="nulová",$J$648,0)</f>
        <v>0</v>
      </c>
      <c r="BJ648" s="89" t="s">
        <v>20</v>
      </c>
      <c r="BK648" s="156">
        <f>ROUND($I$648*$H$648,2)</f>
        <v>0</v>
      </c>
      <c r="BL648" s="89" t="s">
        <v>277</v>
      </c>
      <c r="BM648" s="89" t="s">
        <v>625</v>
      </c>
    </row>
    <row r="649" spans="2:63" s="132" customFormat="1" ht="30.75" customHeight="1">
      <c r="B649" s="133"/>
      <c r="C649" s="134"/>
      <c r="D649" s="134" t="s">
        <v>69</v>
      </c>
      <c r="E649" s="143" t="s">
        <v>626</v>
      </c>
      <c r="F649" s="143" t="s">
        <v>627</v>
      </c>
      <c r="G649" s="134"/>
      <c r="H649" s="134"/>
      <c r="J649" s="144">
        <f>$BK$649</f>
        <v>0</v>
      </c>
      <c r="K649" s="134"/>
      <c r="L649" s="137"/>
      <c r="M649" s="138"/>
      <c r="N649" s="134"/>
      <c r="O649" s="134"/>
      <c r="P649" s="139">
        <f>SUM($P$650:$P$709)</f>
        <v>0</v>
      </c>
      <c r="Q649" s="134"/>
      <c r="R649" s="139">
        <f>SUM($R$650:$R$709)</f>
        <v>1.6864346000000001</v>
      </c>
      <c r="S649" s="134"/>
      <c r="T649" s="140">
        <f>SUM($T$650:$T$709)</f>
        <v>1.2749807199999998</v>
      </c>
      <c r="AR649" s="141" t="s">
        <v>78</v>
      </c>
      <c r="AT649" s="141" t="s">
        <v>69</v>
      </c>
      <c r="AU649" s="141" t="s">
        <v>20</v>
      </c>
      <c r="AY649" s="141" t="s">
        <v>136</v>
      </c>
      <c r="BK649" s="142">
        <f>SUM($BK$650:$BK$709)</f>
        <v>0</v>
      </c>
    </row>
    <row r="650" spans="2:65" s="6" customFormat="1" ht="15.75" customHeight="1">
      <c r="B650" s="23"/>
      <c r="C650" s="148" t="s">
        <v>628</v>
      </c>
      <c r="D650" s="148" t="s">
        <v>138</v>
      </c>
      <c r="E650" s="146" t="s">
        <v>629</v>
      </c>
      <c r="F650" s="147" t="s">
        <v>630</v>
      </c>
      <c r="G650" s="148" t="s">
        <v>141</v>
      </c>
      <c r="H650" s="149">
        <v>4.488</v>
      </c>
      <c r="I650" s="150"/>
      <c r="J650" s="151">
        <f>ROUND($I$650*$H$650,2)</f>
        <v>0</v>
      </c>
      <c r="K650" s="147"/>
      <c r="L650" s="43"/>
      <c r="M650" s="152"/>
      <c r="N650" s="153" t="s">
        <v>41</v>
      </c>
      <c r="O650" s="24"/>
      <c r="P650" s="24"/>
      <c r="Q650" s="154">
        <v>0</v>
      </c>
      <c r="R650" s="154">
        <f>$Q$650*$H$650</f>
        <v>0</v>
      </c>
      <c r="S650" s="154">
        <v>0.00594</v>
      </c>
      <c r="T650" s="155">
        <f>$S$650*$H$650</f>
        <v>0.026658720000000004</v>
      </c>
      <c r="AR650" s="89" t="s">
        <v>277</v>
      </c>
      <c r="AT650" s="89" t="s">
        <v>138</v>
      </c>
      <c r="AU650" s="89" t="s">
        <v>78</v>
      </c>
      <c r="AY650" s="89" t="s">
        <v>136</v>
      </c>
      <c r="BE650" s="156">
        <f>IF($N$650="základní",$J$650,0)</f>
        <v>0</v>
      </c>
      <c r="BF650" s="156">
        <f>IF($N$650="snížená",$J$650,0)</f>
        <v>0</v>
      </c>
      <c r="BG650" s="156">
        <f>IF($N$650="zákl. přenesená",$J$650,0)</f>
        <v>0</v>
      </c>
      <c r="BH650" s="156">
        <f>IF($N$650="sníž. přenesená",$J$650,0)</f>
        <v>0</v>
      </c>
      <c r="BI650" s="156">
        <f>IF($N$650="nulová",$J$650,0)</f>
        <v>0</v>
      </c>
      <c r="BJ650" s="89" t="s">
        <v>20</v>
      </c>
      <c r="BK650" s="156">
        <f>ROUND($I$650*$H$650,2)</f>
        <v>0</v>
      </c>
      <c r="BL650" s="89" t="s">
        <v>277</v>
      </c>
      <c r="BM650" s="89" t="s">
        <v>631</v>
      </c>
    </row>
    <row r="651" spans="2:51" s="6" customFormat="1" ht="15.75" customHeight="1">
      <c r="B651" s="157"/>
      <c r="C651" s="158"/>
      <c r="D651" s="159" t="s">
        <v>144</v>
      </c>
      <c r="E651" s="160"/>
      <c r="F651" s="160" t="s">
        <v>632</v>
      </c>
      <c r="G651" s="158"/>
      <c r="H651" s="158"/>
      <c r="J651" s="158"/>
      <c r="K651" s="158"/>
      <c r="L651" s="161"/>
      <c r="M651" s="162"/>
      <c r="N651" s="158"/>
      <c r="O651" s="158"/>
      <c r="P651" s="158"/>
      <c r="Q651" s="158"/>
      <c r="R651" s="158"/>
      <c r="S651" s="158"/>
      <c r="T651" s="163"/>
      <c r="AT651" s="164" t="s">
        <v>144</v>
      </c>
      <c r="AU651" s="164" t="s">
        <v>78</v>
      </c>
      <c r="AV651" s="164" t="s">
        <v>20</v>
      </c>
      <c r="AW651" s="164" t="s">
        <v>93</v>
      </c>
      <c r="AX651" s="164" t="s">
        <v>70</v>
      </c>
      <c r="AY651" s="164" t="s">
        <v>136</v>
      </c>
    </row>
    <row r="652" spans="2:51" s="6" customFormat="1" ht="15.75" customHeight="1">
      <c r="B652" s="165"/>
      <c r="C652" s="166"/>
      <c r="D652" s="167" t="s">
        <v>144</v>
      </c>
      <c r="E652" s="166"/>
      <c r="F652" s="168" t="s">
        <v>633</v>
      </c>
      <c r="G652" s="166"/>
      <c r="H652" s="169">
        <v>3.3</v>
      </c>
      <c r="J652" s="166"/>
      <c r="K652" s="166"/>
      <c r="L652" s="170"/>
      <c r="M652" s="171"/>
      <c r="N652" s="166"/>
      <c r="O652" s="166"/>
      <c r="P652" s="166"/>
      <c r="Q652" s="166"/>
      <c r="R652" s="166"/>
      <c r="S652" s="166"/>
      <c r="T652" s="172"/>
      <c r="AT652" s="173" t="s">
        <v>144</v>
      </c>
      <c r="AU652" s="173" t="s">
        <v>78</v>
      </c>
      <c r="AV652" s="173" t="s">
        <v>78</v>
      </c>
      <c r="AW652" s="173" t="s">
        <v>93</v>
      </c>
      <c r="AX652" s="173" t="s">
        <v>70</v>
      </c>
      <c r="AY652" s="173" t="s">
        <v>136</v>
      </c>
    </row>
    <row r="653" spans="2:51" s="6" customFormat="1" ht="15.75" customHeight="1">
      <c r="B653" s="157"/>
      <c r="C653" s="158"/>
      <c r="D653" s="167" t="s">
        <v>144</v>
      </c>
      <c r="E653" s="158"/>
      <c r="F653" s="160" t="s">
        <v>634</v>
      </c>
      <c r="G653" s="158"/>
      <c r="H653" s="158"/>
      <c r="J653" s="158"/>
      <c r="K653" s="158"/>
      <c r="L653" s="161"/>
      <c r="M653" s="162"/>
      <c r="N653" s="158"/>
      <c r="O653" s="158"/>
      <c r="P653" s="158"/>
      <c r="Q653" s="158"/>
      <c r="R653" s="158"/>
      <c r="S653" s="158"/>
      <c r="T653" s="163"/>
      <c r="AT653" s="164" t="s">
        <v>144</v>
      </c>
      <c r="AU653" s="164" t="s">
        <v>78</v>
      </c>
      <c r="AV653" s="164" t="s">
        <v>20</v>
      </c>
      <c r="AW653" s="164" t="s">
        <v>93</v>
      </c>
      <c r="AX653" s="164" t="s">
        <v>70</v>
      </c>
      <c r="AY653" s="164" t="s">
        <v>136</v>
      </c>
    </row>
    <row r="654" spans="2:51" s="6" customFormat="1" ht="15.75" customHeight="1">
      <c r="B654" s="165"/>
      <c r="C654" s="166"/>
      <c r="D654" s="167" t="s">
        <v>144</v>
      </c>
      <c r="E654" s="166"/>
      <c r="F654" s="168" t="s">
        <v>635</v>
      </c>
      <c r="G654" s="166"/>
      <c r="H654" s="169">
        <v>0.625</v>
      </c>
      <c r="J654" s="166"/>
      <c r="K654" s="166"/>
      <c r="L654" s="170"/>
      <c r="M654" s="171"/>
      <c r="N654" s="166"/>
      <c r="O654" s="166"/>
      <c r="P654" s="166"/>
      <c r="Q654" s="166"/>
      <c r="R654" s="166"/>
      <c r="S654" s="166"/>
      <c r="T654" s="172"/>
      <c r="AT654" s="173" t="s">
        <v>144</v>
      </c>
      <c r="AU654" s="173" t="s">
        <v>78</v>
      </c>
      <c r="AV654" s="173" t="s">
        <v>78</v>
      </c>
      <c r="AW654" s="173" t="s">
        <v>93</v>
      </c>
      <c r="AX654" s="173" t="s">
        <v>70</v>
      </c>
      <c r="AY654" s="173" t="s">
        <v>136</v>
      </c>
    </row>
    <row r="655" spans="2:51" s="6" customFormat="1" ht="15.75" customHeight="1">
      <c r="B655" s="157"/>
      <c r="C655" s="158"/>
      <c r="D655" s="167" t="s">
        <v>144</v>
      </c>
      <c r="E655" s="158"/>
      <c r="F655" s="160" t="s">
        <v>636</v>
      </c>
      <c r="G655" s="158"/>
      <c r="H655" s="158"/>
      <c r="J655" s="158"/>
      <c r="K655" s="158"/>
      <c r="L655" s="161"/>
      <c r="M655" s="162"/>
      <c r="N655" s="158"/>
      <c r="O655" s="158"/>
      <c r="P655" s="158"/>
      <c r="Q655" s="158"/>
      <c r="R655" s="158"/>
      <c r="S655" s="158"/>
      <c r="T655" s="163"/>
      <c r="AT655" s="164" t="s">
        <v>144</v>
      </c>
      <c r="AU655" s="164" t="s">
        <v>78</v>
      </c>
      <c r="AV655" s="164" t="s">
        <v>20</v>
      </c>
      <c r="AW655" s="164" t="s">
        <v>93</v>
      </c>
      <c r="AX655" s="164" t="s">
        <v>70</v>
      </c>
      <c r="AY655" s="164" t="s">
        <v>136</v>
      </c>
    </row>
    <row r="656" spans="2:51" s="6" customFormat="1" ht="15.75" customHeight="1">
      <c r="B656" s="165"/>
      <c r="C656" s="166"/>
      <c r="D656" s="167" t="s">
        <v>144</v>
      </c>
      <c r="E656" s="166"/>
      <c r="F656" s="168" t="s">
        <v>637</v>
      </c>
      <c r="G656" s="166"/>
      <c r="H656" s="169">
        <v>0.563</v>
      </c>
      <c r="J656" s="166"/>
      <c r="K656" s="166"/>
      <c r="L656" s="170"/>
      <c r="M656" s="171"/>
      <c r="N656" s="166"/>
      <c r="O656" s="166"/>
      <c r="P656" s="166"/>
      <c r="Q656" s="166"/>
      <c r="R656" s="166"/>
      <c r="S656" s="166"/>
      <c r="T656" s="172"/>
      <c r="AT656" s="173" t="s">
        <v>144</v>
      </c>
      <c r="AU656" s="173" t="s">
        <v>78</v>
      </c>
      <c r="AV656" s="173" t="s">
        <v>78</v>
      </c>
      <c r="AW656" s="173" t="s">
        <v>93</v>
      </c>
      <c r="AX656" s="173" t="s">
        <v>70</v>
      </c>
      <c r="AY656" s="173" t="s">
        <v>136</v>
      </c>
    </row>
    <row r="657" spans="2:51" s="6" customFormat="1" ht="15.75" customHeight="1">
      <c r="B657" s="174"/>
      <c r="C657" s="175"/>
      <c r="D657" s="167" t="s">
        <v>144</v>
      </c>
      <c r="E657" s="175"/>
      <c r="F657" s="176" t="s">
        <v>147</v>
      </c>
      <c r="G657" s="175"/>
      <c r="H657" s="177">
        <v>4.488</v>
      </c>
      <c r="J657" s="175"/>
      <c r="K657" s="175"/>
      <c r="L657" s="178"/>
      <c r="M657" s="179"/>
      <c r="N657" s="175"/>
      <c r="O657" s="175"/>
      <c r="P657" s="175"/>
      <c r="Q657" s="175"/>
      <c r="R657" s="175"/>
      <c r="S657" s="175"/>
      <c r="T657" s="180"/>
      <c r="AT657" s="181" t="s">
        <v>144</v>
      </c>
      <c r="AU657" s="181" t="s">
        <v>78</v>
      </c>
      <c r="AV657" s="181" t="s">
        <v>142</v>
      </c>
      <c r="AW657" s="181" t="s">
        <v>93</v>
      </c>
      <c r="AX657" s="181" t="s">
        <v>20</v>
      </c>
      <c r="AY657" s="181" t="s">
        <v>136</v>
      </c>
    </row>
    <row r="658" spans="2:65" s="6" customFormat="1" ht="15.75" customHeight="1">
      <c r="B658" s="23"/>
      <c r="C658" s="145" t="s">
        <v>638</v>
      </c>
      <c r="D658" s="145" t="s">
        <v>138</v>
      </c>
      <c r="E658" s="146" t="s">
        <v>639</v>
      </c>
      <c r="F658" s="147" t="s">
        <v>640</v>
      </c>
      <c r="G658" s="148" t="s">
        <v>150</v>
      </c>
      <c r="H658" s="149">
        <v>68</v>
      </c>
      <c r="I658" s="150"/>
      <c r="J658" s="151">
        <f>ROUND($I$658*$H$658,2)</f>
        <v>0</v>
      </c>
      <c r="K658" s="147"/>
      <c r="L658" s="43"/>
      <c r="M658" s="152"/>
      <c r="N658" s="153" t="s">
        <v>41</v>
      </c>
      <c r="O658" s="24"/>
      <c r="P658" s="24"/>
      <c r="Q658" s="154">
        <v>0</v>
      </c>
      <c r="R658" s="154">
        <f>$Q$658*$H$658</f>
        <v>0</v>
      </c>
      <c r="S658" s="154">
        <v>0.0017</v>
      </c>
      <c r="T658" s="155">
        <f>$S$658*$H$658</f>
        <v>0.1156</v>
      </c>
      <c r="AR658" s="89" t="s">
        <v>277</v>
      </c>
      <c r="AT658" s="89" t="s">
        <v>138</v>
      </c>
      <c r="AU658" s="89" t="s">
        <v>78</v>
      </c>
      <c r="AY658" s="6" t="s">
        <v>136</v>
      </c>
      <c r="BE658" s="156">
        <f>IF($N$658="základní",$J$658,0)</f>
        <v>0</v>
      </c>
      <c r="BF658" s="156">
        <f>IF($N$658="snížená",$J$658,0)</f>
        <v>0</v>
      </c>
      <c r="BG658" s="156">
        <f>IF($N$658="zákl. přenesená",$J$658,0)</f>
        <v>0</v>
      </c>
      <c r="BH658" s="156">
        <f>IF($N$658="sníž. přenesená",$J$658,0)</f>
        <v>0</v>
      </c>
      <c r="BI658" s="156">
        <f>IF($N$658="nulová",$J$658,0)</f>
        <v>0</v>
      </c>
      <c r="BJ658" s="89" t="s">
        <v>20</v>
      </c>
      <c r="BK658" s="156">
        <f>ROUND($I$658*$H$658,2)</f>
        <v>0</v>
      </c>
      <c r="BL658" s="89" t="s">
        <v>277</v>
      </c>
      <c r="BM658" s="89" t="s">
        <v>641</v>
      </c>
    </row>
    <row r="659" spans="2:51" s="6" customFormat="1" ht="15.75" customHeight="1">
      <c r="B659" s="157"/>
      <c r="C659" s="158"/>
      <c r="D659" s="159" t="s">
        <v>144</v>
      </c>
      <c r="E659" s="160"/>
      <c r="F659" s="160" t="s">
        <v>642</v>
      </c>
      <c r="G659" s="158"/>
      <c r="H659" s="158"/>
      <c r="J659" s="158"/>
      <c r="K659" s="158"/>
      <c r="L659" s="161"/>
      <c r="M659" s="162"/>
      <c r="N659" s="158"/>
      <c r="O659" s="158"/>
      <c r="P659" s="158"/>
      <c r="Q659" s="158"/>
      <c r="R659" s="158"/>
      <c r="S659" s="158"/>
      <c r="T659" s="163"/>
      <c r="AT659" s="164" t="s">
        <v>144</v>
      </c>
      <c r="AU659" s="164" t="s">
        <v>78</v>
      </c>
      <c r="AV659" s="164" t="s">
        <v>20</v>
      </c>
      <c r="AW659" s="164" t="s">
        <v>93</v>
      </c>
      <c r="AX659" s="164" t="s">
        <v>70</v>
      </c>
      <c r="AY659" s="164" t="s">
        <v>136</v>
      </c>
    </row>
    <row r="660" spans="2:51" s="6" customFormat="1" ht="15.75" customHeight="1">
      <c r="B660" s="165"/>
      <c r="C660" s="166"/>
      <c r="D660" s="167" t="s">
        <v>144</v>
      </c>
      <c r="E660" s="166"/>
      <c r="F660" s="168" t="s">
        <v>643</v>
      </c>
      <c r="G660" s="166"/>
      <c r="H660" s="169">
        <v>68</v>
      </c>
      <c r="J660" s="166"/>
      <c r="K660" s="166"/>
      <c r="L660" s="170"/>
      <c r="M660" s="171"/>
      <c r="N660" s="166"/>
      <c r="O660" s="166"/>
      <c r="P660" s="166"/>
      <c r="Q660" s="166"/>
      <c r="R660" s="166"/>
      <c r="S660" s="166"/>
      <c r="T660" s="172"/>
      <c r="AT660" s="173" t="s">
        <v>144</v>
      </c>
      <c r="AU660" s="173" t="s">
        <v>78</v>
      </c>
      <c r="AV660" s="173" t="s">
        <v>78</v>
      </c>
      <c r="AW660" s="173" t="s">
        <v>93</v>
      </c>
      <c r="AX660" s="173" t="s">
        <v>70</v>
      </c>
      <c r="AY660" s="173" t="s">
        <v>136</v>
      </c>
    </row>
    <row r="661" spans="2:51" s="6" customFormat="1" ht="15.75" customHeight="1">
      <c r="B661" s="174"/>
      <c r="C661" s="175"/>
      <c r="D661" s="167" t="s">
        <v>144</v>
      </c>
      <c r="E661" s="175"/>
      <c r="F661" s="176" t="s">
        <v>147</v>
      </c>
      <c r="G661" s="175"/>
      <c r="H661" s="177">
        <v>68</v>
      </c>
      <c r="J661" s="175"/>
      <c r="K661" s="175"/>
      <c r="L661" s="178"/>
      <c r="M661" s="179"/>
      <c r="N661" s="175"/>
      <c r="O661" s="175"/>
      <c r="P661" s="175"/>
      <c r="Q661" s="175"/>
      <c r="R661" s="175"/>
      <c r="S661" s="175"/>
      <c r="T661" s="180"/>
      <c r="AT661" s="181" t="s">
        <v>144</v>
      </c>
      <c r="AU661" s="181" t="s">
        <v>78</v>
      </c>
      <c r="AV661" s="181" t="s">
        <v>142</v>
      </c>
      <c r="AW661" s="181" t="s">
        <v>93</v>
      </c>
      <c r="AX661" s="181" t="s">
        <v>20</v>
      </c>
      <c r="AY661" s="181" t="s">
        <v>136</v>
      </c>
    </row>
    <row r="662" spans="2:65" s="6" customFormat="1" ht="15.75" customHeight="1">
      <c r="B662" s="23"/>
      <c r="C662" s="145" t="s">
        <v>644</v>
      </c>
      <c r="D662" s="145" t="s">
        <v>138</v>
      </c>
      <c r="E662" s="146" t="s">
        <v>645</v>
      </c>
      <c r="F662" s="147" t="s">
        <v>646</v>
      </c>
      <c r="G662" s="148" t="s">
        <v>150</v>
      </c>
      <c r="H662" s="149">
        <v>101</v>
      </c>
      <c r="I662" s="150"/>
      <c r="J662" s="151">
        <f>ROUND($I$662*$H$662,2)</f>
        <v>0</v>
      </c>
      <c r="K662" s="147"/>
      <c r="L662" s="43"/>
      <c r="M662" s="152"/>
      <c r="N662" s="153" t="s">
        <v>41</v>
      </c>
      <c r="O662" s="24"/>
      <c r="P662" s="24"/>
      <c r="Q662" s="154">
        <v>0</v>
      </c>
      <c r="R662" s="154">
        <f>$Q$662*$H$662</f>
        <v>0</v>
      </c>
      <c r="S662" s="154">
        <v>0.00167</v>
      </c>
      <c r="T662" s="155">
        <f>$S$662*$H$662</f>
        <v>0.16867000000000001</v>
      </c>
      <c r="AR662" s="89" t="s">
        <v>277</v>
      </c>
      <c r="AT662" s="89" t="s">
        <v>138</v>
      </c>
      <c r="AU662" s="89" t="s">
        <v>78</v>
      </c>
      <c r="AY662" s="6" t="s">
        <v>136</v>
      </c>
      <c r="BE662" s="156">
        <f>IF($N$662="základní",$J$662,0)</f>
        <v>0</v>
      </c>
      <c r="BF662" s="156">
        <f>IF($N$662="snížená",$J$662,0)</f>
        <v>0</v>
      </c>
      <c r="BG662" s="156">
        <f>IF($N$662="zákl. přenesená",$J$662,0)</f>
        <v>0</v>
      </c>
      <c r="BH662" s="156">
        <f>IF($N$662="sníž. přenesená",$J$662,0)</f>
        <v>0</v>
      </c>
      <c r="BI662" s="156">
        <f>IF($N$662="nulová",$J$662,0)</f>
        <v>0</v>
      </c>
      <c r="BJ662" s="89" t="s">
        <v>20</v>
      </c>
      <c r="BK662" s="156">
        <f>ROUND($I$662*$H$662,2)</f>
        <v>0</v>
      </c>
      <c r="BL662" s="89" t="s">
        <v>277</v>
      </c>
      <c r="BM662" s="89" t="s">
        <v>647</v>
      </c>
    </row>
    <row r="663" spans="2:51" s="6" customFormat="1" ht="15.75" customHeight="1">
      <c r="B663" s="157"/>
      <c r="C663" s="158"/>
      <c r="D663" s="159" t="s">
        <v>144</v>
      </c>
      <c r="E663" s="160"/>
      <c r="F663" s="160" t="s">
        <v>432</v>
      </c>
      <c r="G663" s="158"/>
      <c r="H663" s="158"/>
      <c r="J663" s="158"/>
      <c r="K663" s="158"/>
      <c r="L663" s="161"/>
      <c r="M663" s="162"/>
      <c r="N663" s="158"/>
      <c r="O663" s="158"/>
      <c r="P663" s="158"/>
      <c r="Q663" s="158"/>
      <c r="R663" s="158"/>
      <c r="S663" s="158"/>
      <c r="T663" s="163"/>
      <c r="AT663" s="164" t="s">
        <v>144</v>
      </c>
      <c r="AU663" s="164" t="s">
        <v>78</v>
      </c>
      <c r="AV663" s="164" t="s">
        <v>20</v>
      </c>
      <c r="AW663" s="164" t="s">
        <v>93</v>
      </c>
      <c r="AX663" s="164" t="s">
        <v>70</v>
      </c>
      <c r="AY663" s="164" t="s">
        <v>136</v>
      </c>
    </row>
    <row r="664" spans="2:51" s="6" customFormat="1" ht="15.75" customHeight="1">
      <c r="B664" s="165"/>
      <c r="C664" s="166"/>
      <c r="D664" s="167" t="s">
        <v>144</v>
      </c>
      <c r="E664" s="166"/>
      <c r="F664" s="168" t="s">
        <v>433</v>
      </c>
      <c r="G664" s="166"/>
      <c r="H664" s="169">
        <v>4.95</v>
      </c>
      <c r="J664" s="166"/>
      <c r="K664" s="166"/>
      <c r="L664" s="170"/>
      <c r="M664" s="171"/>
      <c r="N664" s="166"/>
      <c r="O664" s="166"/>
      <c r="P664" s="166"/>
      <c r="Q664" s="166"/>
      <c r="R664" s="166"/>
      <c r="S664" s="166"/>
      <c r="T664" s="172"/>
      <c r="AT664" s="173" t="s">
        <v>144</v>
      </c>
      <c r="AU664" s="173" t="s">
        <v>78</v>
      </c>
      <c r="AV664" s="173" t="s">
        <v>78</v>
      </c>
      <c r="AW664" s="173" t="s">
        <v>93</v>
      </c>
      <c r="AX664" s="173" t="s">
        <v>70</v>
      </c>
      <c r="AY664" s="173" t="s">
        <v>136</v>
      </c>
    </row>
    <row r="665" spans="2:51" s="6" customFormat="1" ht="15.75" customHeight="1">
      <c r="B665" s="157"/>
      <c r="C665" s="158"/>
      <c r="D665" s="167" t="s">
        <v>144</v>
      </c>
      <c r="E665" s="158"/>
      <c r="F665" s="160" t="s">
        <v>434</v>
      </c>
      <c r="G665" s="158"/>
      <c r="H665" s="158"/>
      <c r="J665" s="158"/>
      <c r="K665" s="158"/>
      <c r="L665" s="161"/>
      <c r="M665" s="162"/>
      <c r="N665" s="158"/>
      <c r="O665" s="158"/>
      <c r="P665" s="158"/>
      <c r="Q665" s="158"/>
      <c r="R665" s="158"/>
      <c r="S665" s="158"/>
      <c r="T665" s="163"/>
      <c r="AT665" s="164" t="s">
        <v>144</v>
      </c>
      <c r="AU665" s="164" t="s">
        <v>78</v>
      </c>
      <c r="AV665" s="164" t="s">
        <v>20</v>
      </c>
      <c r="AW665" s="164" t="s">
        <v>93</v>
      </c>
      <c r="AX665" s="164" t="s">
        <v>70</v>
      </c>
      <c r="AY665" s="164" t="s">
        <v>136</v>
      </c>
    </row>
    <row r="666" spans="2:51" s="6" customFormat="1" ht="15.75" customHeight="1">
      <c r="B666" s="165"/>
      <c r="C666" s="166"/>
      <c r="D666" s="167" t="s">
        <v>144</v>
      </c>
      <c r="E666" s="166"/>
      <c r="F666" s="168" t="s">
        <v>435</v>
      </c>
      <c r="G666" s="166"/>
      <c r="H666" s="169">
        <v>7.2</v>
      </c>
      <c r="J666" s="166"/>
      <c r="K666" s="166"/>
      <c r="L666" s="170"/>
      <c r="M666" s="171"/>
      <c r="N666" s="166"/>
      <c r="O666" s="166"/>
      <c r="P666" s="166"/>
      <c r="Q666" s="166"/>
      <c r="R666" s="166"/>
      <c r="S666" s="166"/>
      <c r="T666" s="172"/>
      <c r="AT666" s="173" t="s">
        <v>144</v>
      </c>
      <c r="AU666" s="173" t="s">
        <v>78</v>
      </c>
      <c r="AV666" s="173" t="s">
        <v>78</v>
      </c>
      <c r="AW666" s="173" t="s">
        <v>93</v>
      </c>
      <c r="AX666" s="173" t="s">
        <v>70</v>
      </c>
      <c r="AY666" s="173" t="s">
        <v>136</v>
      </c>
    </row>
    <row r="667" spans="2:51" s="6" customFormat="1" ht="15.75" customHeight="1">
      <c r="B667" s="157"/>
      <c r="C667" s="158"/>
      <c r="D667" s="167" t="s">
        <v>144</v>
      </c>
      <c r="E667" s="158"/>
      <c r="F667" s="160" t="s">
        <v>436</v>
      </c>
      <c r="G667" s="158"/>
      <c r="H667" s="158"/>
      <c r="J667" s="158"/>
      <c r="K667" s="158"/>
      <c r="L667" s="161"/>
      <c r="M667" s="162"/>
      <c r="N667" s="158"/>
      <c r="O667" s="158"/>
      <c r="P667" s="158"/>
      <c r="Q667" s="158"/>
      <c r="R667" s="158"/>
      <c r="S667" s="158"/>
      <c r="T667" s="163"/>
      <c r="AT667" s="164" t="s">
        <v>144</v>
      </c>
      <c r="AU667" s="164" t="s">
        <v>78</v>
      </c>
      <c r="AV667" s="164" t="s">
        <v>20</v>
      </c>
      <c r="AW667" s="164" t="s">
        <v>93</v>
      </c>
      <c r="AX667" s="164" t="s">
        <v>70</v>
      </c>
      <c r="AY667" s="164" t="s">
        <v>136</v>
      </c>
    </row>
    <row r="668" spans="2:51" s="6" customFormat="1" ht="15.75" customHeight="1">
      <c r="B668" s="165"/>
      <c r="C668" s="166"/>
      <c r="D668" s="167" t="s">
        <v>144</v>
      </c>
      <c r="E668" s="166"/>
      <c r="F668" s="168" t="s">
        <v>437</v>
      </c>
      <c r="G668" s="166"/>
      <c r="H668" s="169">
        <v>7.2</v>
      </c>
      <c r="J668" s="166"/>
      <c r="K668" s="166"/>
      <c r="L668" s="170"/>
      <c r="M668" s="171"/>
      <c r="N668" s="166"/>
      <c r="O668" s="166"/>
      <c r="P668" s="166"/>
      <c r="Q668" s="166"/>
      <c r="R668" s="166"/>
      <c r="S668" s="166"/>
      <c r="T668" s="172"/>
      <c r="AT668" s="173" t="s">
        <v>144</v>
      </c>
      <c r="AU668" s="173" t="s">
        <v>78</v>
      </c>
      <c r="AV668" s="173" t="s">
        <v>78</v>
      </c>
      <c r="AW668" s="173" t="s">
        <v>93</v>
      </c>
      <c r="AX668" s="173" t="s">
        <v>70</v>
      </c>
      <c r="AY668" s="173" t="s">
        <v>136</v>
      </c>
    </row>
    <row r="669" spans="2:51" s="6" customFormat="1" ht="15.75" customHeight="1">
      <c r="B669" s="157"/>
      <c r="C669" s="158"/>
      <c r="D669" s="167" t="s">
        <v>144</v>
      </c>
      <c r="E669" s="158"/>
      <c r="F669" s="160" t="s">
        <v>438</v>
      </c>
      <c r="G669" s="158"/>
      <c r="H669" s="158"/>
      <c r="J669" s="158"/>
      <c r="K669" s="158"/>
      <c r="L669" s="161"/>
      <c r="M669" s="162"/>
      <c r="N669" s="158"/>
      <c r="O669" s="158"/>
      <c r="P669" s="158"/>
      <c r="Q669" s="158"/>
      <c r="R669" s="158"/>
      <c r="S669" s="158"/>
      <c r="T669" s="163"/>
      <c r="AT669" s="164" t="s">
        <v>144</v>
      </c>
      <c r="AU669" s="164" t="s">
        <v>78</v>
      </c>
      <c r="AV669" s="164" t="s">
        <v>20</v>
      </c>
      <c r="AW669" s="164" t="s">
        <v>93</v>
      </c>
      <c r="AX669" s="164" t="s">
        <v>70</v>
      </c>
      <c r="AY669" s="164" t="s">
        <v>136</v>
      </c>
    </row>
    <row r="670" spans="2:51" s="6" customFormat="1" ht="15.75" customHeight="1">
      <c r="B670" s="165"/>
      <c r="C670" s="166"/>
      <c r="D670" s="167" t="s">
        <v>144</v>
      </c>
      <c r="E670" s="166"/>
      <c r="F670" s="168" t="s">
        <v>439</v>
      </c>
      <c r="G670" s="166"/>
      <c r="H670" s="169">
        <v>23</v>
      </c>
      <c r="J670" s="166"/>
      <c r="K670" s="166"/>
      <c r="L670" s="170"/>
      <c r="M670" s="171"/>
      <c r="N670" s="166"/>
      <c r="O670" s="166"/>
      <c r="P670" s="166"/>
      <c r="Q670" s="166"/>
      <c r="R670" s="166"/>
      <c r="S670" s="166"/>
      <c r="T670" s="172"/>
      <c r="AT670" s="173" t="s">
        <v>144</v>
      </c>
      <c r="AU670" s="173" t="s">
        <v>78</v>
      </c>
      <c r="AV670" s="173" t="s">
        <v>78</v>
      </c>
      <c r="AW670" s="173" t="s">
        <v>93</v>
      </c>
      <c r="AX670" s="173" t="s">
        <v>70</v>
      </c>
      <c r="AY670" s="173" t="s">
        <v>136</v>
      </c>
    </row>
    <row r="671" spans="2:51" s="6" customFormat="1" ht="15.75" customHeight="1">
      <c r="B671" s="157"/>
      <c r="C671" s="158"/>
      <c r="D671" s="167" t="s">
        <v>144</v>
      </c>
      <c r="E671" s="158"/>
      <c r="F671" s="160" t="s">
        <v>440</v>
      </c>
      <c r="G671" s="158"/>
      <c r="H671" s="158"/>
      <c r="J671" s="158"/>
      <c r="K671" s="158"/>
      <c r="L671" s="161"/>
      <c r="M671" s="162"/>
      <c r="N671" s="158"/>
      <c r="O671" s="158"/>
      <c r="P671" s="158"/>
      <c r="Q671" s="158"/>
      <c r="R671" s="158"/>
      <c r="S671" s="158"/>
      <c r="T671" s="163"/>
      <c r="AT671" s="164" t="s">
        <v>144</v>
      </c>
      <c r="AU671" s="164" t="s">
        <v>78</v>
      </c>
      <c r="AV671" s="164" t="s">
        <v>20</v>
      </c>
      <c r="AW671" s="164" t="s">
        <v>93</v>
      </c>
      <c r="AX671" s="164" t="s">
        <v>70</v>
      </c>
      <c r="AY671" s="164" t="s">
        <v>136</v>
      </c>
    </row>
    <row r="672" spans="2:51" s="6" customFormat="1" ht="15.75" customHeight="1">
      <c r="B672" s="165"/>
      <c r="C672" s="166"/>
      <c r="D672" s="167" t="s">
        <v>144</v>
      </c>
      <c r="E672" s="166"/>
      <c r="F672" s="168" t="s">
        <v>441</v>
      </c>
      <c r="G672" s="166"/>
      <c r="H672" s="169">
        <v>22.4</v>
      </c>
      <c r="J672" s="166"/>
      <c r="K672" s="166"/>
      <c r="L672" s="170"/>
      <c r="M672" s="171"/>
      <c r="N672" s="166"/>
      <c r="O672" s="166"/>
      <c r="P672" s="166"/>
      <c r="Q672" s="166"/>
      <c r="R672" s="166"/>
      <c r="S672" s="166"/>
      <c r="T672" s="172"/>
      <c r="AT672" s="173" t="s">
        <v>144</v>
      </c>
      <c r="AU672" s="173" t="s">
        <v>78</v>
      </c>
      <c r="AV672" s="173" t="s">
        <v>78</v>
      </c>
      <c r="AW672" s="173" t="s">
        <v>93</v>
      </c>
      <c r="AX672" s="173" t="s">
        <v>70</v>
      </c>
      <c r="AY672" s="173" t="s">
        <v>136</v>
      </c>
    </row>
    <row r="673" spans="2:51" s="6" customFormat="1" ht="15.75" customHeight="1">
      <c r="B673" s="157"/>
      <c r="C673" s="158"/>
      <c r="D673" s="167" t="s">
        <v>144</v>
      </c>
      <c r="E673" s="158"/>
      <c r="F673" s="160" t="s">
        <v>442</v>
      </c>
      <c r="G673" s="158"/>
      <c r="H673" s="158"/>
      <c r="J673" s="158"/>
      <c r="K673" s="158"/>
      <c r="L673" s="161"/>
      <c r="M673" s="162"/>
      <c r="N673" s="158"/>
      <c r="O673" s="158"/>
      <c r="P673" s="158"/>
      <c r="Q673" s="158"/>
      <c r="R673" s="158"/>
      <c r="S673" s="158"/>
      <c r="T673" s="163"/>
      <c r="AT673" s="164" t="s">
        <v>144</v>
      </c>
      <c r="AU673" s="164" t="s">
        <v>78</v>
      </c>
      <c r="AV673" s="164" t="s">
        <v>20</v>
      </c>
      <c r="AW673" s="164" t="s">
        <v>93</v>
      </c>
      <c r="AX673" s="164" t="s">
        <v>70</v>
      </c>
      <c r="AY673" s="164" t="s">
        <v>136</v>
      </c>
    </row>
    <row r="674" spans="2:51" s="6" customFormat="1" ht="15.75" customHeight="1">
      <c r="B674" s="165"/>
      <c r="C674" s="166"/>
      <c r="D674" s="167" t="s">
        <v>144</v>
      </c>
      <c r="E674" s="166"/>
      <c r="F674" s="168" t="s">
        <v>443</v>
      </c>
      <c r="G674" s="166"/>
      <c r="H674" s="169">
        <v>10</v>
      </c>
      <c r="J674" s="166"/>
      <c r="K674" s="166"/>
      <c r="L674" s="170"/>
      <c r="M674" s="171"/>
      <c r="N674" s="166"/>
      <c r="O674" s="166"/>
      <c r="P674" s="166"/>
      <c r="Q674" s="166"/>
      <c r="R674" s="166"/>
      <c r="S674" s="166"/>
      <c r="T674" s="172"/>
      <c r="AT674" s="173" t="s">
        <v>144</v>
      </c>
      <c r="AU674" s="173" t="s">
        <v>78</v>
      </c>
      <c r="AV674" s="173" t="s">
        <v>78</v>
      </c>
      <c r="AW674" s="173" t="s">
        <v>93</v>
      </c>
      <c r="AX674" s="173" t="s">
        <v>70</v>
      </c>
      <c r="AY674" s="173" t="s">
        <v>136</v>
      </c>
    </row>
    <row r="675" spans="2:51" s="6" customFormat="1" ht="15.75" customHeight="1">
      <c r="B675" s="157"/>
      <c r="C675" s="158"/>
      <c r="D675" s="167" t="s">
        <v>144</v>
      </c>
      <c r="E675" s="158"/>
      <c r="F675" s="160" t="s">
        <v>444</v>
      </c>
      <c r="G675" s="158"/>
      <c r="H675" s="158"/>
      <c r="J675" s="158"/>
      <c r="K675" s="158"/>
      <c r="L675" s="161"/>
      <c r="M675" s="162"/>
      <c r="N675" s="158"/>
      <c r="O675" s="158"/>
      <c r="P675" s="158"/>
      <c r="Q675" s="158"/>
      <c r="R675" s="158"/>
      <c r="S675" s="158"/>
      <c r="T675" s="163"/>
      <c r="AT675" s="164" t="s">
        <v>144</v>
      </c>
      <c r="AU675" s="164" t="s">
        <v>78</v>
      </c>
      <c r="AV675" s="164" t="s">
        <v>20</v>
      </c>
      <c r="AW675" s="164" t="s">
        <v>93</v>
      </c>
      <c r="AX675" s="164" t="s">
        <v>70</v>
      </c>
      <c r="AY675" s="164" t="s">
        <v>136</v>
      </c>
    </row>
    <row r="676" spans="2:51" s="6" customFormat="1" ht="15.75" customHeight="1">
      <c r="B676" s="165"/>
      <c r="C676" s="166"/>
      <c r="D676" s="167" t="s">
        <v>144</v>
      </c>
      <c r="E676" s="166"/>
      <c r="F676" s="168" t="s">
        <v>445</v>
      </c>
      <c r="G676" s="166"/>
      <c r="H676" s="169">
        <v>26.25</v>
      </c>
      <c r="J676" s="166"/>
      <c r="K676" s="166"/>
      <c r="L676" s="170"/>
      <c r="M676" s="171"/>
      <c r="N676" s="166"/>
      <c r="O676" s="166"/>
      <c r="P676" s="166"/>
      <c r="Q676" s="166"/>
      <c r="R676" s="166"/>
      <c r="S676" s="166"/>
      <c r="T676" s="172"/>
      <c r="AT676" s="173" t="s">
        <v>144</v>
      </c>
      <c r="AU676" s="173" t="s">
        <v>78</v>
      </c>
      <c r="AV676" s="173" t="s">
        <v>78</v>
      </c>
      <c r="AW676" s="173" t="s">
        <v>93</v>
      </c>
      <c r="AX676" s="173" t="s">
        <v>70</v>
      </c>
      <c r="AY676" s="173" t="s">
        <v>136</v>
      </c>
    </row>
    <row r="677" spans="2:51" s="6" customFormat="1" ht="15.75" customHeight="1">
      <c r="B677" s="174"/>
      <c r="C677" s="175"/>
      <c r="D677" s="167" t="s">
        <v>144</v>
      </c>
      <c r="E677" s="175"/>
      <c r="F677" s="176" t="s">
        <v>147</v>
      </c>
      <c r="G677" s="175"/>
      <c r="H677" s="177">
        <v>101</v>
      </c>
      <c r="J677" s="175"/>
      <c r="K677" s="175"/>
      <c r="L677" s="178"/>
      <c r="M677" s="179"/>
      <c r="N677" s="175"/>
      <c r="O677" s="175"/>
      <c r="P677" s="175"/>
      <c r="Q677" s="175"/>
      <c r="R677" s="175"/>
      <c r="S677" s="175"/>
      <c r="T677" s="180"/>
      <c r="AT677" s="181" t="s">
        <v>144</v>
      </c>
      <c r="AU677" s="181" t="s">
        <v>78</v>
      </c>
      <c r="AV677" s="181" t="s">
        <v>142</v>
      </c>
      <c r="AW677" s="181" t="s">
        <v>93</v>
      </c>
      <c r="AX677" s="181" t="s">
        <v>20</v>
      </c>
      <c r="AY677" s="181" t="s">
        <v>136</v>
      </c>
    </row>
    <row r="678" spans="2:65" s="6" customFormat="1" ht="15.75" customHeight="1">
      <c r="B678" s="23"/>
      <c r="C678" s="145" t="s">
        <v>648</v>
      </c>
      <c r="D678" s="145" t="s">
        <v>138</v>
      </c>
      <c r="E678" s="146" t="s">
        <v>649</v>
      </c>
      <c r="F678" s="147" t="s">
        <v>650</v>
      </c>
      <c r="G678" s="148" t="s">
        <v>150</v>
      </c>
      <c r="H678" s="149">
        <v>56</v>
      </c>
      <c r="I678" s="150"/>
      <c r="J678" s="151">
        <f>ROUND($I$678*$H$678,2)</f>
        <v>0</v>
      </c>
      <c r="K678" s="147"/>
      <c r="L678" s="43"/>
      <c r="M678" s="152"/>
      <c r="N678" s="153" t="s">
        <v>41</v>
      </c>
      <c r="O678" s="24"/>
      <c r="P678" s="24"/>
      <c r="Q678" s="154">
        <v>0</v>
      </c>
      <c r="R678" s="154">
        <f>$Q$678*$H$678</f>
        <v>0</v>
      </c>
      <c r="S678" s="154">
        <v>0.00175</v>
      </c>
      <c r="T678" s="155">
        <f>$S$678*$H$678</f>
        <v>0.098</v>
      </c>
      <c r="AR678" s="89" t="s">
        <v>277</v>
      </c>
      <c r="AT678" s="89" t="s">
        <v>138</v>
      </c>
      <c r="AU678" s="89" t="s">
        <v>78</v>
      </c>
      <c r="AY678" s="6" t="s">
        <v>136</v>
      </c>
      <c r="BE678" s="156">
        <f>IF($N$678="základní",$J$678,0)</f>
        <v>0</v>
      </c>
      <c r="BF678" s="156">
        <f>IF($N$678="snížená",$J$678,0)</f>
        <v>0</v>
      </c>
      <c r="BG678" s="156">
        <f>IF($N$678="zákl. přenesená",$J$678,0)</f>
        <v>0</v>
      </c>
      <c r="BH678" s="156">
        <f>IF($N$678="sníž. přenesená",$J$678,0)</f>
        <v>0</v>
      </c>
      <c r="BI678" s="156">
        <f>IF($N$678="nulová",$J$678,0)</f>
        <v>0</v>
      </c>
      <c r="BJ678" s="89" t="s">
        <v>20</v>
      </c>
      <c r="BK678" s="156">
        <f>ROUND($I$678*$H$678,2)</f>
        <v>0</v>
      </c>
      <c r="BL678" s="89" t="s">
        <v>277</v>
      </c>
      <c r="BM678" s="89" t="s">
        <v>651</v>
      </c>
    </row>
    <row r="679" spans="2:51" s="6" customFormat="1" ht="15.75" customHeight="1">
      <c r="B679" s="165"/>
      <c r="C679" s="166"/>
      <c r="D679" s="159" t="s">
        <v>144</v>
      </c>
      <c r="E679" s="168"/>
      <c r="F679" s="168" t="s">
        <v>652</v>
      </c>
      <c r="G679" s="166"/>
      <c r="H679" s="169">
        <v>13.5</v>
      </c>
      <c r="J679" s="166"/>
      <c r="K679" s="166"/>
      <c r="L679" s="170"/>
      <c r="M679" s="171"/>
      <c r="N679" s="166"/>
      <c r="O679" s="166"/>
      <c r="P679" s="166"/>
      <c r="Q679" s="166"/>
      <c r="R679" s="166"/>
      <c r="S679" s="166"/>
      <c r="T679" s="172"/>
      <c r="AT679" s="173" t="s">
        <v>144</v>
      </c>
      <c r="AU679" s="173" t="s">
        <v>78</v>
      </c>
      <c r="AV679" s="173" t="s">
        <v>78</v>
      </c>
      <c r="AW679" s="173" t="s">
        <v>93</v>
      </c>
      <c r="AX679" s="173" t="s">
        <v>70</v>
      </c>
      <c r="AY679" s="173" t="s">
        <v>136</v>
      </c>
    </row>
    <row r="680" spans="2:51" s="6" customFormat="1" ht="15.75" customHeight="1">
      <c r="B680" s="165"/>
      <c r="C680" s="166"/>
      <c r="D680" s="167" t="s">
        <v>144</v>
      </c>
      <c r="E680" s="166"/>
      <c r="F680" s="168" t="s">
        <v>373</v>
      </c>
      <c r="G680" s="166"/>
      <c r="H680" s="169">
        <v>29</v>
      </c>
      <c r="J680" s="166"/>
      <c r="K680" s="166"/>
      <c r="L680" s="170"/>
      <c r="M680" s="171"/>
      <c r="N680" s="166"/>
      <c r="O680" s="166"/>
      <c r="P680" s="166"/>
      <c r="Q680" s="166"/>
      <c r="R680" s="166"/>
      <c r="S680" s="166"/>
      <c r="T680" s="172"/>
      <c r="AT680" s="173" t="s">
        <v>144</v>
      </c>
      <c r="AU680" s="173" t="s">
        <v>78</v>
      </c>
      <c r="AV680" s="173" t="s">
        <v>78</v>
      </c>
      <c r="AW680" s="173" t="s">
        <v>93</v>
      </c>
      <c r="AX680" s="173" t="s">
        <v>70</v>
      </c>
      <c r="AY680" s="173" t="s">
        <v>136</v>
      </c>
    </row>
    <row r="681" spans="2:51" s="6" customFormat="1" ht="15.75" customHeight="1">
      <c r="B681" s="165"/>
      <c r="C681" s="166"/>
      <c r="D681" s="167" t="s">
        <v>144</v>
      </c>
      <c r="E681" s="166"/>
      <c r="F681" s="168" t="s">
        <v>652</v>
      </c>
      <c r="G681" s="166"/>
      <c r="H681" s="169">
        <v>13.5</v>
      </c>
      <c r="J681" s="166"/>
      <c r="K681" s="166"/>
      <c r="L681" s="170"/>
      <c r="M681" s="171"/>
      <c r="N681" s="166"/>
      <c r="O681" s="166"/>
      <c r="P681" s="166"/>
      <c r="Q681" s="166"/>
      <c r="R681" s="166"/>
      <c r="S681" s="166"/>
      <c r="T681" s="172"/>
      <c r="AT681" s="173" t="s">
        <v>144</v>
      </c>
      <c r="AU681" s="173" t="s">
        <v>78</v>
      </c>
      <c r="AV681" s="173" t="s">
        <v>78</v>
      </c>
      <c r="AW681" s="173" t="s">
        <v>93</v>
      </c>
      <c r="AX681" s="173" t="s">
        <v>70</v>
      </c>
      <c r="AY681" s="173" t="s">
        <v>136</v>
      </c>
    </row>
    <row r="682" spans="2:51" s="6" customFormat="1" ht="15.75" customHeight="1">
      <c r="B682" s="174"/>
      <c r="C682" s="175"/>
      <c r="D682" s="167" t="s">
        <v>144</v>
      </c>
      <c r="E682" s="175"/>
      <c r="F682" s="176" t="s">
        <v>147</v>
      </c>
      <c r="G682" s="175"/>
      <c r="H682" s="177">
        <v>56</v>
      </c>
      <c r="J682" s="175"/>
      <c r="K682" s="175"/>
      <c r="L682" s="178"/>
      <c r="M682" s="179"/>
      <c r="N682" s="175"/>
      <c r="O682" s="175"/>
      <c r="P682" s="175"/>
      <c r="Q682" s="175"/>
      <c r="R682" s="175"/>
      <c r="S682" s="175"/>
      <c r="T682" s="180"/>
      <c r="AT682" s="181" t="s">
        <v>144</v>
      </c>
      <c r="AU682" s="181" t="s">
        <v>78</v>
      </c>
      <c r="AV682" s="181" t="s">
        <v>142</v>
      </c>
      <c r="AW682" s="181" t="s">
        <v>70</v>
      </c>
      <c r="AX682" s="181" t="s">
        <v>20</v>
      </c>
      <c r="AY682" s="181" t="s">
        <v>136</v>
      </c>
    </row>
    <row r="683" spans="2:65" s="6" customFormat="1" ht="15.75" customHeight="1">
      <c r="B683" s="23"/>
      <c r="C683" s="145" t="s">
        <v>653</v>
      </c>
      <c r="D683" s="145" t="s">
        <v>138</v>
      </c>
      <c r="E683" s="146" t="s">
        <v>654</v>
      </c>
      <c r="F683" s="147" t="s">
        <v>655</v>
      </c>
      <c r="G683" s="148" t="s">
        <v>150</v>
      </c>
      <c r="H683" s="149">
        <v>175.8</v>
      </c>
      <c r="I683" s="150"/>
      <c r="J683" s="151">
        <f>ROUND($I$683*$H$683,2)</f>
        <v>0</v>
      </c>
      <c r="K683" s="147"/>
      <c r="L683" s="43"/>
      <c r="M683" s="152"/>
      <c r="N683" s="153" t="s">
        <v>41</v>
      </c>
      <c r="O683" s="24"/>
      <c r="P683" s="24"/>
      <c r="Q683" s="154">
        <v>0</v>
      </c>
      <c r="R683" s="154">
        <f>$Q$683*$H$683</f>
        <v>0</v>
      </c>
      <c r="S683" s="154">
        <v>0.0026</v>
      </c>
      <c r="T683" s="155">
        <f>$S$683*$H$683</f>
        <v>0.45708</v>
      </c>
      <c r="AR683" s="89" t="s">
        <v>277</v>
      </c>
      <c r="AT683" s="89" t="s">
        <v>138</v>
      </c>
      <c r="AU683" s="89" t="s">
        <v>78</v>
      </c>
      <c r="AY683" s="6" t="s">
        <v>136</v>
      </c>
      <c r="BE683" s="156">
        <f>IF($N$683="základní",$J$683,0)</f>
        <v>0</v>
      </c>
      <c r="BF683" s="156">
        <f>IF($N$683="snížená",$J$683,0)</f>
        <v>0</v>
      </c>
      <c r="BG683" s="156">
        <f>IF($N$683="zákl. přenesená",$J$683,0)</f>
        <v>0</v>
      </c>
      <c r="BH683" s="156">
        <f>IF($N$683="sníž. přenesená",$J$683,0)</f>
        <v>0</v>
      </c>
      <c r="BI683" s="156">
        <f>IF($N$683="nulová",$J$683,0)</f>
        <v>0</v>
      </c>
      <c r="BJ683" s="89" t="s">
        <v>20</v>
      </c>
      <c r="BK683" s="156">
        <f>ROUND($I$683*$H$683,2)</f>
        <v>0</v>
      </c>
      <c r="BL683" s="89" t="s">
        <v>277</v>
      </c>
      <c r="BM683" s="89" t="s">
        <v>656</v>
      </c>
    </row>
    <row r="684" spans="2:51" s="6" customFormat="1" ht="15.75" customHeight="1">
      <c r="B684" s="157"/>
      <c r="C684" s="158"/>
      <c r="D684" s="159" t="s">
        <v>144</v>
      </c>
      <c r="E684" s="160"/>
      <c r="F684" s="160" t="s">
        <v>657</v>
      </c>
      <c r="G684" s="158"/>
      <c r="H684" s="158"/>
      <c r="J684" s="158"/>
      <c r="K684" s="158"/>
      <c r="L684" s="161"/>
      <c r="M684" s="162"/>
      <c r="N684" s="158"/>
      <c r="O684" s="158"/>
      <c r="P684" s="158"/>
      <c r="Q684" s="158"/>
      <c r="R684" s="158"/>
      <c r="S684" s="158"/>
      <c r="T684" s="163"/>
      <c r="AT684" s="164" t="s">
        <v>144</v>
      </c>
      <c r="AU684" s="164" t="s">
        <v>78</v>
      </c>
      <c r="AV684" s="164" t="s">
        <v>20</v>
      </c>
      <c r="AW684" s="164" t="s">
        <v>93</v>
      </c>
      <c r="AX684" s="164" t="s">
        <v>70</v>
      </c>
      <c r="AY684" s="164" t="s">
        <v>136</v>
      </c>
    </row>
    <row r="685" spans="2:51" s="6" customFormat="1" ht="15.75" customHeight="1">
      <c r="B685" s="165"/>
      <c r="C685" s="166"/>
      <c r="D685" s="167" t="s">
        <v>144</v>
      </c>
      <c r="E685" s="166"/>
      <c r="F685" s="168" t="s">
        <v>658</v>
      </c>
      <c r="G685" s="166"/>
      <c r="H685" s="169">
        <v>175.8</v>
      </c>
      <c r="J685" s="166"/>
      <c r="K685" s="166"/>
      <c r="L685" s="170"/>
      <c r="M685" s="171"/>
      <c r="N685" s="166"/>
      <c r="O685" s="166"/>
      <c r="P685" s="166"/>
      <c r="Q685" s="166"/>
      <c r="R685" s="166"/>
      <c r="S685" s="166"/>
      <c r="T685" s="172"/>
      <c r="AT685" s="173" t="s">
        <v>144</v>
      </c>
      <c r="AU685" s="173" t="s">
        <v>78</v>
      </c>
      <c r="AV685" s="173" t="s">
        <v>78</v>
      </c>
      <c r="AW685" s="173" t="s">
        <v>93</v>
      </c>
      <c r="AX685" s="173" t="s">
        <v>70</v>
      </c>
      <c r="AY685" s="173" t="s">
        <v>136</v>
      </c>
    </row>
    <row r="686" spans="2:51" s="6" customFormat="1" ht="15.75" customHeight="1">
      <c r="B686" s="174"/>
      <c r="C686" s="175"/>
      <c r="D686" s="167" t="s">
        <v>144</v>
      </c>
      <c r="E686" s="175"/>
      <c r="F686" s="176" t="s">
        <v>147</v>
      </c>
      <c r="G686" s="175"/>
      <c r="H686" s="177">
        <v>175.8</v>
      </c>
      <c r="J686" s="175"/>
      <c r="K686" s="175"/>
      <c r="L686" s="178"/>
      <c r="M686" s="179"/>
      <c r="N686" s="175"/>
      <c r="O686" s="175"/>
      <c r="P686" s="175"/>
      <c r="Q686" s="175"/>
      <c r="R686" s="175"/>
      <c r="S686" s="175"/>
      <c r="T686" s="180"/>
      <c r="AT686" s="181" t="s">
        <v>144</v>
      </c>
      <c r="AU686" s="181" t="s">
        <v>78</v>
      </c>
      <c r="AV686" s="181" t="s">
        <v>142</v>
      </c>
      <c r="AW686" s="181" t="s">
        <v>93</v>
      </c>
      <c r="AX686" s="181" t="s">
        <v>20</v>
      </c>
      <c r="AY686" s="181" t="s">
        <v>136</v>
      </c>
    </row>
    <row r="687" spans="2:65" s="6" customFormat="1" ht="15.75" customHeight="1">
      <c r="B687" s="23"/>
      <c r="C687" s="145" t="s">
        <v>659</v>
      </c>
      <c r="D687" s="145" t="s">
        <v>138</v>
      </c>
      <c r="E687" s="146" t="s">
        <v>660</v>
      </c>
      <c r="F687" s="147" t="s">
        <v>661</v>
      </c>
      <c r="G687" s="148" t="s">
        <v>150</v>
      </c>
      <c r="H687" s="149">
        <v>103.8</v>
      </c>
      <c r="I687" s="150"/>
      <c r="J687" s="151">
        <f>ROUND($I$687*$H$687,2)</f>
        <v>0</v>
      </c>
      <c r="K687" s="147"/>
      <c r="L687" s="43"/>
      <c r="M687" s="152"/>
      <c r="N687" s="153" t="s">
        <v>41</v>
      </c>
      <c r="O687" s="24"/>
      <c r="P687" s="24"/>
      <c r="Q687" s="154">
        <v>0</v>
      </c>
      <c r="R687" s="154">
        <f>$Q$687*$H$687</f>
        <v>0</v>
      </c>
      <c r="S687" s="154">
        <v>0.00394</v>
      </c>
      <c r="T687" s="155">
        <f>$S$687*$H$687</f>
        <v>0.408972</v>
      </c>
      <c r="AR687" s="89" t="s">
        <v>277</v>
      </c>
      <c r="AT687" s="89" t="s">
        <v>138</v>
      </c>
      <c r="AU687" s="89" t="s">
        <v>78</v>
      </c>
      <c r="AY687" s="6" t="s">
        <v>136</v>
      </c>
      <c r="BE687" s="156">
        <f>IF($N$687="základní",$J$687,0)</f>
        <v>0</v>
      </c>
      <c r="BF687" s="156">
        <f>IF($N$687="snížená",$J$687,0)</f>
        <v>0</v>
      </c>
      <c r="BG687" s="156">
        <f>IF($N$687="zákl. přenesená",$J$687,0)</f>
        <v>0</v>
      </c>
      <c r="BH687" s="156">
        <f>IF($N$687="sníž. přenesená",$J$687,0)</f>
        <v>0</v>
      </c>
      <c r="BI687" s="156">
        <f>IF($N$687="nulová",$J$687,0)</f>
        <v>0</v>
      </c>
      <c r="BJ687" s="89" t="s">
        <v>20</v>
      </c>
      <c r="BK687" s="156">
        <f>ROUND($I$687*$H$687,2)</f>
        <v>0</v>
      </c>
      <c r="BL687" s="89" t="s">
        <v>277</v>
      </c>
      <c r="BM687" s="89" t="s">
        <v>662</v>
      </c>
    </row>
    <row r="688" spans="2:51" s="6" customFormat="1" ht="15.75" customHeight="1">
      <c r="B688" s="157"/>
      <c r="C688" s="158"/>
      <c r="D688" s="159" t="s">
        <v>144</v>
      </c>
      <c r="E688" s="160"/>
      <c r="F688" s="160" t="s">
        <v>663</v>
      </c>
      <c r="G688" s="158"/>
      <c r="H688" s="158"/>
      <c r="J688" s="158"/>
      <c r="K688" s="158"/>
      <c r="L688" s="161"/>
      <c r="M688" s="162"/>
      <c r="N688" s="158"/>
      <c r="O688" s="158"/>
      <c r="P688" s="158"/>
      <c r="Q688" s="158"/>
      <c r="R688" s="158"/>
      <c r="S688" s="158"/>
      <c r="T688" s="163"/>
      <c r="AT688" s="164" t="s">
        <v>144</v>
      </c>
      <c r="AU688" s="164" t="s">
        <v>78</v>
      </c>
      <c r="AV688" s="164" t="s">
        <v>20</v>
      </c>
      <c r="AW688" s="164" t="s">
        <v>93</v>
      </c>
      <c r="AX688" s="164" t="s">
        <v>70</v>
      </c>
      <c r="AY688" s="164" t="s">
        <v>136</v>
      </c>
    </row>
    <row r="689" spans="2:51" s="6" customFormat="1" ht="15.75" customHeight="1">
      <c r="B689" s="165"/>
      <c r="C689" s="166"/>
      <c r="D689" s="167" t="s">
        <v>144</v>
      </c>
      <c r="E689" s="166"/>
      <c r="F689" s="168" t="s">
        <v>664</v>
      </c>
      <c r="G689" s="166"/>
      <c r="H689" s="169">
        <v>103.8</v>
      </c>
      <c r="J689" s="166"/>
      <c r="K689" s="166"/>
      <c r="L689" s="170"/>
      <c r="M689" s="171"/>
      <c r="N689" s="166"/>
      <c r="O689" s="166"/>
      <c r="P689" s="166"/>
      <c r="Q689" s="166"/>
      <c r="R689" s="166"/>
      <c r="S689" s="166"/>
      <c r="T689" s="172"/>
      <c r="AT689" s="173" t="s">
        <v>144</v>
      </c>
      <c r="AU689" s="173" t="s">
        <v>78</v>
      </c>
      <c r="AV689" s="173" t="s">
        <v>78</v>
      </c>
      <c r="AW689" s="173" t="s">
        <v>93</v>
      </c>
      <c r="AX689" s="173" t="s">
        <v>70</v>
      </c>
      <c r="AY689" s="173" t="s">
        <v>136</v>
      </c>
    </row>
    <row r="690" spans="2:51" s="6" customFormat="1" ht="15.75" customHeight="1">
      <c r="B690" s="174"/>
      <c r="C690" s="175"/>
      <c r="D690" s="167" t="s">
        <v>144</v>
      </c>
      <c r="E690" s="175"/>
      <c r="F690" s="176" t="s">
        <v>147</v>
      </c>
      <c r="G690" s="175"/>
      <c r="H690" s="177">
        <v>103.8</v>
      </c>
      <c r="J690" s="175"/>
      <c r="K690" s="175"/>
      <c r="L690" s="178"/>
      <c r="M690" s="179"/>
      <c r="N690" s="175"/>
      <c r="O690" s="175"/>
      <c r="P690" s="175"/>
      <c r="Q690" s="175"/>
      <c r="R690" s="175"/>
      <c r="S690" s="175"/>
      <c r="T690" s="180"/>
      <c r="AT690" s="181" t="s">
        <v>144</v>
      </c>
      <c r="AU690" s="181" t="s">
        <v>78</v>
      </c>
      <c r="AV690" s="181" t="s">
        <v>142</v>
      </c>
      <c r="AW690" s="181" t="s">
        <v>93</v>
      </c>
      <c r="AX690" s="181" t="s">
        <v>20</v>
      </c>
      <c r="AY690" s="181" t="s">
        <v>136</v>
      </c>
    </row>
    <row r="691" spans="2:65" s="6" customFormat="1" ht="15.75" customHeight="1">
      <c r="B691" s="23"/>
      <c r="C691" s="145" t="s">
        <v>665</v>
      </c>
      <c r="D691" s="145" t="s">
        <v>138</v>
      </c>
      <c r="E691" s="146" t="s">
        <v>666</v>
      </c>
      <c r="F691" s="147" t="s">
        <v>667</v>
      </c>
      <c r="G691" s="148" t="s">
        <v>141</v>
      </c>
      <c r="H691" s="149">
        <v>4.937</v>
      </c>
      <c r="I691" s="150"/>
      <c r="J691" s="151">
        <f>ROUND($I$691*$H$691,2)</f>
        <v>0</v>
      </c>
      <c r="K691" s="147"/>
      <c r="L691" s="43"/>
      <c r="M691" s="152"/>
      <c r="N691" s="153" t="s">
        <v>41</v>
      </c>
      <c r="O691" s="24"/>
      <c r="P691" s="24"/>
      <c r="Q691" s="154">
        <v>0.00655</v>
      </c>
      <c r="R691" s="154">
        <f>$Q$691*$H$691</f>
        <v>0.03233735</v>
      </c>
      <c r="S691" s="154">
        <v>0</v>
      </c>
      <c r="T691" s="155">
        <f>$S$691*$H$691</f>
        <v>0</v>
      </c>
      <c r="AR691" s="89" t="s">
        <v>277</v>
      </c>
      <c r="AT691" s="89" t="s">
        <v>138</v>
      </c>
      <c r="AU691" s="89" t="s">
        <v>78</v>
      </c>
      <c r="AY691" s="6" t="s">
        <v>136</v>
      </c>
      <c r="BE691" s="156">
        <f>IF($N$691="základní",$J$691,0)</f>
        <v>0</v>
      </c>
      <c r="BF691" s="156">
        <f>IF($N$691="snížená",$J$691,0)</f>
        <v>0</v>
      </c>
      <c r="BG691" s="156">
        <f>IF($N$691="zákl. přenesená",$J$691,0)</f>
        <v>0</v>
      </c>
      <c r="BH691" s="156">
        <f>IF($N$691="sníž. přenesená",$J$691,0)</f>
        <v>0</v>
      </c>
      <c r="BI691" s="156">
        <f>IF($N$691="nulová",$J$691,0)</f>
        <v>0</v>
      </c>
      <c r="BJ691" s="89" t="s">
        <v>20</v>
      </c>
      <c r="BK691" s="156">
        <f>ROUND($I$691*$H$691,2)</f>
        <v>0</v>
      </c>
      <c r="BL691" s="89" t="s">
        <v>277</v>
      </c>
      <c r="BM691" s="89" t="s">
        <v>668</v>
      </c>
    </row>
    <row r="692" spans="2:65" s="6" customFormat="1" ht="15.75" customHeight="1">
      <c r="B692" s="23"/>
      <c r="C692" s="148" t="s">
        <v>669</v>
      </c>
      <c r="D692" s="148" t="s">
        <v>138</v>
      </c>
      <c r="E692" s="146" t="s">
        <v>670</v>
      </c>
      <c r="F692" s="147" t="s">
        <v>671</v>
      </c>
      <c r="G692" s="148" t="s">
        <v>150</v>
      </c>
      <c r="H692" s="149">
        <v>106.05</v>
      </c>
      <c r="I692" s="150"/>
      <c r="J692" s="151">
        <f>ROUND($I$692*$H$692,2)</f>
        <v>0</v>
      </c>
      <c r="K692" s="147"/>
      <c r="L692" s="43"/>
      <c r="M692" s="152"/>
      <c r="N692" s="153" t="s">
        <v>41</v>
      </c>
      <c r="O692" s="24"/>
      <c r="P692" s="24"/>
      <c r="Q692" s="154">
        <v>0.00352</v>
      </c>
      <c r="R692" s="154">
        <f>$Q$692*$H$692</f>
        <v>0.373296</v>
      </c>
      <c r="S692" s="154">
        <v>0</v>
      </c>
      <c r="T692" s="155">
        <f>$S$692*$H$692</f>
        <v>0</v>
      </c>
      <c r="AR692" s="89" t="s">
        <v>277</v>
      </c>
      <c r="AT692" s="89" t="s">
        <v>138</v>
      </c>
      <c r="AU692" s="89" t="s">
        <v>78</v>
      </c>
      <c r="AY692" s="89" t="s">
        <v>136</v>
      </c>
      <c r="BE692" s="156">
        <f>IF($N$692="základní",$J$692,0)</f>
        <v>0</v>
      </c>
      <c r="BF692" s="156">
        <f>IF($N$692="snížená",$J$692,0)</f>
        <v>0</v>
      </c>
      <c r="BG692" s="156">
        <f>IF($N$692="zákl. přenesená",$J$692,0)</f>
        <v>0</v>
      </c>
      <c r="BH692" s="156">
        <f>IF($N$692="sníž. přenesená",$J$692,0)</f>
        <v>0</v>
      </c>
      <c r="BI692" s="156">
        <f>IF($N$692="nulová",$J$692,0)</f>
        <v>0</v>
      </c>
      <c r="BJ692" s="89" t="s">
        <v>20</v>
      </c>
      <c r="BK692" s="156">
        <f>ROUND($I$692*$H$692,2)</f>
        <v>0</v>
      </c>
      <c r="BL692" s="89" t="s">
        <v>277</v>
      </c>
      <c r="BM692" s="89" t="s">
        <v>672</v>
      </c>
    </row>
    <row r="693" spans="2:65" s="6" customFormat="1" ht="15.75" customHeight="1">
      <c r="B693" s="23"/>
      <c r="C693" s="148" t="s">
        <v>673</v>
      </c>
      <c r="D693" s="148" t="s">
        <v>138</v>
      </c>
      <c r="E693" s="146" t="s">
        <v>674</v>
      </c>
      <c r="F693" s="147" t="s">
        <v>675</v>
      </c>
      <c r="G693" s="148" t="s">
        <v>150</v>
      </c>
      <c r="H693" s="149">
        <v>68</v>
      </c>
      <c r="I693" s="150"/>
      <c r="J693" s="151">
        <f>ROUND($I$693*$H$693,2)</f>
        <v>0</v>
      </c>
      <c r="K693" s="147"/>
      <c r="L693" s="43"/>
      <c r="M693" s="152"/>
      <c r="N693" s="153" t="s">
        <v>41</v>
      </c>
      <c r="O693" s="24"/>
      <c r="P693" s="24"/>
      <c r="Q693" s="154">
        <v>0.00438</v>
      </c>
      <c r="R693" s="154">
        <f>$Q$693*$H$693</f>
        <v>0.29784</v>
      </c>
      <c r="S693" s="154">
        <v>0</v>
      </c>
      <c r="T693" s="155">
        <f>$S$693*$H$693</f>
        <v>0</v>
      </c>
      <c r="AR693" s="89" t="s">
        <v>277</v>
      </c>
      <c r="AT693" s="89" t="s">
        <v>138</v>
      </c>
      <c r="AU693" s="89" t="s">
        <v>78</v>
      </c>
      <c r="AY693" s="89" t="s">
        <v>136</v>
      </c>
      <c r="BE693" s="156">
        <f>IF($N$693="základní",$J$693,0)</f>
        <v>0</v>
      </c>
      <c r="BF693" s="156">
        <f>IF($N$693="snížená",$J$693,0)</f>
        <v>0</v>
      </c>
      <c r="BG693" s="156">
        <f>IF($N$693="zákl. přenesená",$J$693,0)</f>
        <v>0</v>
      </c>
      <c r="BH693" s="156">
        <f>IF($N$693="sníž. přenesená",$J$693,0)</f>
        <v>0</v>
      </c>
      <c r="BI693" s="156">
        <f>IF($N$693="nulová",$J$693,0)</f>
        <v>0</v>
      </c>
      <c r="BJ693" s="89" t="s">
        <v>20</v>
      </c>
      <c r="BK693" s="156">
        <f>ROUND($I$693*$H$693,2)</f>
        <v>0</v>
      </c>
      <c r="BL693" s="89" t="s">
        <v>277</v>
      </c>
      <c r="BM693" s="89" t="s">
        <v>676</v>
      </c>
    </row>
    <row r="694" spans="2:51" s="6" customFormat="1" ht="15.75" customHeight="1">
      <c r="B694" s="157"/>
      <c r="C694" s="158"/>
      <c r="D694" s="159" t="s">
        <v>144</v>
      </c>
      <c r="E694" s="160"/>
      <c r="F694" s="160" t="s">
        <v>642</v>
      </c>
      <c r="G694" s="158"/>
      <c r="H694" s="158"/>
      <c r="J694" s="158"/>
      <c r="K694" s="158"/>
      <c r="L694" s="161"/>
      <c r="M694" s="162"/>
      <c r="N694" s="158"/>
      <c r="O694" s="158"/>
      <c r="P694" s="158"/>
      <c r="Q694" s="158"/>
      <c r="R694" s="158"/>
      <c r="S694" s="158"/>
      <c r="T694" s="163"/>
      <c r="AT694" s="164" t="s">
        <v>144</v>
      </c>
      <c r="AU694" s="164" t="s">
        <v>78</v>
      </c>
      <c r="AV694" s="164" t="s">
        <v>20</v>
      </c>
      <c r="AW694" s="164" t="s">
        <v>93</v>
      </c>
      <c r="AX694" s="164" t="s">
        <v>70</v>
      </c>
      <c r="AY694" s="164" t="s">
        <v>136</v>
      </c>
    </row>
    <row r="695" spans="2:51" s="6" customFormat="1" ht="15.75" customHeight="1">
      <c r="B695" s="165"/>
      <c r="C695" s="166"/>
      <c r="D695" s="167" t="s">
        <v>144</v>
      </c>
      <c r="E695" s="166"/>
      <c r="F695" s="168" t="s">
        <v>643</v>
      </c>
      <c r="G695" s="166"/>
      <c r="H695" s="169">
        <v>68</v>
      </c>
      <c r="J695" s="166"/>
      <c r="K695" s="166"/>
      <c r="L695" s="170"/>
      <c r="M695" s="171"/>
      <c r="N695" s="166"/>
      <c r="O695" s="166"/>
      <c r="P695" s="166"/>
      <c r="Q695" s="166"/>
      <c r="R695" s="166"/>
      <c r="S695" s="166"/>
      <c r="T695" s="172"/>
      <c r="AT695" s="173" t="s">
        <v>144</v>
      </c>
      <c r="AU695" s="173" t="s">
        <v>78</v>
      </c>
      <c r="AV695" s="173" t="s">
        <v>78</v>
      </c>
      <c r="AW695" s="173" t="s">
        <v>93</v>
      </c>
      <c r="AX695" s="173" t="s">
        <v>70</v>
      </c>
      <c r="AY695" s="173" t="s">
        <v>136</v>
      </c>
    </row>
    <row r="696" spans="2:51" s="6" customFormat="1" ht="15.75" customHeight="1">
      <c r="B696" s="174"/>
      <c r="C696" s="175"/>
      <c r="D696" s="167" t="s">
        <v>144</v>
      </c>
      <c r="E696" s="175"/>
      <c r="F696" s="176" t="s">
        <v>147</v>
      </c>
      <c r="G696" s="175"/>
      <c r="H696" s="177">
        <v>68</v>
      </c>
      <c r="J696" s="175"/>
      <c r="K696" s="175"/>
      <c r="L696" s="178"/>
      <c r="M696" s="179"/>
      <c r="N696" s="175"/>
      <c r="O696" s="175"/>
      <c r="P696" s="175"/>
      <c r="Q696" s="175"/>
      <c r="R696" s="175"/>
      <c r="S696" s="175"/>
      <c r="T696" s="180"/>
      <c r="AT696" s="181" t="s">
        <v>144</v>
      </c>
      <c r="AU696" s="181" t="s">
        <v>78</v>
      </c>
      <c r="AV696" s="181" t="s">
        <v>142</v>
      </c>
      <c r="AW696" s="181" t="s">
        <v>93</v>
      </c>
      <c r="AX696" s="181" t="s">
        <v>20</v>
      </c>
      <c r="AY696" s="181" t="s">
        <v>136</v>
      </c>
    </row>
    <row r="697" spans="2:65" s="6" customFormat="1" ht="15.75" customHeight="1">
      <c r="B697" s="23"/>
      <c r="C697" s="145" t="s">
        <v>677</v>
      </c>
      <c r="D697" s="145" t="s">
        <v>138</v>
      </c>
      <c r="E697" s="146" t="s">
        <v>678</v>
      </c>
      <c r="F697" s="147" t="s">
        <v>679</v>
      </c>
      <c r="G697" s="148" t="s">
        <v>150</v>
      </c>
      <c r="H697" s="149">
        <v>13.5</v>
      </c>
      <c r="I697" s="150"/>
      <c r="J697" s="151">
        <f>ROUND($I$697*$H$697,2)</f>
        <v>0</v>
      </c>
      <c r="K697" s="147"/>
      <c r="L697" s="43"/>
      <c r="M697" s="152"/>
      <c r="N697" s="153" t="s">
        <v>41</v>
      </c>
      <c r="O697" s="24"/>
      <c r="P697" s="24"/>
      <c r="Q697" s="154">
        <v>0.00149</v>
      </c>
      <c r="R697" s="154">
        <f>$Q$697*$H$697</f>
        <v>0.020115</v>
      </c>
      <c r="S697" s="154">
        <v>0</v>
      </c>
      <c r="T697" s="155">
        <f>$S$697*$H$697</f>
        <v>0</v>
      </c>
      <c r="AR697" s="89" t="s">
        <v>277</v>
      </c>
      <c r="AT697" s="89" t="s">
        <v>138</v>
      </c>
      <c r="AU697" s="89" t="s">
        <v>78</v>
      </c>
      <c r="AY697" s="6" t="s">
        <v>136</v>
      </c>
      <c r="BE697" s="156">
        <f>IF($N$697="základní",$J$697,0)</f>
        <v>0</v>
      </c>
      <c r="BF697" s="156">
        <f>IF($N$697="snížená",$J$697,0)</f>
        <v>0</v>
      </c>
      <c r="BG697" s="156">
        <f>IF($N$697="zákl. přenesená",$J$697,0)</f>
        <v>0</v>
      </c>
      <c r="BH697" s="156">
        <f>IF($N$697="sníž. přenesená",$J$697,0)</f>
        <v>0</v>
      </c>
      <c r="BI697" s="156">
        <f>IF($N$697="nulová",$J$697,0)</f>
        <v>0</v>
      </c>
      <c r="BJ697" s="89" t="s">
        <v>20</v>
      </c>
      <c r="BK697" s="156">
        <f>ROUND($I$697*$H$697,2)</f>
        <v>0</v>
      </c>
      <c r="BL697" s="89" t="s">
        <v>277</v>
      </c>
      <c r="BM697" s="89" t="s">
        <v>680</v>
      </c>
    </row>
    <row r="698" spans="2:51" s="6" customFormat="1" ht="15.75" customHeight="1">
      <c r="B698" s="157"/>
      <c r="C698" s="158"/>
      <c r="D698" s="159" t="s">
        <v>144</v>
      </c>
      <c r="E698" s="160"/>
      <c r="F698" s="160" t="s">
        <v>681</v>
      </c>
      <c r="G698" s="158"/>
      <c r="H698" s="158"/>
      <c r="J698" s="158"/>
      <c r="K698" s="158"/>
      <c r="L698" s="161"/>
      <c r="M698" s="162"/>
      <c r="N698" s="158"/>
      <c r="O698" s="158"/>
      <c r="P698" s="158"/>
      <c r="Q698" s="158"/>
      <c r="R698" s="158"/>
      <c r="S698" s="158"/>
      <c r="T698" s="163"/>
      <c r="AT698" s="164" t="s">
        <v>144</v>
      </c>
      <c r="AU698" s="164" t="s">
        <v>78</v>
      </c>
      <c r="AV698" s="164" t="s">
        <v>20</v>
      </c>
      <c r="AW698" s="164" t="s">
        <v>93</v>
      </c>
      <c r="AX698" s="164" t="s">
        <v>70</v>
      </c>
      <c r="AY698" s="164" t="s">
        <v>136</v>
      </c>
    </row>
    <row r="699" spans="2:51" s="6" customFormat="1" ht="15.75" customHeight="1">
      <c r="B699" s="165"/>
      <c r="C699" s="166"/>
      <c r="D699" s="167" t="s">
        <v>144</v>
      </c>
      <c r="E699" s="166"/>
      <c r="F699" s="168" t="s">
        <v>652</v>
      </c>
      <c r="G699" s="166"/>
      <c r="H699" s="169">
        <v>13.5</v>
      </c>
      <c r="J699" s="166"/>
      <c r="K699" s="166"/>
      <c r="L699" s="170"/>
      <c r="M699" s="171"/>
      <c r="N699" s="166"/>
      <c r="O699" s="166"/>
      <c r="P699" s="166"/>
      <c r="Q699" s="166"/>
      <c r="R699" s="166"/>
      <c r="S699" s="166"/>
      <c r="T699" s="172"/>
      <c r="AT699" s="173" t="s">
        <v>144</v>
      </c>
      <c r="AU699" s="173" t="s">
        <v>78</v>
      </c>
      <c r="AV699" s="173" t="s">
        <v>78</v>
      </c>
      <c r="AW699" s="173" t="s">
        <v>93</v>
      </c>
      <c r="AX699" s="173" t="s">
        <v>70</v>
      </c>
      <c r="AY699" s="173" t="s">
        <v>136</v>
      </c>
    </row>
    <row r="700" spans="2:51" s="6" customFormat="1" ht="15.75" customHeight="1">
      <c r="B700" s="174"/>
      <c r="C700" s="175"/>
      <c r="D700" s="167" t="s">
        <v>144</v>
      </c>
      <c r="E700" s="175"/>
      <c r="F700" s="176" t="s">
        <v>147</v>
      </c>
      <c r="G700" s="175"/>
      <c r="H700" s="177">
        <v>13.5</v>
      </c>
      <c r="J700" s="175"/>
      <c r="K700" s="175"/>
      <c r="L700" s="178"/>
      <c r="M700" s="179"/>
      <c r="N700" s="175"/>
      <c r="O700" s="175"/>
      <c r="P700" s="175"/>
      <c r="Q700" s="175"/>
      <c r="R700" s="175"/>
      <c r="S700" s="175"/>
      <c r="T700" s="180"/>
      <c r="AT700" s="181" t="s">
        <v>144</v>
      </c>
      <c r="AU700" s="181" t="s">
        <v>78</v>
      </c>
      <c r="AV700" s="181" t="s">
        <v>142</v>
      </c>
      <c r="AW700" s="181" t="s">
        <v>93</v>
      </c>
      <c r="AX700" s="181" t="s">
        <v>20</v>
      </c>
      <c r="AY700" s="181" t="s">
        <v>136</v>
      </c>
    </row>
    <row r="701" spans="2:65" s="6" customFormat="1" ht="15.75" customHeight="1">
      <c r="B701" s="23"/>
      <c r="C701" s="145" t="s">
        <v>682</v>
      </c>
      <c r="D701" s="145" t="s">
        <v>138</v>
      </c>
      <c r="E701" s="146" t="s">
        <v>683</v>
      </c>
      <c r="F701" s="147" t="s">
        <v>684</v>
      </c>
      <c r="G701" s="148" t="s">
        <v>150</v>
      </c>
      <c r="H701" s="149">
        <v>29</v>
      </c>
      <c r="I701" s="150"/>
      <c r="J701" s="151">
        <f>ROUND($I$701*$H$701,2)</f>
        <v>0</v>
      </c>
      <c r="K701" s="147"/>
      <c r="L701" s="43"/>
      <c r="M701" s="152"/>
      <c r="N701" s="153" t="s">
        <v>41</v>
      </c>
      <c r="O701" s="24"/>
      <c r="P701" s="24"/>
      <c r="Q701" s="154">
        <v>0.00195</v>
      </c>
      <c r="R701" s="154">
        <f>$Q$701*$H$701</f>
        <v>0.056549999999999996</v>
      </c>
      <c r="S701" s="154">
        <v>0</v>
      </c>
      <c r="T701" s="155">
        <f>$S$701*$H$701</f>
        <v>0</v>
      </c>
      <c r="AR701" s="89" t="s">
        <v>277</v>
      </c>
      <c r="AT701" s="89" t="s">
        <v>138</v>
      </c>
      <c r="AU701" s="89" t="s">
        <v>78</v>
      </c>
      <c r="AY701" s="6" t="s">
        <v>136</v>
      </c>
      <c r="BE701" s="156">
        <f>IF($N$701="základní",$J$701,0)</f>
        <v>0</v>
      </c>
      <c r="BF701" s="156">
        <f>IF($N$701="snížená",$J$701,0)</f>
        <v>0</v>
      </c>
      <c r="BG701" s="156">
        <f>IF($N$701="zákl. přenesená",$J$701,0)</f>
        <v>0</v>
      </c>
      <c r="BH701" s="156">
        <f>IF($N$701="sníž. přenesená",$J$701,0)</f>
        <v>0</v>
      </c>
      <c r="BI701" s="156">
        <f>IF($N$701="nulová",$J$701,0)</f>
        <v>0</v>
      </c>
      <c r="BJ701" s="89" t="s">
        <v>20</v>
      </c>
      <c r="BK701" s="156">
        <f>ROUND($I$701*$H$701,2)</f>
        <v>0</v>
      </c>
      <c r="BL701" s="89" t="s">
        <v>277</v>
      </c>
      <c r="BM701" s="89" t="s">
        <v>685</v>
      </c>
    </row>
    <row r="702" spans="2:51" s="6" customFormat="1" ht="15.75" customHeight="1">
      <c r="B702" s="157"/>
      <c r="C702" s="158"/>
      <c r="D702" s="159" t="s">
        <v>144</v>
      </c>
      <c r="E702" s="160"/>
      <c r="F702" s="160" t="s">
        <v>686</v>
      </c>
      <c r="G702" s="158"/>
      <c r="H702" s="158"/>
      <c r="J702" s="158"/>
      <c r="K702" s="158"/>
      <c r="L702" s="161"/>
      <c r="M702" s="162"/>
      <c r="N702" s="158"/>
      <c r="O702" s="158"/>
      <c r="P702" s="158"/>
      <c r="Q702" s="158"/>
      <c r="R702" s="158"/>
      <c r="S702" s="158"/>
      <c r="T702" s="163"/>
      <c r="AT702" s="164" t="s">
        <v>144</v>
      </c>
      <c r="AU702" s="164" t="s">
        <v>78</v>
      </c>
      <c r="AV702" s="164" t="s">
        <v>20</v>
      </c>
      <c r="AW702" s="164" t="s">
        <v>93</v>
      </c>
      <c r="AX702" s="164" t="s">
        <v>70</v>
      </c>
      <c r="AY702" s="164" t="s">
        <v>136</v>
      </c>
    </row>
    <row r="703" spans="2:51" s="6" customFormat="1" ht="15.75" customHeight="1">
      <c r="B703" s="165"/>
      <c r="C703" s="166"/>
      <c r="D703" s="167" t="s">
        <v>144</v>
      </c>
      <c r="E703" s="166"/>
      <c r="F703" s="168" t="s">
        <v>373</v>
      </c>
      <c r="G703" s="166"/>
      <c r="H703" s="169">
        <v>29</v>
      </c>
      <c r="J703" s="166"/>
      <c r="K703" s="166"/>
      <c r="L703" s="170"/>
      <c r="M703" s="171"/>
      <c r="N703" s="166"/>
      <c r="O703" s="166"/>
      <c r="P703" s="166"/>
      <c r="Q703" s="166"/>
      <c r="R703" s="166"/>
      <c r="S703" s="166"/>
      <c r="T703" s="172"/>
      <c r="AT703" s="173" t="s">
        <v>144</v>
      </c>
      <c r="AU703" s="173" t="s">
        <v>78</v>
      </c>
      <c r="AV703" s="173" t="s">
        <v>78</v>
      </c>
      <c r="AW703" s="173" t="s">
        <v>93</v>
      </c>
      <c r="AX703" s="173" t="s">
        <v>70</v>
      </c>
      <c r="AY703" s="173" t="s">
        <v>136</v>
      </c>
    </row>
    <row r="704" spans="2:51" s="6" customFormat="1" ht="15.75" customHeight="1">
      <c r="B704" s="174"/>
      <c r="C704" s="175"/>
      <c r="D704" s="167" t="s">
        <v>144</v>
      </c>
      <c r="E704" s="175"/>
      <c r="F704" s="176" t="s">
        <v>147</v>
      </c>
      <c r="G704" s="175"/>
      <c r="H704" s="177">
        <v>29</v>
      </c>
      <c r="J704" s="175"/>
      <c r="K704" s="175"/>
      <c r="L704" s="178"/>
      <c r="M704" s="179"/>
      <c r="N704" s="175"/>
      <c r="O704" s="175"/>
      <c r="P704" s="175"/>
      <c r="Q704" s="175"/>
      <c r="R704" s="175"/>
      <c r="S704" s="175"/>
      <c r="T704" s="180"/>
      <c r="AT704" s="181" t="s">
        <v>144</v>
      </c>
      <c r="AU704" s="181" t="s">
        <v>78</v>
      </c>
      <c r="AV704" s="181" t="s">
        <v>142</v>
      </c>
      <c r="AW704" s="181" t="s">
        <v>93</v>
      </c>
      <c r="AX704" s="181" t="s">
        <v>20</v>
      </c>
      <c r="AY704" s="181" t="s">
        <v>136</v>
      </c>
    </row>
    <row r="705" spans="2:65" s="6" customFormat="1" ht="15.75" customHeight="1">
      <c r="B705" s="23"/>
      <c r="C705" s="145" t="s">
        <v>687</v>
      </c>
      <c r="D705" s="145" t="s">
        <v>138</v>
      </c>
      <c r="E705" s="146" t="s">
        <v>688</v>
      </c>
      <c r="F705" s="147" t="s">
        <v>689</v>
      </c>
      <c r="G705" s="148" t="s">
        <v>150</v>
      </c>
      <c r="H705" s="149">
        <v>14.175</v>
      </c>
      <c r="I705" s="150"/>
      <c r="J705" s="151">
        <f>ROUND($I$705*$H$705,2)</f>
        <v>0</v>
      </c>
      <c r="K705" s="147"/>
      <c r="L705" s="43"/>
      <c r="M705" s="152"/>
      <c r="N705" s="153" t="s">
        <v>41</v>
      </c>
      <c r="O705" s="24"/>
      <c r="P705" s="24"/>
      <c r="Q705" s="154">
        <v>0.00393</v>
      </c>
      <c r="R705" s="154">
        <f>$Q$705*$H$705</f>
        <v>0.05570775000000001</v>
      </c>
      <c r="S705" s="154">
        <v>0</v>
      </c>
      <c r="T705" s="155">
        <f>$S$705*$H$705</f>
        <v>0</v>
      </c>
      <c r="AR705" s="89" t="s">
        <v>277</v>
      </c>
      <c r="AT705" s="89" t="s">
        <v>138</v>
      </c>
      <c r="AU705" s="89" t="s">
        <v>78</v>
      </c>
      <c r="AY705" s="6" t="s">
        <v>136</v>
      </c>
      <c r="BE705" s="156">
        <f>IF($N$705="základní",$J$705,0)</f>
        <v>0</v>
      </c>
      <c r="BF705" s="156">
        <f>IF($N$705="snížená",$J$705,0)</f>
        <v>0</v>
      </c>
      <c r="BG705" s="156">
        <f>IF($N$705="zákl. přenesená",$J$705,0)</f>
        <v>0</v>
      </c>
      <c r="BH705" s="156">
        <f>IF($N$705="sníž. přenesená",$J$705,0)</f>
        <v>0</v>
      </c>
      <c r="BI705" s="156">
        <f>IF($N$705="nulová",$J$705,0)</f>
        <v>0</v>
      </c>
      <c r="BJ705" s="89" t="s">
        <v>20</v>
      </c>
      <c r="BK705" s="156">
        <f>ROUND($I$705*$H$705,2)</f>
        <v>0</v>
      </c>
      <c r="BL705" s="89" t="s">
        <v>277</v>
      </c>
      <c r="BM705" s="89" t="s">
        <v>690</v>
      </c>
    </row>
    <row r="706" spans="2:65" s="6" customFormat="1" ht="15.75" customHeight="1">
      <c r="B706" s="23"/>
      <c r="C706" s="148" t="s">
        <v>691</v>
      </c>
      <c r="D706" s="148" t="s">
        <v>138</v>
      </c>
      <c r="E706" s="146" t="s">
        <v>692</v>
      </c>
      <c r="F706" s="147" t="s">
        <v>693</v>
      </c>
      <c r="G706" s="148" t="s">
        <v>150</v>
      </c>
      <c r="H706" s="149">
        <v>184.59</v>
      </c>
      <c r="I706" s="150"/>
      <c r="J706" s="151">
        <f>ROUND($I$706*$H$706,2)</f>
        <v>0</v>
      </c>
      <c r="K706" s="147"/>
      <c r="L706" s="43"/>
      <c r="M706" s="152"/>
      <c r="N706" s="153" t="s">
        <v>41</v>
      </c>
      <c r="O706" s="24"/>
      <c r="P706" s="24"/>
      <c r="Q706" s="154">
        <v>0.00286</v>
      </c>
      <c r="R706" s="154">
        <f>$Q$706*$H$706</f>
        <v>0.5279274</v>
      </c>
      <c r="S706" s="154">
        <v>0</v>
      </c>
      <c r="T706" s="155">
        <f>$S$706*$H$706</f>
        <v>0</v>
      </c>
      <c r="AR706" s="89" t="s">
        <v>277</v>
      </c>
      <c r="AT706" s="89" t="s">
        <v>138</v>
      </c>
      <c r="AU706" s="89" t="s">
        <v>78</v>
      </c>
      <c r="AY706" s="89" t="s">
        <v>136</v>
      </c>
      <c r="BE706" s="156">
        <f>IF($N$706="základní",$J$706,0)</f>
        <v>0</v>
      </c>
      <c r="BF706" s="156">
        <f>IF($N$706="snížená",$J$706,0)</f>
        <v>0</v>
      </c>
      <c r="BG706" s="156">
        <f>IF($N$706="zákl. přenesená",$J$706,0)</f>
        <v>0</v>
      </c>
      <c r="BH706" s="156">
        <f>IF($N$706="sníž. přenesená",$J$706,0)</f>
        <v>0</v>
      </c>
      <c r="BI706" s="156">
        <f>IF($N$706="nulová",$J$706,0)</f>
        <v>0</v>
      </c>
      <c r="BJ706" s="89" t="s">
        <v>20</v>
      </c>
      <c r="BK706" s="156">
        <f>ROUND($I$706*$H$706,2)</f>
        <v>0</v>
      </c>
      <c r="BL706" s="89" t="s">
        <v>277</v>
      </c>
      <c r="BM706" s="89" t="s">
        <v>694</v>
      </c>
    </row>
    <row r="707" spans="2:65" s="6" customFormat="1" ht="15.75" customHeight="1">
      <c r="B707" s="23"/>
      <c r="C707" s="148" t="s">
        <v>695</v>
      </c>
      <c r="D707" s="148" t="s">
        <v>138</v>
      </c>
      <c r="E707" s="146" t="s">
        <v>696</v>
      </c>
      <c r="F707" s="147" t="s">
        <v>697</v>
      </c>
      <c r="G707" s="148" t="s">
        <v>385</v>
      </c>
      <c r="H707" s="149">
        <v>12</v>
      </c>
      <c r="I707" s="150"/>
      <c r="J707" s="151">
        <f>ROUND($I$707*$H$707,2)</f>
        <v>0</v>
      </c>
      <c r="K707" s="147"/>
      <c r="L707" s="43"/>
      <c r="M707" s="152"/>
      <c r="N707" s="153" t="s">
        <v>41</v>
      </c>
      <c r="O707" s="24"/>
      <c r="P707" s="24"/>
      <c r="Q707" s="154">
        <v>0.00064</v>
      </c>
      <c r="R707" s="154">
        <f>$Q$707*$H$707</f>
        <v>0.007680000000000001</v>
      </c>
      <c r="S707" s="154">
        <v>0</v>
      </c>
      <c r="T707" s="155">
        <f>$S$707*$H$707</f>
        <v>0</v>
      </c>
      <c r="AR707" s="89" t="s">
        <v>277</v>
      </c>
      <c r="AT707" s="89" t="s">
        <v>138</v>
      </c>
      <c r="AU707" s="89" t="s">
        <v>78</v>
      </c>
      <c r="AY707" s="89" t="s">
        <v>136</v>
      </c>
      <c r="BE707" s="156">
        <f>IF($N$707="základní",$J$707,0)</f>
        <v>0</v>
      </c>
      <c r="BF707" s="156">
        <f>IF($N$707="snížená",$J$707,0)</f>
        <v>0</v>
      </c>
      <c r="BG707" s="156">
        <f>IF($N$707="zákl. přenesená",$J$707,0)</f>
        <v>0</v>
      </c>
      <c r="BH707" s="156">
        <f>IF($N$707="sníž. přenesená",$J$707,0)</f>
        <v>0</v>
      </c>
      <c r="BI707" s="156">
        <f>IF($N$707="nulová",$J$707,0)</f>
        <v>0</v>
      </c>
      <c r="BJ707" s="89" t="s">
        <v>20</v>
      </c>
      <c r="BK707" s="156">
        <f>ROUND($I$707*$H$707,2)</f>
        <v>0</v>
      </c>
      <c r="BL707" s="89" t="s">
        <v>277</v>
      </c>
      <c r="BM707" s="89" t="s">
        <v>698</v>
      </c>
    </row>
    <row r="708" spans="2:65" s="6" customFormat="1" ht="15.75" customHeight="1">
      <c r="B708" s="23"/>
      <c r="C708" s="148" t="s">
        <v>699</v>
      </c>
      <c r="D708" s="148" t="s">
        <v>138</v>
      </c>
      <c r="E708" s="146" t="s">
        <v>700</v>
      </c>
      <c r="F708" s="147" t="s">
        <v>701</v>
      </c>
      <c r="G708" s="148" t="s">
        <v>150</v>
      </c>
      <c r="H708" s="149">
        <v>108.99</v>
      </c>
      <c r="I708" s="150"/>
      <c r="J708" s="151">
        <f>ROUND($I$708*$H$708,2)</f>
        <v>0</v>
      </c>
      <c r="K708" s="147"/>
      <c r="L708" s="43"/>
      <c r="M708" s="152"/>
      <c r="N708" s="153" t="s">
        <v>41</v>
      </c>
      <c r="O708" s="24"/>
      <c r="P708" s="24"/>
      <c r="Q708" s="154">
        <v>0.00289</v>
      </c>
      <c r="R708" s="154">
        <f>$Q$708*$H$708</f>
        <v>0.3149811</v>
      </c>
      <c r="S708" s="154">
        <v>0</v>
      </c>
      <c r="T708" s="155">
        <f>$S$708*$H$708</f>
        <v>0</v>
      </c>
      <c r="AR708" s="89" t="s">
        <v>277</v>
      </c>
      <c r="AT708" s="89" t="s">
        <v>138</v>
      </c>
      <c r="AU708" s="89" t="s">
        <v>78</v>
      </c>
      <c r="AY708" s="89" t="s">
        <v>136</v>
      </c>
      <c r="BE708" s="156">
        <f>IF($N$708="základní",$J$708,0)</f>
        <v>0</v>
      </c>
      <c r="BF708" s="156">
        <f>IF($N$708="snížená",$J$708,0)</f>
        <v>0</v>
      </c>
      <c r="BG708" s="156">
        <f>IF($N$708="zákl. přenesená",$J$708,0)</f>
        <v>0</v>
      </c>
      <c r="BH708" s="156">
        <f>IF($N$708="sníž. přenesená",$J$708,0)</f>
        <v>0</v>
      </c>
      <c r="BI708" s="156">
        <f>IF($N$708="nulová",$J$708,0)</f>
        <v>0</v>
      </c>
      <c r="BJ708" s="89" t="s">
        <v>20</v>
      </c>
      <c r="BK708" s="156">
        <f>ROUND($I$708*$H$708,2)</f>
        <v>0</v>
      </c>
      <c r="BL708" s="89" t="s">
        <v>277</v>
      </c>
      <c r="BM708" s="89" t="s">
        <v>702</v>
      </c>
    </row>
    <row r="709" spans="2:65" s="6" customFormat="1" ht="15.75" customHeight="1">
      <c r="B709" s="23"/>
      <c r="C709" s="148" t="s">
        <v>703</v>
      </c>
      <c r="D709" s="148" t="s">
        <v>138</v>
      </c>
      <c r="E709" s="146" t="s">
        <v>704</v>
      </c>
      <c r="F709" s="147" t="s">
        <v>705</v>
      </c>
      <c r="G709" s="148" t="s">
        <v>173</v>
      </c>
      <c r="H709" s="149">
        <v>1.686</v>
      </c>
      <c r="I709" s="150"/>
      <c r="J709" s="151">
        <f>ROUND($I$709*$H$709,2)</f>
        <v>0</v>
      </c>
      <c r="K709" s="147"/>
      <c r="L709" s="43"/>
      <c r="M709" s="152"/>
      <c r="N709" s="153" t="s">
        <v>41</v>
      </c>
      <c r="O709" s="24"/>
      <c r="P709" s="24"/>
      <c r="Q709" s="154">
        <v>0</v>
      </c>
      <c r="R709" s="154">
        <f>$Q$709*$H$709</f>
        <v>0</v>
      </c>
      <c r="S709" s="154">
        <v>0</v>
      </c>
      <c r="T709" s="155">
        <f>$S$709*$H$709</f>
        <v>0</v>
      </c>
      <c r="AR709" s="89" t="s">
        <v>277</v>
      </c>
      <c r="AT709" s="89" t="s">
        <v>138</v>
      </c>
      <c r="AU709" s="89" t="s">
        <v>78</v>
      </c>
      <c r="AY709" s="89" t="s">
        <v>136</v>
      </c>
      <c r="BE709" s="156">
        <f>IF($N$709="základní",$J$709,0)</f>
        <v>0</v>
      </c>
      <c r="BF709" s="156">
        <f>IF($N$709="snížená",$J$709,0)</f>
        <v>0</v>
      </c>
      <c r="BG709" s="156">
        <f>IF($N$709="zákl. přenesená",$J$709,0)</f>
        <v>0</v>
      </c>
      <c r="BH709" s="156">
        <f>IF($N$709="sníž. přenesená",$J$709,0)</f>
        <v>0</v>
      </c>
      <c r="BI709" s="156">
        <f>IF($N$709="nulová",$J$709,0)</f>
        <v>0</v>
      </c>
      <c r="BJ709" s="89" t="s">
        <v>20</v>
      </c>
      <c r="BK709" s="156">
        <f>ROUND($I$709*$H$709,2)</f>
        <v>0</v>
      </c>
      <c r="BL709" s="89" t="s">
        <v>277</v>
      </c>
      <c r="BM709" s="89" t="s">
        <v>706</v>
      </c>
    </row>
    <row r="710" spans="2:63" s="132" customFormat="1" ht="30.75" customHeight="1">
      <c r="B710" s="133"/>
      <c r="C710" s="134"/>
      <c r="D710" s="134" t="s">
        <v>69</v>
      </c>
      <c r="E710" s="143" t="s">
        <v>707</v>
      </c>
      <c r="F710" s="143" t="s">
        <v>708</v>
      </c>
      <c r="G710" s="134"/>
      <c r="H710" s="134"/>
      <c r="J710" s="144">
        <f>$BK$710</f>
        <v>0</v>
      </c>
      <c r="K710" s="134"/>
      <c r="L710" s="137"/>
      <c r="M710" s="138"/>
      <c r="N710" s="134"/>
      <c r="O710" s="134"/>
      <c r="P710" s="139">
        <f>SUM($P$711:$P$785)</f>
        <v>0</v>
      </c>
      <c r="Q710" s="134"/>
      <c r="R710" s="139">
        <f>SUM($R$711:$R$785)</f>
        <v>8.999089999999999</v>
      </c>
      <c r="S710" s="134"/>
      <c r="T710" s="140">
        <f>SUM($T$711:$T$785)</f>
        <v>0</v>
      </c>
      <c r="AR710" s="141" t="s">
        <v>78</v>
      </c>
      <c r="AT710" s="141" t="s">
        <v>69</v>
      </c>
      <c r="AU710" s="141" t="s">
        <v>20</v>
      </c>
      <c r="AY710" s="141" t="s">
        <v>136</v>
      </c>
      <c r="BK710" s="142">
        <f>SUM($BK$711:$BK$785)</f>
        <v>0</v>
      </c>
    </row>
    <row r="711" spans="2:65" s="6" customFormat="1" ht="15.75" customHeight="1">
      <c r="B711" s="23"/>
      <c r="C711" s="148" t="s">
        <v>709</v>
      </c>
      <c r="D711" s="148" t="s">
        <v>138</v>
      </c>
      <c r="E711" s="146" t="s">
        <v>710</v>
      </c>
      <c r="F711" s="147" t="s">
        <v>711</v>
      </c>
      <c r="G711" s="148" t="s">
        <v>141</v>
      </c>
      <c r="H711" s="149">
        <v>253.12</v>
      </c>
      <c r="I711" s="150"/>
      <c r="J711" s="151">
        <f>ROUND($I$711*$H$711,2)</f>
        <v>0</v>
      </c>
      <c r="K711" s="147"/>
      <c r="L711" s="43"/>
      <c r="M711" s="152"/>
      <c r="N711" s="153" t="s">
        <v>41</v>
      </c>
      <c r="O711" s="24"/>
      <c r="P711" s="24"/>
      <c r="Q711" s="154">
        <v>0.00025</v>
      </c>
      <c r="R711" s="154">
        <f>$Q$711*$H$711</f>
        <v>0.06328</v>
      </c>
      <c r="S711" s="154">
        <v>0</v>
      </c>
      <c r="T711" s="155">
        <f>$S$711*$H$711</f>
        <v>0</v>
      </c>
      <c r="AR711" s="89" t="s">
        <v>277</v>
      </c>
      <c r="AT711" s="89" t="s">
        <v>138</v>
      </c>
      <c r="AU711" s="89" t="s">
        <v>78</v>
      </c>
      <c r="AY711" s="89" t="s">
        <v>136</v>
      </c>
      <c r="BE711" s="156">
        <f>IF($N$711="základní",$J$711,0)</f>
        <v>0</v>
      </c>
      <c r="BF711" s="156">
        <f>IF($N$711="snížená",$J$711,0)</f>
        <v>0</v>
      </c>
      <c r="BG711" s="156">
        <f>IF($N$711="zákl. přenesená",$J$711,0)</f>
        <v>0</v>
      </c>
      <c r="BH711" s="156">
        <f>IF($N$711="sníž. přenesená",$J$711,0)</f>
        <v>0</v>
      </c>
      <c r="BI711" s="156">
        <f>IF($N$711="nulová",$J$711,0)</f>
        <v>0</v>
      </c>
      <c r="BJ711" s="89" t="s">
        <v>20</v>
      </c>
      <c r="BK711" s="156">
        <f>ROUND($I$711*$H$711,2)</f>
        <v>0</v>
      </c>
      <c r="BL711" s="89" t="s">
        <v>277</v>
      </c>
      <c r="BM711" s="89" t="s">
        <v>712</v>
      </c>
    </row>
    <row r="712" spans="2:51" s="6" customFormat="1" ht="15.75" customHeight="1">
      <c r="B712" s="157"/>
      <c r="C712" s="158"/>
      <c r="D712" s="159" t="s">
        <v>144</v>
      </c>
      <c r="E712" s="160"/>
      <c r="F712" s="160" t="s">
        <v>214</v>
      </c>
      <c r="G712" s="158"/>
      <c r="H712" s="158"/>
      <c r="J712" s="158"/>
      <c r="K712" s="158"/>
      <c r="L712" s="161"/>
      <c r="M712" s="162"/>
      <c r="N712" s="158"/>
      <c r="O712" s="158"/>
      <c r="P712" s="158"/>
      <c r="Q712" s="158"/>
      <c r="R712" s="158"/>
      <c r="S712" s="158"/>
      <c r="T712" s="163"/>
      <c r="AT712" s="164" t="s">
        <v>144</v>
      </c>
      <c r="AU712" s="164" t="s">
        <v>78</v>
      </c>
      <c r="AV712" s="164" t="s">
        <v>20</v>
      </c>
      <c r="AW712" s="164" t="s">
        <v>93</v>
      </c>
      <c r="AX712" s="164" t="s">
        <v>70</v>
      </c>
      <c r="AY712" s="164" t="s">
        <v>136</v>
      </c>
    </row>
    <row r="713" spans="2:51" s="6" customFormat="1" ht="15.75" customHeight="1">
      <c r="B713" s="157"/>
      <c r="C713" s="158"/>
      <c r="D713" s="167" t="s">
        <v>144</v>
      </c>
      <c r="E713" s="158"/>
      <c r="F713" s="160" t="s">
        <v>713</v>
      </c>
      <c r="G713" s="158"/>
      <c r="H713" s="158"/>
      <c r="J713" s="158"/>
      <c r="K713" s="158"/>
      <c r="L713" s="161"/>
      <c r="M713" s="162"/>
      <c r="N713" s="158"/>
      <c r="O713" s="158"/>
      <c r="P713" s="158"/>
      <c r="Q713" s="158"/>
      <c r="R713" s="158"/>
      <c r="S713" s="158"/>
      <c r="T713" s="163"/>
      <c r="AT713" s="164" t="s">
        <v>144</v>
      </c>
      <c r="AU713" s="164" t="s">
        <v>78</v>
      </c>
      <c r="AV713" s="164" t="s">
        <v>20</v>
      </c>
      <c r="AW713" s="164" t="s">
        <v>93</v>
      </c>
      <c r="AX713" s="164" t="s">
        <v>70</v>
      </c>
      <c r="AY713" s="164" t="s">
        <v>136</v>
      </c>
    </row>
    <row r="714" spans="2:51" s="6" customFormat="1" ht="15.75" customHeight="1">
      <c r="B714" s="165"/>
      <c r="C714" s="166"/>
      <c r="D714" s="167" t="s">
        <v>144</v>
      </c>
      <c r="E714" s="166"/>
      <c r="F714" s="168" t="s">
        <v>714</v>
      </c>
      <c r="G714" s="166"/>
      <c r="H714" s="169">
        <v>103.5</v>
      </c>
      <c r="J714" s="166"/>
      <c r="K714" s="166"/>
      <c r="L714" s="170"/>
      <c r="M714" s="171"/>
      <c r="N714" s="166"/>
      <c r="O714" s="166"/>
      <c r="P714" s="166"/>
      <c r="Q714" s="166"/>
      <c r="R714" s="166"/>
      <c r="S714" s="166"/>
      <c r="T714" s="172"/>
      <c r="AT714" s="173" t="s">
        <v>144</v>
      </c>
      <c r="AU714" s="173" t="s">
        <v>78</v>
      </c>
      <c r="AV714" s="173" t="s">
        <v>78</v>
      </c>
      <c r="AW714" s="173" t="s">
        <v>93</v>
      </c>
      <c r="AX714" s="173" t="s">
        <v>70</v>
      </c>
      <c r="AY714" s="173" t="s">
        <v>136</v>
      </c>
    </row>
    <row r="715" spans="2:51" s="6" customFormat="1" ht="15.75" customHeight="1">
      <c r="B715" s="157"/>
      <c r="C715" s="158"/>
      <c r="D715" s="167" t="s">
        <v>144</v>
      </c>
      <c r="E715" s="158"/>
      <c r="F715" s="160" t="s">
        <v>715</v>
      </c>
      <c r="G715" s="158"/>
      <c r="H715" s="158"/>
      <c r="J715" s="158"/>
      <c r="K715" s="158"/>
      <c r="L715" s="161"/>
      <c r="M715" s="162"/>
      <c r="N715" s="158"/>
      <c r="O715" s="158"/>
      <c r="P715" s="158"/>
      <c r="Q715" s="158"/>
      <c r="R715" s="158"/>
      <c r="S715" s="158"/>
      <c r="T715" s="163"/>
      <c r="AT715" s="164" t="s">
        <v>144</v>
      </c>
      <c r="AU715" s="164" t="s">
        <v>78</v>
      </c>
      <c r="AV715" s="164" t="s">
        <v>20</v>
      </c>
      <c r="AW715" s="164" t="s">
        <v>93</v>
      </c>
      <c r="AX715" s="164" t="s">
        <v>70</v>
      </c>
      <c r="AY715" s="164" t="s">
        <v>136</v>
      </c>
    </row>
    <row r="716" spans="2:51" s="6" customFormat="1" ht="15.75" customHeight="1">
      <c r="B716" s="165"/>
      <c r="C716" s="166"/>
      <c r="D716" s="167" t="s">
        <v>144</v>
      </c>
      <c r="E716" s="166"/>
      <c r="F716" s="168" t="s">
        <v>716</v>
      </c>
      <c r="G716" s="166"/>
      <c r="H716" s="169">
        <v>12.39</v>
      </c>
      <c r="J716" s="166"/>
      <c r="K716" s="166"/>
      <c r="L716" s="170"/>
      <c r="M716" s="171"/>
      <c r="N716" s="166"/>
      <c r="O716" s="166"/>
      <c r="P716" s="166"/>
      <c r="Q716" s="166"/>
      <c r="R716" s="166"/>
      <c r="S716" s="166"/>
      <c r="T716" s="172"/>
      <c r="AT716" s="173" t="s">
        <v>144</v>
      </c>
      <c r="AU716" s="173" t="s">
        <v>78</v>
      </c>
      <c r="AV716" s="173" t="s">
        <v>78</v>
      </c>
      <c r="AW716" s="173" t="s">
        <v>93</v>
      </c>
      <c r="AX716" s="173" t="s">
        <v>70</v>
      </c>
      <c r="AY716" s="173" t="s">
        <v>136</v>
      </c>
    </row>
    <row r="717" spans="2:51" s="6" customFormat="1" ht="15.75" customHeight="1">
      <c r="B717" s="157"/>
      <c r="C717" s="158"/>
      <c r="D717" s="167" t="s">
        <v>144</v>
      </c>
      <c r="E717" s="158"/>
      <c r="F717" s="160" t="s">
        <v>717</v>
      </c>
      <c r="G717" s="158"/>
      <c r="H717" s="158"/>
      <c r="J717" s="158"/>
      <c r="K717" s="158"/>
      <c r="L717" s="161"/>
      <c r="M717" s="162"/>
      <c r="N717" s="158"/>
      <c r="O717" s="158"/>
      <c r="P717" s="158"/>
      <c r="Q717" s="158"/>
      <c r="R717" s="158"/>
      <c r="S717" s="158"/>
      <c r="T717" s="163"/>
      <c r="AT717" s="164" t="s">
        <v>144</v>
      </c>
      <c r="AU717" s="164" t="s">
        <v>78</v>
      </c>
      <c r="AV717" s="164" t="s">
        <v>20</v>
      </c>
      <c r="AW717" s="164" t="s">
        <v>93</v>
      </c>
      <c r="AX717" s="164" t="s">
        <v>70</v>
      </c>
      <c r="AY717" s="164" t="s">
        <v>136</v>
      </c>
    </row>
    <row r="718" spans="2:51" s="6" customFormat="1" ht="15.75" customHeight="1">
      <c r="B718" s="165"/>
      <c r="C718" s="166"/>
      <c r="D718" s="167" t="s">
        <v>144</v>
      </c>
      <c r="E718" s="166"/>
      <c r="F718" s="168" t="s">
        <v>718</v>
      </c>
      <c r="G718" s="166"/>
      <c r="H718" s="169">
        <v>33.6</v>
      </c>
      <c r="J718" s="166"/>
      <c r="K718" s="166"/>
      <c r="L718" s="170"/>
      <c r="M718" s="171"/>
      <c r="N718" s="166"/>
      <c r="O718" s="166"/>
      <c r="P718" s="166"/>
      <c r="Q718" s="166"/>
      <c r="R718" s="166"/>
      <c r="S718" s="166"/>
      <c r="T718" s="172"/>
      <c r="AT718" s="173" t="s">
        <v>144</v>
      </c>
      <c r="AU718" s="173" t="s">
        <v>78</v>
      </c>
      <c r="AV718" s="173" t="s">
        <v>78</v>
      </c>
      <c r="AW718" s="173" t="s">
        <v>93</v>
      </c>
      <c r="AX718" s="173" t="s">
        <v>70</v>
      </c>
      <c r="AY718" s="173" t="s">
        <v>136</v>
      </c>
    </row>
    <row r="719" spans="2:51" s="6" customFormat="1" ht="15.75" customHeight="1">
      <c r="B719" s="157"/>
      <c r="C719" s="158"/>
      <c r="D719" s="167" t="s">
        <v>144</v>
      </c>
      <c r="E719" s="158"/>
      <c r="F719" s="160" t="s">
        <v>719</v>
      </c>
      <c r="G719" s="158"/>
      <c r="H719" s="158"/>
      <c r="J719" s="158"/>
      <c r="K719" s="158"/>
      <c r="L719" s="161"/>
      <c r="M719" s="162"/>
      <c r="N719" s="158"/>
      <c r="O719" s="158"/>
      <c r="P719" s="158"/>
      <c r="Q719" s="158"/>
      <c r="R719" s="158"/>
      <c r="S719" s="158"/>
      <c r="T719" s="163"/>
      <c r="AT719" s="164" t="s">
        <v>144</v>
      </c>
      <c r="AU719" s="164" t="s">
        <v>78</v>
      </c>
      <c r="AV719" s="164" t="s">
        <v>20</v>
      </c>
      <c r="AW719" s="164" t="s">
        <v>93</v>
      </c>
      <c r="AX719" s="164" t="s">
        <v>70</v>
      </c>
      <c r="AY719" s="164" t="s">
        <v>136</v>
      </c>
    </row>
    <row r="720" spans="2:51" s="6" customFormat="1" ht="15.75" customHeight="1">
      <c r="B720" s="165"/>
      <c r="C720" s="166"/>
      <c r="D720" s="167" t="s">
        <v>144</v>
      </c>
      <c r="E720" s="166"/>
      <c r="F720" s="168" t="s">
        <v>720</v>
      </c>
      <c r="G720" s="166"/>
      <c r="H720" s="169">
        <v>54</v>
      </c>
      <c r="J720" s="166"/>
      <c r="K720" s="166"/>
      <c r="L720" s="170"/>
      <c r="M720" s="171"/>
      <c r="N720" s="166"/>
      <c r="O720" s="166"/>
      <c r="P720" s="166"/>
      <c r="Q720" s="166"/>
      <c r="R720" s="166"/>
      <c r="S720" s="166"/>
      <c r="T720" s="172"/>
      <c r="AT720" s="173" t="s">
        <v>144</v>
      </c>
      <c r="AU720" s="173" t="s">
        <v>78</v>
      </c>
      <c r="AV720" s="173" t="s">
        <v>78</v>
      </c>
      <c r="AW720" s="173" t="s">
        <v>93</v>
      </c>
      <c r="AX720" s="173" t="s">
        <v>70</v>
      </c>
      <c r="AY720" s="173" t="s">
        <v>136</v>
      </c>
    </row>
    <row r="721" spans="2:51" s="6" customFormat="1" ht="15.75" customHeight="1">
      <c r="B721" s="157"/>
      <c r="C721" s="158"/>
      <c r="D721" s="167" t="s">
        <v>144</v>
      </c>
      <c r="E721" s="158"/>
      <c r="F721" s="160" t="s">
        <v>721</v>
      </c>
      <c r="G721" s="158"/>
      <c r="H721" s="158"/>
      <c r="J721" s="158"/>
      <c r="K721" s="158"/>
      <c r="L721" s="161"/>
      <c r="M721" s="162"/>
      <c r="N721" s="158"/>
      <c r="O721" s="158"/>
      <c r="P721" s="158"/>
      <c r="Q721" s="158"/>
      <c r="R721" s="158"/>
      <c r="S721" s="158"/>
      <c r="T721" s="163"/>
      <c r="AT721" s="164" t="s">
        <v>144</v>
      </c>
      <c r="AU721" s="164" t="s">
        <v>78</v>
      </c>
      <c r="AV721" s="164" t="s">
        <v>20</v>
      </c>
      <c r="AW721" s="164" t="s">
        <v>93</v>
      </c>
      <c r="AX721" s="164" t="s">
        <v>70</v>
      </c>
      <c r="AY721" s="164" t="s">
        <v>136</v>
      </c>
    </row>
    <row r="722" spans="2:51" s="6" customFormat="1" ht="15.75" customHeight="1">
      <c r="B722" s="165"/>
      <c r="C722" s="166"/>
      <c r="D722" s="167" t="s">
        <v>144</v>
      </c>
      <c r="E722" s="166"/>
      <c r="F722" s="168" t="s">
        <v>722</v>
      </c>
      <c r="G722" s="166"/>
      <c r="H722" s="169">
        <v>2.6</v>
      </c>
      <c r="J722" s="166"/>
      <c r="K722" s="166"/>
      <c r="L722" s="170"/>
      <c r="M722" s="171"/>
      <c r="N722" s="166"/>
      <c r="O722" s="166"/>
      <c r="P722" s="166"/>
      <c r="Q722" s="166"/>
      <c r="R722" s="166"/>
      <c r="S722" s="166"/>
      <c r="T722" s="172"/>
      <c r="AT722" s="173" t="s">
        <v>144</v>
      </c>
      <c r="AU722" s="173" t="s">
        <v>78</v>
      </c>
      <c r="AV722" s="173" t="s">
        <v>78</v>
      </c>
      <c r="AW722" s="173" t="s">
        <v>93</v>
      </c>
      <c r="AX722" s="173" t="s">
        <v>70</v>
      </c>
      <c r="AY722" s="173" t="s">
        <v>136</v>
      </c>
    </row>
    <row r="723" spans="2:51" s="6" customFormat="1" ht="15.75" customHeight="1">
      <c r="B723" s="157"/>
      <c r="C723" s="158"/>
      <c r="D723" s="167" t="s">
        <v>144</v>
      </c>
      <c r="E723" s="158"/>
      <c r="F723" s="160" t="s">
        <v>723</v>
      </c>
      <c r="G723" s="158"/>
      <c r="H723" s="158"/>
      <c r="J723" s="158"/>
      <c r="K723" s="158"/>
      <c r="L723" s="161"/>
      <c r="M723" s="162"/>
      <c r="N723" s="158"/>
      <c r="O723" s="158"/>
      <c r="P723" s="158"/>
      <c r="Q723" s="158"/>
      <c r="R723" s="158"/>
      <c r="S723" s="158"/>
      <c r="T723" s="163"/>
      <c r="AT723" s="164" t="s">
        <v>144</v>
      </c>
      <c r="AU723" s="164" t="s">
        <v>78</v>
      </c>
      <c r="AV723" s="164" t="s">
        <v>20</v>
      </c>
      <c r="AW723" s="164" t="s">
        <v>93</v>
      </c>
      <c r="AX723" s="164" t="s">
        <v>70</v>
      </c>
      <c r="AY723" s="164" t="s">
        <v>136</v>
      </c>
    </row>
    <row r="724" spans="2:51" s="6" customFormat="1" ht="15.75" customHeight="1">
      <c r="B724" s="165"/>
      <c r="C724" s="166"/>
      <c r="D724" s="167" t="s">
        <v>144</v>
      </c>
      <c r="E724" s="166"/>
      <c r="F724" s="168" t="s">
        <v>724</v>
      </c>
      <c r="G724" s="166"/>
      <c r="H724" s="169">
        <v>2.88</v>
      </c>
      <c r="J724" s="166"/>
      <c r="K724" s="166"/>
      <c r="L724" s="170"/>
      <c r="M724" s="171"/>
      <c r="N724" s="166"/>
      <c r="O724" s="166"/>
      <c r="P724" s="166"/>
      <c r="Q724" s="166"/>
      <c r="R724" s="166"/>
      <c r="S724" s="166"/>
      <c r="T724" s="172"/>
      <c r="AT724" s="173" t="s">
        <v>144</v>
      </c>
      <c r="AU724" s="173" t="s">
        <v>78</v>
      </c>
      <c r="AV724" s="173" t="s">
        <v>78</v>
      </c>
      <c r="AW724" s="173" t="s">
        <v>93</v>
      </c>
      <c r="AX724" s="173" t="s">
        <v>70</v>
      </c>
      <c r="AY724" s="173" t="s">
        <v>136</v>
      </c>
    </row>
    <row r="725" spans="2:51" s="6" customFormat="1" ht="15.75" customHeight="1">
      <c r="B725" s="192"/>
      <c r="C725" s="193"/>
      <c r="D725" s="167" t="s">
        <v>144</v>
      </c>
      <c r="E725" s="193"/>
      <c r="F725" s="194" t="s">
        <v>223</v>
      </c>
      <c r="G725" s="193"/>
      <c r="H725" s="195">
        <v>208.97</v>
      </c>
      <c r="J725" s="193"/>
      <c r="K725" s="193"/>
      <c r="L725" s="196"/>
      <c r="M725" s="197"/>
      <c r="N725" s="193"/>
      <c r="O725" s="193"/>
      <c r="P725" s="193"/>
      <c r="Q725" s="193"/>
      <c r="R725" s="193"/>
      <c r="S725" s="193"/>
      <c r="T725" s="198"/>
      <c r="AT725" s="199" t="s">
        <v>144</v>
      </c>
      <c r="AU725" s="199" t="s">
        <v>78</v>
      </c>
      <c r="AV725" s="199" t="s">
        <v>153</v>
      </c>
      <c r="AW725" s="199" t="s">
        <v>93</v>
      </c>
      <c r="AX725" s="199" t="s">
        <v>70</v>
      </c>
      <c r="AY725" s="199" t="s">
        <v>136</v>
      </c>
    </row>
    <row r="726" spans="2:51" s="6" customFormat="1" ht="15.75" customHeight="1">
      <c r="B726" s="157"/>
      <c r="C726" s="158"/>
      <c r="D726" s="167" t="s">
        <v>144</v>
      </c>
      <c r="E726" s="158"/>
      <c r="F726" s="160" t="s">
        <v>224</v>
      </c>
      <c r="G726" s="158"/>
      <c r="H726" s="158"/>
      <c r="J726" s="158"/>
      <c r="K726" s="158"/>
      <c r="L726" s="161"/>
      <c r="M726" s="162"/>
      <c r="N726" s="158"/>
      <c r="O726" s="158"/>
      <c r="P726" s="158"/>
      <c r="Q726" s="158"/>
      <c r="R726" s="158"/>
      <c r="S726" s="158"/>
      <c r="T726" s="163"/>
      <c r="AT726" s="164" t="s">
        <v>144</v>
      </c>
      <c r="AU726" s="164" t="s">
        <v>78</v>
      </c>
      <c r="AV726" s="164" t="s">
        <v>20</v>
      </c>
      <c r="AW726" s="164" t="s">
        <v>93</v>
      </c>
      <c r="AX726" s="164" t="s">
        <v>70</v>
      </c>
      <c r="AY726" s="164" t="s">
        <v>136</v>
      </c>
    </row>
    <row r="727" spans="2:51" s="6" customFormat="1" ht="15.75" customHeight="1">
      <c r="B727" s="157"/>
      <c r="C727" s="158"/>
      <c r="D727" s="167" t="s">
        <v>144</v>
      </c>
      <c r="E727" s="158"/>
      <c r="F727" s="160" t="s">
        <v>725</v>
      </c>
      <c r="G727" s="158"/>
      <c r="H727" s="158"/>
      <c r="J727" s="158"/>
      <c r="K727" s="158"/>
      <c r="L727" s="161"/>
      <c r="M727" s="162"/>
      <c r="N727" s="158"/>
      <c r="O727" s="158"/>
      <c r="P727" s="158"/>
      <c r="Q727" s="158"/>
      <c r="R727" s="158"/>
      <c r="S727" s="158"/>
      <c r="T727" s="163"/>
      <c r="AT727" s="164" t="s">
        <v>144</v>
      </c>
      <c r="AU727" s="164" t="s">
        <v>78</v>
      </c>
      <c r="AV727" s="164" t="s">
        <v>20</v>
      </c>
      <c r="AW727" s="164" t="s">
        <v>93</v>
      </c>
      <c r="AX727" s="164" t="s">
        <v>70</v>
      </c>
      <c r="AY727" s="164" t="s">
        <v>136</v>
      </c>
    </row>
    <row r="728" spans="2:51" s="6" customFormat="1" ht="15.75" customHeight="1">
      <c r="B728" s="165"/>
      <c r="C728" s="166"/>
      <c r="D728" s="167" t="s">
        <v>144</v>
      </c>
      <c r="E728" s="166"/>
      <c r="F728" s="168" t="s">
        <v>726</v>
      </c>
      <c r="G728" s="166"/>
      <c r="H728" s="169">
        <v>13.05</v>
      </c>
      <c r="J728" s="166"/>
      <c r="K728" s="166"/>
      <c r="L728" s="170"/>
      <c r="M728" s="171"/>
      <c r="N728" s="166"/>
      <c r="O728" s="166"/>
      <c r="P728" s="166"/>
      <c r="Q728" s="166"/>
      <c r="R728" s="166"/>
      <c r="S728" s="166"/>
      <c r="T728" s="172"/>
      <c r="AT728" s="173" t="s">
        <v>144</v>
      </c>
      <c r="AU728" s="173" t="s">
        <v>78</v>
      </c>
      <c r="AV728" s="173" t="s">
        <v>78</v>
      </c>
      <c r="AW728" s="173" t="s">
        <v>93</v>
      </c>
      <c r="AX728" s="173" t="s">
        <v>70</v>
      </c>
      <c r="AY728" s="173" t="s">
        <v>136</v>
      </c>
    </row>
    <row r="729" spans="2:51" s="6" customFormat="1" ht="15.75" customHeight="1">
      <c r="B729" s="157"/>
      <c r="C729" s="158"/>
      <c r="D729" s="167" t="s">
        <v>144</v>
      </c>
      <c r="E729" s="158"/>
      <c r="F729" s="160" t="s">
        <v>727</v>
      </c>
      <c r="G729" s="158"/>
      <c r="H729" s="158"/>
      <c r="J729" s="158"/>
      <c r="K729" s="158"/>
      <c r="L729" s="161"/>
      <c r="M729" s="162"/>
      <c r="N729" s="158"/>
      <c r="O729" s="158"/>
      <c r="P729" s="158"/>
      <c r="Q729" s="158"/>
      <c r="R729" s="158"/>
      <c r="S729" s="158"/>
      <c r="T729" s="163"/>
      <c r="AT729" s="164" t="s">
        <v>144</v>
      </c>
      <c r="AU729" s="164" t="s">
        <v>78</v>
      </c>
      <c r="AV729" s="164" t="s">
        <v>20</v>
      </c>
      <c r="AW729" s="164" t="s">
        <v>93</v>
      </c>
      <c r="AX729" s="164" t="s">
        <v>70</v>
      </c>
      <c r="AY729" s="164" t="s">
        <v>136</v>
      </c>
    </row>
    <row r="730" spans="2:51" s="6" customFormat="1" ht="15.75" customHeight="1">
      <c r="B730" s="165"/>
      <c r="C730" s="166"/>
      <c r="D730" s="167" t="s">
        <v>144</v>
      </c>
      <c r="E730" s="166"/>
      <c r="F730" s="168" t="s">
        <v>728</v>
      </c>
      <c r="G730" s="166"/>
      <c r="H730" s="169">
        <v>21.875</v>
      </c>
      <c r="J730" s="166"/>
      <c r="K730" s="166"/>
      <c r="L730" s="170"/>
      <c r="M730" s="171"/>
      <c r="N730" s="166"/>
      <c r="O730" s="166"/>
      <c r="P730" s="166"/>
      <c r="Q730" s="166"/>
      <c r="R730" s="166"/>
      <c r="S730" s="166"/>
      <c r="T730" s="172"/>
      <c r="AT730" s="173" t="s">
        <v>144</v>
      </c>
      <c r="AU730" s="173" t="s">
        <v>78</v>
      </c>
      <c r="AV730" s="173" t="s">
        <v>78</v>
      </c>
      <c r="AW730" s="173" t="s">
        <v>93</v>
      </c>
      <c r="AX730" s="173" t="s">
        <v>70</v>
      </c>
      <c r="AY730" s="173" t="s">
        <v>136</v>
      </c>
    </row>
    <row r="731" spans="2:51" s="6" customFormat="1" ht="15.75" customHeight="1">
      <c r="B731" s="157"/>
      <c r="C731" s="158"/>
      <c r="D731" s="167" t="s">
        <v>144</v>
      </c>
      <c r="E731" s="158"/>
      <c r="F731" s="160" t="s">
        <v>729</v>
      </c>
      <c r="G731" s="158"/>
      <c r="H731" s="158"/>
      <c r="J731" s="158"/>
      <c r="K731" s="158"/>
      <c r="L731" s="161"/>
      <c r="M731" s="162"/>
      <c r="N731" s="158"/>
      <c r="O731" s="158"/>
      <c r="P731" s="158"/>
      <c r="Q731" s="158"/>
      <c r="R731" s="158"/>
      <c r="S731" s="158"/>
      <c r="T731" s="163"/>
      <c r="AT731" s="164" t="s">
        <v>144</v>
      </c>
      <c r="AU731" s="164" t="s">
        <v>78</v>
      </c>
      <c r="AV731" s="164" t="s">
        <v>20</v>
      </c>
      <c r="AW731" s="164" t="s">
        <v>93</v>
      </c>
      <c r="AX731" s="164" t="s">
        <v>70</v>
      </c>
      <c r="AY731" s="164" t="s">
        <v>136</v>
      </c>
    </row>
    <row r="732" spans="2:51" s="6" customFormat="1" ht="15.75" customHeight="1">
      <c r="B732" s="165"/>
      <c r="C732" s="166"/>
      <c r="D732" s="167" t="s">
        <v>144</v>
      </c>
      <c r="E732" s="166"/>
      <c r="F732" s="168" t="s">
        <v>730</v>
      </c>
      <c r="G732" s="166"/>
      <c r="H732" s="169">
        <v>7.875</v>
      </c>
      <c r="J732" s="166"/>
      <c r="K732" s="166"/>
      <c r="L732" s="170"/>
      <c r="M732" s="171"/>
      <c r="N732" s="166"/>
      <c r="O732" s="166"/>
      <c r="P732" s="166"/>
      <c r="Q732" s="166"/>
      <c r="R732" s="166"/>
      <c r="S732" s="166"/>
      <c r="T732" s="172"/>
      <c r="AT732" s="173" t="s">
        <v>144</v>
      </c>
      <c r="AU732" s="173" t="s">
        <v>78</v>
      </c>
      <c r="AV732" s="173" t="s">
        <v>78</v>
      </c>
      <c r="AW732" s="173" t="s">
        <v>93</v>
      </c>
      <c r="AX732" s="173" t="s">
        <v>70</v>
      </c>
      <c r="AY732" s="173" t="s">
        <v>136</v>
      </c>
    </row>
    <row r="733" spans="2:51" s="6" customFormat="1" ht="15.75" customHeight="1">
      <c r="B733" s="157"/>
      <c r="C733" s="158"/>
      <c r="D733" s="167" t="s">
        <v>144</v>
      </c>
      <c r="E733" s="158"/>
      <c r="F733" s="160" t="s">
        <v>451</v>
      </c>
      <c r="G733" s="158"/>
      <c r="H733" s="158"/>
      <c r="J733" s="158"/>
      <c r="K733" s="158"/>
      <c r="L733" s="161"/>
      <c r="M733" s="162"/>
      <c r="N733" s="158"/>
      <c r="O733" s="158"/>
      <c r="P733" s="158"/>
      <c r="Q733" s="158"/>
      <c r="R733" s="158"/>
      <c r="S733" s="158"/>
      <c r="T733" s="163"/>
      <c r="AT733" s="164" t="s">
        <v>144</v>
      </c>
      <c r="AU733" s="164" t="s">
        <v>78</v>
      </c>
      <c r="AV733" s="164" t="s">
        <v>20</v>
      </c>
      <c r="AW733" s="164" t="s">
        <v>93</v>
      </c>
      <c r="AX733" s="164" t="s">
        <v>70</v>
      </c>
      <c r="AY733" s="164" t="s">
        <v>136</v>
      </c>
    </row>
    <row r="734" spans="2:51" s="6" customFormat="1" ht="15.75" customHeight="1">
      <c r="B734" s="165"/>
      <c r="C734" s="166"/>
      <c r="D734" s="167" t="s">
        <v>144</v>
      </c>
      <c r="E734" s="166"/>
      <c r="F734" s="168" t="s">
        <v>452</v>
      </c>
      <c r="G734" s="166"/>
      <c r="H734" s="169">
        <v>0.6</v>
      </c>
      <c r="J734" s="166"/>
      <c r="K734" s="166"/>
      <c r="L734" s="170"/>
      <c r="M734" s="171"/>
      <c r="N734" s="166"/>
      <c r="O734" s="166"/>
      <c r="P734" s="166"/>
      <c r="Q734" s="166"/>
      <c r="R734" s="166"/>
      <c r="S734" s="166"/>
      <c r="T734" s="172"/>
      <c r="AT734" s="173" t="s">
        <v>144</v>
      </c>
      <c r="AU734" s="173" t="s">
        <v>78</v>
      </c>
      <c r="AV734" s="173" t="s">
        <v>78</v>
      </c>
      <c r="AW734" s="173" t="s">
        <v>93</v>
      </c>
      <c r="AX734" s="173" t="s">
        <v>70</v>
      </c>
      <c r="AY734" s="173" t="s">
        <v>136</v>
      </c>
    </row>
    <row r="735" spans="2:51" s="6" customFormat="1" ht="15.75" customHeight="1">
      <c r="B735" s="157"/>
      <c r="C735" s="158"/>
      <c r="D735" s="167" t="s">
        <v>144</v>
      </c>
      <c r="E735" s="158"/>
      <c r="F735" s="160" t="s">
        <v>453</v>
      </c>
      <c r="G735" s="158"/>
      <c r="H735" s="158"/>
      <c r="J735" s="158"/>
      <c r="K735" s="158"/>
      <c r="L735" s="161"/>
      <c r="M735" s="162"/>
      <c r="N735" s="158"/>
      <c r="O735" s="158"/>
      <c r="P735" s="158"/>
      <c r="Q735" s="158"/>
      <c r="R735" s="158"/>
      <c r="S735" s="158"/>
      <c r="T735" s="163"/>
      <c r="AT735" s="164" t="s">
        <v>144</v>
      </c>
      <c r="AU735" s="164" t="s">
        <v>78</v>
      </c>
      <c r="AV735" s="164" t="s">
        <v>20</v>
      </c>
      <c r="AW735" s="164" t="s">
        <v>93</v>
      </c>
      <c r="AX735" s="164" t="s">
        <v>70</v>
      </c>
      <c r="AY735" s="164" t="s">
        <v>136</v>
      </c>
    </row>
    <row r="736" spans="2:51" s="6" customFormat="1" ht="15.75" customHeight="1">
      <c r="B736" s="165"/>
      <c r="C736" s="166"/>
      <c r="D736" s="167" t="s">
        <v>144</v>
      </c>
      <c r="E736" s="166"/>
      <c r="F736" s="168" t="s">
        <v>454</v>
      </c>
      <c r="G736" s="166"/>
      <c r="H736" s="169">
        <v>0.75</v>
      </c>
      <c r="J736" s="166"/>
      <c r="K736" s="166"/>
      <c r="L736" s="170"/>
      <c r="M736" s="171"/>
      <c r="N736" s="166"/>
      <c r="O736" s="166"/>
      <c r="P736" s="166"/>
      <c r="Q736" s="166"/>
      <c r="R736" s="166"/>
      <c r="S736" s="166"/>
      <c r="T736" s="172"/>
      <c r="AT736" s="173" t="s">
        <v>144</v>
      </c>
      <c r="AU736" s="173" t="s">
        <v>78</v>
      </c>
      <c r="AV736" s="173" t="s">
        <v>78</v>
      </c>
      <c r="AW736" s="173" t="s">
        <v>93</v>
      </c>
      <c r="AX736" s="173" t="s">
        <v>70</v>
      </c>
      <c r="AY736" s="173" t="s">
        <v>136</v>
      </c>
    </row>
    <row r="737" spans="2:51" s="6" customFormat="1" ht="15.75" customHeight="1">
      <c r="B737" s="192"/>
      <c r="C737" s="193"/>
      <c r="D737" s="167" t="s">
        <v>144</v>
      </c>
      <c r="E737" s="193"/>
      <c r="F737" s="194" t="s">
        <v>223</v>
      </c>
      <c r="G737" s="193"/>
      <c r="H737" s="195">
        <v>44.15</v>
      </c>
      <c r="J737" s="193"/>
      <c r="K737" s="193"/>
      <c r="L737" s="196"/>
      <c r="M737" s="197"/>
      <c r="N737" s="193"/>
      <c r="O737" s="193"/>
      <c r="P737" s="193"/>
      <c r="Q737" s="193"/>
      <c r="R737" s="193"/>
      <c r="S737" s="193"/>
      <c r="T737" s="198"/>
      <c r="AT737" s="199" t="s">
        <v>144</v>
      </c>
      <c r="AU737" s="199" t="s">
        <v>78</v>
      </c>
      <c r="AV737" s="199" t="s">
        <v>153</v>
      </c>
      <c r="AW737" s="199" t="s">
        <v>93</v>
      </c>
      <c r="AX737" s="199" t="s">
        <v>70</v>
      </c>
      <c r="AY737" s="199" t="s">
        <v>136</v>
      </c>
    </row>
    <row r="738" spans="2:51" s="6" customFormat="1" ht="15.75" customHeight="1">
      <c r="B738" s="174"/>
      <c r="C738" s="175"/>
      <c r="D738" s="167" t="s">
        <v>144</v>
      </c>
      <c r="E738" s="175"/>
      <c r="F738" s="176" t="s">
        <v>147</v>
      </c>
      <c r="G738" s="175"/>
      <c r="H738" s="177">
        <v>253.12</v>
      </c>
      <c r="J738" s="175"/>
      <c r="K738" s="175"/>
      <c r="L738" s="178"/>
      <c r="M738" s="179"/>
      <c r="N738" s="175"/>
      <c r="O738" s="175"/>
      <c r="P738" s="175"/>
      <c r="Q738" s="175"/>
      <c r="R738" s="175"/>
      <c r="S738" s="175"/>
      <c r="T738" s="180"/>
      <c r="AT738" s="181" t="s">
        <v>144</v>
      </c>
      <c r="AU738" s="181" t="s">
        <v>78</v>
      </c>
      <c r="AV738" s="181" t="s">
        <v>142</v>
      </c>
      <c r="AW738" s="181" t="s">
        <v>93</v>
      </c>
      <c r="AX738" s="181" t="s">
        <v>20</v>
      </c>
      <c r="AY738" s="181" t="s">
        <v>136</v>
      </c>
    </row>
    <row r="739" spans="2:65" s="6" customFormat="1" ht="15.75" customHeight="1">
      <c r="B739" s="23"/>
      <c r="C739" s="182" t="s">
        <v>731</v>
      </c>
      <c r="D739" s="182" t="s">
        <v>181</v>
      </c>
      <c r="E739" s="183" t="s">
        <v>732</v>
      </c>
      <c r="F739" s="184" t="s">
        <v>733</v>
      </c>
      <c r="G739" s="185" t="s">
        <v>385</v>
      </c>
      <c r="H739" s="186">
        <v>30</v>
      </c>
      <c r="I739" s="187"/>
      <c r="J739" s="188">
        <f>ROUND($I$739*$H$739,2)</f>
        <v>0</v>
      </c>
      <c r="K739" s="184"/>
      <c r="L739" s="189"/>
      <c r="M739" s="190"/>
      <c r="N739" s="191" t="s">
        <v>41</v>
      </c>
      <c r="O739" s="24"/>
      <c r="P739" s="24"/>
      <c r="Q739" s="154">
        <v>0.0622</v>
      </c>
      <c r="R739" s="154">
        <f>$Q$739*$H$739</f>
        <v>1.8659999999999999</v>
      </c>
      <c r="S739" s="154">
        <v>0</v>
      </c>
      <c r="T739" s="155">
        <f>$S$739*$H$739</f>
        <v>0</v>
      </c>
      <c r="AR739" s="89" t="s">
        <v>388</v>
      </c>
      <c r="AT739" s="89" t="s">
        <v>181</v>
      </c>
      <c r="AU739" s="89" t="s">
        <v>78</v>
      </c>
      <c r="AY739" s="6" t="s">
        <v>136</v>
      </c>
      <c r="BE739" s="156">
        <f>IF($N$739="základní",$J$739,0)</f>
        <v>0</v>
      </c>
      <c r="BF739" s="156">
        <f>IF($N$739="snížená",$J$739,0)</f>
        <v>0</v>
      </c>
      <c r="BG739" s="156">
        <f>IF($N$739="zákl. přenesená",$J$739,0)</f>
        <v>0</v>
      </c>
      <c r="BH739" s="156">
        <f>IF($N$739="sníž. přenesená",$J$739,0)</f>
        <v>0</v>
      </c>
      <c r="BI739" s="156">
        <f>IF($N$739="nulová",$J$739,0)</f>
        <v>0</v>
      </c>
      <c r="BJ739" s="89" t="s">
        <v>20</v>
      </c>
      <c r="BK739" s="156">
        <f>ROUND($I$739*$H$739,2)</f>
        <v>0</v>
      </c>
      <c r="BL739" s="89" t="s">
        <v>277</v>
      </c>
      <c r="BM739" s="89" t="s">
        <v>734</v>
      </c>
    </row>
    <row r="740" spans="2:65" s="6" customFormat="1" ht="15.75" customHeight="1">
      <c r="B740" s="23"/>
      <c r="C740" s="185" t="s">
        <v>735</v>
      </c>
      <c r="D740" s="185" t="s">
        <v>181</v>
      </c>
      <c r="E740" s="183" t="s">
        <v>736</v>
      </c>
      <c r="F740" s="184" t="s">
        <v>737</v>
      </c>
      <c r="G740" s="185" t="s">
        <v>385</v>
      </c>
      <c r="H740" s="186">
        <v>6</v>
      </c>
      <c r="I740" s="187"/>
      <c r="J740" s="188">
        <f>ROUND($I$740*$H$740,2)</f>
        <v>0</v>
      </c>
      <c r="K740" s="184"/>
      <c r="L740" s="189"/>
      <c r="M740" s="190"/>
      <c r="N740" s="191" t="s">
        <v>41</v>
      </c>
      <c r="O740" s="24"/>
      <c r="P740" s="24"/>
      <c r="Q740" s="154">
        <v>0.0622</v>
      </c>
      <c r="R740" s="154">
        <f>$Q$740*$H$740</f>
        <v>0.3732</v>
      </c>
      <c r="S740" s="154">
        <v>0</v>
      </c>
      <c r="T740" s="155">
        <f>$S$740*$H$740</f>
        <v>0</v>
      </c>
      <c r="AR740" s="89" t="s">
        <v>388</v>
      </c>
      <c r="AT740" s="89" t="s">
        <v>181</v>
      </c>
      <c r="AU740" s="89" t="s">
        <v>78</v>
      </c>
      <c r="AY740" s="89" t="s">
        <v>136</v>
      </c>
      <c r="BE740" s="156">
        <f>IF($N$740="základní",$J$740,0)</f>
        <v>0</v>
      </c>
      <c r="BF740" s="156">
        <f>IF($N$740="snížená",$J$740,0)</f>
        <v>0</v>
      </c>
      <c r="BG740" s="156">
        <f>IF($N$740="zákl. přenesená",$J$740,0)</f>
        <v>0</v>
      </c>
      <c r="BH740" s="156">
        <f>IF($N$740="sníž. přenesená",$J$740,0)</f>
        <v>0</v>
      </c>
      <c r="BI740" s="156">
        <f>IF($N$740="nulová",$J$740,0)</f>
        <v>0</v>
      </c>
      <c r="BJ740" s="89" t="s">
        <v>20</v>
      </c>
      <c r="BK740" s="156">
        <f>ROUND($I$740*$H$740,2)</f>
        <v>0</v>
      </c>
      <c r="BL740" s="89" t="s">
        <v>277</v>
      </c>
      <c r="BM740" s="89" t="s">
        <v>738</v>
      </c>
    </row>
    <row r="741" spans="2:65" s="6" customFormat="1" ht="15.75" customHeight="1">
      <c r="B741" s="23"/>
      <c r="C741" s="185" t="s">
        <v>739</v>
      </c>
      <c r="D741" s="185" t="s">
        <v>181</v>
      </c>
      <c r="E741" s="183" t="s">
        <v>740</v>
      </c>
      <c r="F741" s="184" t="s">
        <v>741</v>
      </c>
      <c r="G741" s="185" t="s">
        <v>385</v>
      </c>
      <c r="H741" s="186">
        <v>12</v>
      </c>
      <c r="I741" s="187"/>
      <c r="J741" s="188">
        <f>ROUND($I$741*$H$741,2)</f>
        <v>0</v>
      </c>
      <c r="K741" s="184"/>
      <c r="L741" s="189"/>
      <c r="M741" s="190"/>
      <c r="N741" s="191" t="s">
        <v>41</v>
      </c>
      <c r="O741" s="24"/>
      <c r="P741" s="24"/>
      <c r="Q741" s="154">
        <v>0.0622</v>
      </c>
      <c r="R741" s="154">
        <f>$Q$741*$H$741</f>
        <v>0.7464</v>
      </c>
      <c r="S741" s="154">
        <v>0</v>
      </c>
      <c r="T741" s="155">
        <f>$S$741*$H$741</f>
        <v>0</v>
      </c>
      <c r="AR741" s="89" t="s">
        <v>388</v>
      </c>
      <c r="AT741" s="89" t="s">
        <v>181</v>
      </c>
      <c r="AU741" s="89" t="s">
        <v>78</v>
      </c>
      <c r="AY741" s="89" t="s">
        <v>136</v>
      </c>
      <c r="BE741" s="156">
        <f>IF($N$741="základní",$J$741,0)</f>
        <v>0</v>
      </c>
      <c r="BF741" s="156">
        <f>IF($N$741="snížená",$J$741,0)</f>
        <v>0</v>
      </c>
      <c r="BG741" s="156">
        <f>IF($N$741="zákl. přenesená",$J$741,0)</f>
        <v>0</v>
      </c>
      <c r="BH741" s="156">
        <f>IF($N$741="sníž. přenesená",$J$741,0)</f>
        <v>0</v>
      </c>
      <c r="BI741" s="156">
        <f>IF($N$741="nulová",$J$741,0)</f>
        <v>0</v>
      </c>
      <c r="BJ741" s="89" t="s">
        <v>20</v>
      </c>
      <c r="BK741" s="156">
        <f>ROUND($I$741*$H$741,2)</f>
        <v>0</v>
      </c>
      <c r="BL741" s="89" t="s">
        <v>277</v>
      </c>
      <c r="BM741" s="89" t="s">
        <v>742</v>
      </c>
    </row>
    <row r="742" spans="2:65" s="6" customFormat="1" ht="15.75" customHeight="1">
      <c r="B742" s="23"/>
      <c r="C742" s="185" t="s">
        <v>743</v>
      </c>
      <c r="D742" s="185" t="s">
        <v>181</v>
      </c>
      <c r="E742" s="183" t="s">
        <v>744</v>
      </c>
      <c r="F742" s="184" t="s">
        <v>745</v>
      </c>
      <c r="G742" s="185" t="s">
        <v>385</v>
      </c>
      <c r="H742" s="186">
        <v>45</v>
      </c>
      <c r="I742" s="187"/>
      <c r="J742" s="188">
        <f>ROUND($I$742*$H$742,2)</f>
        <v>0</v>
      </c>
      <c r="K742" s="184"/>
      <c r="L742" s="189"/>
      <c r="M742" s="190"/>
      <c r="N742" s="191" t="s">
        <v>41</v>
      </c>
      <c r="O742" s="24"/>
      <c r="P742" s="24"/>
      <c r="Q742" s="154">
        <v>0.0622</v>
      </c>
      <c r="R742" s="154">
        <f>$Q$742*$H$742</f>
        <v>2.799</v>
      </c>
      <c r="S742" s="154">
        <v>0</v>
      </c>
      <c r="T742" s="155">
        <f>$S$742*$H$742</f>
        <v>0</v>
      </c>
      <c r="AR742" s="89" t="s">
        <v>388</v>
      </c>
      <c r="AT742" s="89" t="s">
        <v>181</v>
      </c>
      <c r="AU742" s="89" t="s">
        <v>78</v>
      </c>
      <c r="AY742" s="89" t="s">
        <v>136</v>
      </c>
      <c r="BE742" s="156">
        <f>IF($N$742="základní",$J$742,0)</f>
        <v>0</v>
      </c>
      <c r="BF742" s="156">
        <f>IF($N$742="snížená",$J$742,0)</f>
        <v>0</v>
      </c>
      <c r="BG742" s="156">
        <f>IF($N$742="zákl. přenesená",$J$742,0)</f>
        <v>0</v>
      </c>
      <c r="BH742" s="156">
        <f>IF($N$742="sníž. přenesená",$J$742,0)</f>
        <v>0</v>
      </c>
      <c r="BI742" s="156">
        <f>IF($N$742="nulová",$J$742,0)</f>
        <v>0</v>
      </c>
      <c r="BJ742" s="89" t="s">
        <v>20</v>
      </c>
      <c r="BK742" s="156">
        <f>ROUND($I$742*$H$742,2)</f>
        <v>0</v>
      </c>
      <c r="BL742" s="89" t="s">
        <v>277</v>
      </c>
      <c r="BM742" s="89" t="s">
        <v>746</v>
      </c>
    </row>
    <row r="743" spans="2:65" s="6" customFormat="1" ht="15.75" customHeight="1">
      <c r="B743" s="23"/>
      <c r="C743" s="185" t="s">
        <v>747</v>
      </c>
      <c r="D743" s="185" t="s">
        <v>181</v>
      </c>
      <c r="E743" s="183" t="s">
        <v>748</v>
      </c>
      <c r="F743" s="184" t="s">
        <v>749</v>
      </c>
      <c r="G743" s="185" t="s">
        <v>385</v>
      </c>
      <c r="H743" s="186">
        <v>1</v>
      </c>
      <c r="I743" s="187"/>
      <c r="J743" s="188">
        <f>ROUND($I$743*$H$743,2)</f>
        <v>0</v>
      </c>
      <c r="K743" s="184"/>
      <c r="L743" s="189"/>
      <c r="M743" s="190"/>
      <c r="N743" s="191" t="s">
        <v>41</v>
      </c>
      <c r="O743" s="24"/>
      <c r="P743" s="24"/>
      <c r="Q743" s="154">
        <v>0.0622</v>
      </c>
      <c r="R743" s="154">
        <f>$Q$743*$H$743</f>
        <v>0.0622</v>
      </c>
      <c r="S743" s="154">
        <v>0</v>
      </c>
      <c r="T743" s="155">
        <f>$S$743*$H$743</f>
        <v>0</v>
      </c>
      <c r="AR743" s="89" t="s">
        <v>388</v>
      </c>
      <c r="AT743" s="89" t="s">
        <v>181</v>
      </c>
      <c r="AU743" s="89" t="s">
        <v>78</v>
      </c>
      <c r="AY743" s="89" t="s">
        <v>136</v>
      </c>
      <c r="BE743" s="156">
        <f>IF($N$743="základní",$J$743,0)</f>
        <v>0</v>
      </c>
      <c r="BF743" s="156">
        <f>IF($N$743="snížená",$J$743,0)</f>
        <v>0</v>
      </c>
      <c r="BG743" s="156">
        <f>IF($N$743="zákl. přenesená",$J$743,0)</f>
        <v>0</v>
      </c>
      <c r="BH743" s="156">
        <f>IF($N$743="sníž. přenesená",$J$743,0)</f>
        <v>0</v>
      </c>
      <c r="BI743" s="156">
        <f>IF($N$743="nulová",$J$743,0)</f>
        <v>0</v>
      </c>
      <c r="BJ743" s="89" t="s">
        <v>20</v>
      </c>
      <c r="BK743" s="156">
        <f>ROUND($I$743*$H$743,2)</f>
        <v>0</v>
      </c>
      <c r="BL743" s="89" t="s">
        <v>277</v>
      </c>
      <c r="BM743" s="89" t="s">
        <v>750</v>
      </c>
    </row>
    <row r="744" spans="2:65" s="6" customFormat="1" ht="15.75" customHeight="1">
      <c r="B744" s="23"/>
      <c r="C744" s="185" t="s">
        <v>751</v>
      </c>
      <c r="D744" s="185" t="s">
        <v>181</v>
      </c>
      <c r="E744" s="183" t="s">
        <v>752</v>
      </c>
      <c r="F744" s="184" t="s">
        <v>753</v>
      </c>
      <c r="G744" s="185" t="s">
        <v>385</v>
      </c>
      <c r="H744" s="186">
        <v>1</v>
      </c>
      <c r="I744" s="187"/>
      <c r="J744" s="188">
        <f>ROUND($I$744*$H$744,2)</f>
        <v>0</v>
      </c>
      <c r="K744" s="184"/>
      <c r="L744" s="189"/>
      <c r="M744" s="190"/>
      <c r="N744" s="191" t="s">
        <v>41</v>
      </c>
      <c r="O744" s="24"/>
      <c r="P744" s="24"/>
      <c r="Q744" s="154">
        <v>0.0622</v>
      </c>
      <c r="R744" s="154">
        <f>$Q$744*$H$744</f>
        <v>0.0622</v>
      </c>
      <c r="S744" s="154">
        <v>0</v>
      </c>
      <c r="T744" s="155">
        <f>$S$744*$H$744</f>
        <v>0</v>
      </c>
      <c r="AR744" s="89" t="s">
        <v>388</v>
      </c>
      <c r="AT744" s="89" t="s">
        <v>181</v>
      </c>
      <c r="AU744" s="89" t="s">
        <v>78</v>
      </c>
      <c r="AY744" s="89" t="s">
        <v>136</v>
      </c>
      <c r="BE744" s="156">
        <f>IF($N$744="základní",$J$744,0)</f>
        <v>0</v>
      </c>
      <c r="BF744" s="156">
        <f>IF($N$744="snížená",$J$744,0)</f>
        <v>0</v>
      </c>
      <c r="BG744" s="156">
        <f>IF($N$744="zákl. přenesená",$J$744,0)</f>
        <v>0</v>
      </c>
      <c r="BH744" s="156">
        <f>IF($N$744="sníž. přenesená",$J$744,0)</f>
        <v>0</v>
      </c>
      <c r="BI744" s="156">
        <f>IF($N$744="nulová",$J$744,0)</f>
        <v>0</v>
      </c>
      <c r="BJ744" s="89" t="s">
        <v>20</v>
      </c>
      <c r="BK744" s="156">
        <f>ROUND($I$744*$H$744,2)</f>
        <v>0</v>
      </c>
      <c r="BL744" s="89" t="s">
        <v>277</v>
      </c>
      <c r="BM744" s="89" t="s">
        <v>754</v>
      </c>
    </row>
    <row r="745" spans="2:65" s="6" customFormat="1" ht="15.75" customHeight="1">
      <c r="B745" s="23"/>
      <c r="C745" s="185" t="s">
        <v>755</v>
      </c>
      <c r="D745" s="185" t="s">
        <v>181</v>
      </c>
      <c r="E745" s="183" t="s">
        <v>756</v>
      </c>
      <c r="F745" s="184" t="s">
        <v>757</v>
      </c>
      <c r="G745" s="185" t="s">
        <v>385</v>
      </c>
      <c r="H745" s="186">
        <v>6</v>
      </c>
      <c r="I745" s="187"/>
      <c r="J745" s="188">
        <f>ROUND($I$745*$H$745,2)</f>
        <v>0</v>
      </c>
      <c r="K745" s="184"/>
      <c r="L745" s="189"/>
      <c r="M745" s="190"/>
      <c r="N745" s="191" t="s">
        <v>41</v>
      </c>
      <c r="O745" s="24"/>
      <c r="P745" s="24"/>
      <c r="Q745" s="154">
        <v>0.0622</v>
      </c>
      <c r="R745" s="154">
        <f>$Q$745*$H$745</f>
        <v>0.3732</v>
      </c>
      <c r="S745" s="154">
        <v>0</v>
      </c>
      <c r="T745" s="155">
        <f>$S$745*$H$745</f>
        <v>0</v>
      </c>
      <c r="AR745" s="89" t="s">
        <v>388</v>
      </c>
      <c r="AT745" s="89" t="s">
        <v>181</v>
      </c>
      <c r="AU745" s="89" t="s">
        <v>78</v>
      </c>
      <c r="AY745" s="89" t="s">
        <v>136</v>
      </c>
      <c r="BE745" s="156">
        <f>IF($N$745="základní",$J$745,0)</f>
        <v>0</v>
      </c>
      <c r="BF745" s="156">
        <f>IF($N$745="snížená",$J$745,0)</f>
        <v>0</v>
      </c>
      <c r="BG745" s="156">
        <f>IF($N$745="zákl. přenesená",$J$745,0)</f>
        <v>0</v>
      </c>
      <c r="BH745" s="156">
        <f>IF($N$745="sníž. přenesená",$J$745,0)</f>
        <v>0</v>
      </c>
      <c r="BI745" s="156">
        <f>IF($N$745="nulová",$J$745,0)</f>
        <v>0</v>
      </c>
      <c r="BJ745" s="89" t="s">
        <v>20</v>
      </c>
      <c r="BK745" s="156">
        <f>ROUND($I$745*$H$745,2)</f>
        <v>0</v>
      </c>
      <c r="BL745" s="89" t="s">
        <v>277</v>
      </c>
      <c r="BM745" s="89" t="s">
        <v>758</v>
      </c>
    </row>
    <row r="746" spans="2:65" s="6" customFormat="1" ht="15.75" customHeight="1">
      <c r="B746" s="23"/>
      <c r="C746" s="185" t="s">
        <v>759</v>
      </c>
      <c r="D746" s="185" t="s">
        <v>181</v>
      </c>
      <c r="E746" s="183" t="s">
        <v>760</v>
      </c>
      <c r="F746" s="184" t="s">
        <v>761</v>
      </c>
      <c r="G746" s="185" t="s">
        <v>385</v>
      </c>
      <c r="H746" s="186">
        <v>10</v>
      </c>
      <c r="I746" s="187"/>
      <c r="J746" s="188">
        <f>ROUND($I$746*$H$746,2)</f>
        <v>0</v>
      </c>
      <c r="K746" s="184"/>
      <c r="L746" s="189"/>
      <c r="M746" s="190"/>
      <c r="N746" s="191" t="s">
        <v>41</v>
      </c>
      <c r="O746" s="24"/>
      <c r="P746" s="24"/>
      <c r="Q746" s="154">
        <v>0.0622</v>
      </c>
      <c r="R746" s="154">
        <f>$Q$746*$H$746</f>
        <v>0.622</v>
      </c>
      <c r="S746" s="154">
        <v>0</v>
      </c>
      <c r="T746" s="155">
        <f>$S$746*$H$746</f>
        <v>0</v>
      </c>
      <c r="AR746" s="89" t="s">
        <v>388</v>
      </c>
      <c r="AT746" s="89" t="s">
        <v>181</v>
      </c>
      <c r="AU746" s="89" t="s">
        <v>78</v>
      </c>
      <c r="AY746" s="89" t="s">
        <v>136</v>
      </c>
      <c r="BE746" s="156">
        <f>IF($N$746="základní",$J$746,0)</f>
        <v>0</v>
      </c>
      <c r="BF746" s="156">
        <f>IF($N$746="snížená",$J$746,0)</f>
        <v>0</v>
      </c>
      <c r="BG746" s="156">
        <f>IF($N$746="zákl. přenesená",$J$746,0)</f>
        <v>0</v>
      </c>
      <c r="BH746" s="156">
        <f>IF($N$746="sníž. přenesená",$J$746,0)</f>
        <v>0</v>
      </c>
      <c r="BI746" s="156">
        <f>IF($N$746="nulová",$J$746,0)</f>
        <v>0</v>
      </c>
      <c r="BJ746" s="89" t="s">
        <v>20</v>
      </c>
      <c r="BK746" s="156">
        <f>ROUND($I$746*$H$746,2)</f>
        <v>0</v>
      </c>
      <c r="BL746" s="89" t="s">
        <v>277</v>
      </c>
      <c r="BM746" s="89" t="s">
        <v>762</v>
      </c>
    </row>
    <row r="747" spans="2:65" s="6" customFormat="1" ht="15.75" customHeight="1">
      <c r="B747" s="23"/>
      <c r="C747" s="185" t="s">
        <v>763</v>
      </c>
      <c r="D747" s="185" t="s">
        <v>181</v>
      </c>
      <c r="E747" s="183" t="s">
        <v>764</v>
      </c>
      <c r="F747" s="184" t="s">
        <v>765</v>
      </c>
      <c r="G747" s="185" t="s">
        <v>385</v>
      </c>
      <c r="H747" s="186">
        <v>7</v>
      </c>
      <c r="I747" s="187"/>
      <c r="J747" s="188">
        <f>ROUND($I$747*$H$747,2)</f>
        <v>0</v>
      </c>
      <c r="K747" s="184"/>
      <c r="L747" s="189"/>
      <c r="M747" s="190"/>
      <c r="N747" s="191" t="s">
        <v>41</v>
      </c>
      <c r="O747" s="24"/>
      <c r="P747" s="24"/>
      <c r="Q747" s="154">
        <v>0.0622</v>
      </c>
      <c r="R747" s="154">
        <f>$Q$747*$H$747</f>
        <v>0.4354</v>
      </c>
      <c r="S747" s="154">
        <v>0</v>
      </c>
      <c r="T747" s="155">
        <f>$S$747*$H$747</f>
        <v>0</v>
      </c>
      <c r="AR747" s="89" t="s">
        <v>388</v>
      </c>
      <c r="AT747" s="89" t="s">
        <v>181</v>
      </c>
      <c r="AU747" s="89" t="s">
        <v>78</v>
      </c>
      <c r="AY747" s="89" t="s">
        <v>136</v>
      </c>
      <c r="BE747" s="156">
        <f>IF($N$747="základní",$J$747,0)</f>
        <v>0</v>
      </c>
      <c r="BF747" s="156">
        <f>IF($N$747="snížená",$J$747,0)</f>
        <v>0</v>
      </c>
      <c r="BG747" s="156">
        <f>IF($N$747="zákl. přenesená",$J$747,0)</f>
        <v>0</v>
      </c>
      <c r="BH747" s="156">
        <f>IF($N$747="sníž. přenesená",$J$747,0)</f>
        <v>0</v>
      </c>
      <c r="BI747" s="156">
        <f>IF($N$747="nulová",$J$747,0)</f>
        <v>0</v>
      </c>
      <c r="BJ747" s="89" t="s">
        <v>20</v>
      </c>
      <c r="BK747" s="156">
        <f>ROUND($I$747*$H$747,2)</f>
        <v>0</v>
      </c>
      <c r="BL747" s="89" t="s">
        <v>277</v>
      </c>
      <c r="BM747" s="89" t="s">
        <v>766</v>
      </c>
    </row>
    <row r="748" spans="2:65" s="6" customFormat="1" ht="15.75" customHeight="1">
      <c r="B748" s="23"/>
      <c r="C748" s="185" t="s">
        <v>767</v>
      </c>
      <c r="D748" s="185" t="s">
        <v>181</v>
      </c>
      <c r="E748" s="183" t="s">
        <v>768</v>
      </c>
      <c r="F748" s="184" t="s">
        <v>769</v>
      </c>
      <c r="G748" s="185" t="s">
        <v>385</v>
      </c>
      <c r="H748" s="186">
        <v>1</v>
      </c>
      <c r="I748" s="187"/>
      <c r="J748" s="188">
        <f>ROUND($I$748*$H$748,2)</f>
        <v>0</v>
      </c>
      <c r="K748" s="184"/>
      <c r="L748" s="189"/>
      <c r="M748" s="190"/>
      <c r="N748" s="191" t="s">
        <v>41</v>
      </c>
      <c r="O748" s="24"/>
      <c r="P748" s="24"/>
      <c r="Q748" s="154">
        <v>0.0622</v>
      </c>
      <c r="R748" s="154">
        <f>$Q$748*$H$748</f>
        <v>0.0622</v>
      </c>
      <c r="S748" s="154">
        <v>0</v>
      </c>
      <c r="T748" s="155">
        <f>$S$748*$H$748</f>
        <v>0</v>
      </c>
      <c r="AR748" s="89" t="s">
        <v>388</v>
      </c>
      <c r="AT748" s="89" t="s">
        <v>181</v>
      </c>
      <c r="AU748" s="89" t="s">
        <v>78</v>
      </c>
      <c r="AY748" s="89" t="s">
        <v>136</v>
      </c>
      <c r="BE748" s="156">
        <f>IF($N$748="základní",$J$748,0)</f>
        <v>0</v>
      </c>
      <c r="BF748" s="156">
        <f>IF($N$748="snížená",$J$748,0)</f>
        <v>0</v>
      </c>
      <c r="BG748" s="156">
        <f>IF($N$748="zákl. přenesená",$J$748,0)</f>
        <v>0</v>
      </c>
      <c r="BH748" s="156">
        <f>IF($N$748="sníž. přenesená",$J$748,0)</f>
        <v>0</v>
      </c>
      <c r="BI748" s="156">
        <f>IF($N$748="nulová",$J$748,0)</f>
        <v>0</v>
      </c>
      <c r="BJ748" s="89" t="s">
        <v>20</v>
      </c>
      <c r="BK748" s="156">
        <f>ROUND($I$748*$H$748,2)</f>
        <v>0</v>
      </c>
      <c r="BL748" s="89" t="s">
        <v>277</v>
      </c>
      <c r="BM748" s="89" t="s">
        <v>770</v>
      </c>
    </row>
    <row r="749" spans="2:65" s="6" customFormat="1" ht="15.75" customHeight="1">
      <c r="B749" s="23"/>
      <c r="C749" s="185" t="s">
        <v>771</v>
      </c>
      <c r="D749" s="185" t="s">
        <v>181</v>
      </c>
      <c r="E749" s="183" t="s">
        <v>772</v>
      </c>
      <c r="F749" s="184" t="s">
        <v>773</v>
      </c>
      <c r="G749" s="185" t="s">
        <v>385</v>
      </c>
      <c r="H749" s="186">
        <v>3</v>
      </c>
      <c r="I749" s="187"/>
      <c r="J749" s="188">
        <f>ROUND($I$749*$H$749,2)</f>
        <v>0</v>
      </c>
      <c r="K749" s="184"/>
      <c r="L749" s="189"/>
      <c r="M749" s="190"/>
      <c r="N749" s="191" t="s">
        <v>41</v>
      </c>
      <c r="O749" s="24"/>
      <c r="P749" s="24"/>
      <c r="Q749" s="154">
        <v>0.0622</v>
      </c>
      <c r="R749" s="154">
        <f>$Q$749*$H$749</f>
        <v>0.1866</v>
      </c>
      <c r="S749" s="154">
        <v>0</v>
      </c>
      <c r="T749" s="155">
        <f>$S$749*$H$749</f>
        <v>0</v>
      </c>
      <c r="AR749" s="89" t="s">
        <v>388</v>
      </c>
      <c r="AT749" s="89" t="s">
        <v>181</v>
      </c>
      <c r="AU749" s="89" t="s">
        <v>78</v>
      </c>
      <c r="AY749" s="89" t="s">
        <v>136</v>
      </c>
      <c r="BE749" s="156">
        <f>IF($N$749="základní",$J$749,0)</f>
        <v>0</v>
      </c>
      <c r="BF749" s="156">
        <f>IF($N$749="snížená",$J$749,0)</f>
        <v>0</v>
      </c>
      <c r="BG749" s="156">
        <f>IF($N$749="zákl. přenesená",$J$749,0)</f>
        <v>0</v>
      </c>
      <c r="BH749" s="156">
        <f>IF($N$749="sníž. přenesená",$J$749,0)</f>
        <v>0</v>
      </c>
      <c r="BI749" s="156">
        <f>IF($N$749="nulová",$J$749,0)</f>
        <v>0</v>
      </c>
      <c r="BJ749" s="89" t="s">
        <v>20</v>
      </c>
      <c r="BK749" s="156">
        <f>ROUND($I$749*$H$749,2)</f>
        <v>0</v>
      </c>
      <c r="BL749" s="89" t="s">
        <v>277</v>
      </c>
      <c r="BM749" s="89" t="s">
        <v>774</v>
      </c>
    </row>
    <row r="750" spans="2:65" s="6" customFormat="1" ht="15.75" customHeight="1">
      <c r="B750" s="23"/>
      <c r="C750" s="148" t="s">
        <v>775</v>
      </c>
      <c r="D750" s="148" t="s">
        <v>138</v>
      </c>
      <c r="E750" s="146" t="s">
        <v>776</v>
      </c>
      <c r="F750" s="147" t="s">
        <v>777</v>
      </c>
      <c r="G750" s="148" t="s">
        <v>385</v>
      </c>
      <c r="H750" s="149">
        <v>3</v>
      </c>
      <c r="I750" s="150"/>
      <c r="J750" s="151">
        <f>ROUND($I$750*$H$750,2)</f>
        <v>0</v>
      </c>
      <c r="K750" s="147"/>
      <c r="L750" s="43"/>
      <c r="M750" s="152"/>
      <c r="N750" s="153" t="s">
        <v>41</v>
      </c>
      <c r="O750" s="24"/>
      <c r="P750" s="24"/>
      <c r="Q750" s="154">
        <v>0.00081</v>
      </c>
      <c r="R750" s="154">
        <f>$Q$750*$H$750</f>
        <v>0.00243</v>
      </c>
      <c r="S750" s="154">
        <v>0</v>
      </c>
      <c r="T750" s="155">
        <f>$S$750*$H$750</f>
        <v>0</v>
      </c>
      <c r="AR750" s="89" t="s">
        <v>277</v>
      </c>
      <c r="AT750" s="89" t="s">
        <v>138</v>
      </c>
      <c r="AU750" s="89" t="s">
        <v>78</v>
      </c>
      <c r="AY750" s="89" t="s">
        <v>136</v>
      </c>
      <c r="BE750" s="156">
        <f>IF($N$750="základní",$J$750,0)</f>
        <v>0</v>
      </c>
      <c r="BF750" s="156">
        <f>IF($N$750="snížená",$J$750,0)</f>
        <v>0</v>
      </c>
      <c r="BG750" s="156">
        <f>IF($N$750="zákl. přenesená",$J$750,0)</f>
        <v>0</v>
      </c>
      <c r="BH750" s="156">
        <f>IF($N$750="sníž. přenesená",$J$750,0)</f>
        <v>0</v>
      </c>
      <c r="BI750" s="156">
        <f>IF($N$750="nulová",$J$750,0)</f>
        <v>0</v>
      </c>
      <c r="BJ750" s="89" t="s">
        <v>20</v>
      </c>
      <c r="BK750" s="156">
        <f>ROUND($I$750*$H$750,2)</f>
        <v>0</v>
      </c>
      <c r="BL750" s="89" t="s">
        <v>277</v>
      </c>
      <c r="BM750" s="89" t="s">
        <v>778</v>
      </c>
    </row>
    <row r="751" spans="2:51" s="6" customFormat="1" ht="15.75" customHeight="1">
      <c r="B751" s="157"/>
      <c r="C751" s="158"/>
      <c r="D751" s="159" t="s">
        <v>144</v>
      </c>
      <c r="E751" s="160"/>
      <c r="F751" s="160" t="s">
        <v>214</v>
      </c>
      <c r="G751" s="158"/>
      <c r="H751" s="158"/>
      <c r="J751" s="158"/>
      <c r="K751" s="158"/>
      <c r="L751" s="161"/>
      <c r="M751" s="162"/>
      <c r="N751" s="158"/>
      <c r="O751" s="158"/>
      <c r="P751" s="158"/>
      <c r="Q751" s="158"/>
      <c r="R751" s="158"/>
      <c r="S751" s="158"/>
      <c r="T751" s="163"/>
      <c r="AT751" s="164" t="s">
        <v>144</v>
      </c>
      <c r="AU751" s="164" t="s">
        <v>78</v>
      </c>
      <c r="AV751" s="164" t="s">
        <v>20</v>
      </c>
      <c r="AW751" s="164" t="s">
        <v>93</v>
      </c>
      <c r="AX751" s="164" t="s">
        <v>70</v>
      </c>
      <c r="AY751" s="164" t="s">
        <v>136</v>
      </c>
    </row>
    <row r="752" spans="2:51" s="6" customFormat="1" ht="15.75" customHeight="1">
      <c r="B752" s="157"/>
      <c r="C752" s="158"/>
      <c r="D752" s="167" t="s">
        <v>144</v>
      </c>
      <c r="E752" s="158"/>
      <c r="F752" s="160" t="s">
        <v>779</v>
      </c>
      <c r="G752" s="158"/>
      <c r="H752" s="158"/>
      <c r="J752" s="158"/>
      <c r="K752" s="158"/>
      <c r="L752" s="161"/>
      <c r="M752" s="162"/>
      <c r="N752" s="158"/>
      <c r="O752" s="158"/>
      <c r="P752" s="158"/>
      <c r="Q752" s="158"/>
      <c r="R752" s="158"/>
      <c r="S752" s="158"/>
      <c r="T752" s="163"/>
      <c r="AT752" s="164" t="s">
        <v>144</v>
      </c>
      <c r="AU752" s="164" t="s">
        <v>78</v>
      </c>
      <c r="AV752" s="164" t="s">
        <v>20</v>
      </c>
      <c r="AW752" s="164" t="s">
        <v>93</v>
      </c>
      <c r="AX752" s="164" t="s">
        <v>70</v>
      </c>
      <c r="AY752" s="164" t="s">
        <v>136</v>
      </c>
    </row>
    <row r="753" spans="2:51" s="6" customFormat="1" ht="15.75" customHeight="1">
      <c r="B753" s="165"/>
      <c r="C753" s="166"/>
      <c r="D753" s="167" t="s">
        <v>144</v>
      </c>
      <c r="E753" s="166"/>
      <c r="F753" s="168" t="s">
        <v>20</v>
      </c>
      <c r="G753" s="166"/>
      <c r="H753" s="169">
        <v>1</v>
      </c>
      <c r="J753" s="166"/>
      <c r="K753" s="166"/>
      <c r="L753" s="170"/>
      <c r="M753" s="171"/>
      <c r="N753" s="166"/>
      <c r="O753" s="166"/>
      <c r="P753" s="166"/>
      <c r="Q753" s="166"/>
      <c r="R753" s="166"/>
      <c r="S753" s="166"/>
      <c r="T753" s="172"/>
      <c r="AT753" s="173" t="s">
        <v>144</v>
      </c>
      <c r="AU753" s="173" t="s">
        <v>78</v>
      </c>
      <c r="AV753" s="173" t="s">
        <v>78</v>
      </c>
      <c r="AW753" s="173" t="s">
        <v>93</v>
      </c>
      <c r="AX753" s="173" t="s">
        <v>70</v>
      </c>
      <c r="AY753" s="173" t="s">
        <v>136</v>
      </c>
    </row>
    <row r="754" spans="2:51" s="6" customFormat="1" ht="15.75" customHeight="1">
      <c r="B754" s="157"/>
      <c r="C754" s="158"/>
      <c r="D754" s="167" t="s">
        <v>144</v>
      </c>
      <c r="E754" s="158"/>
      <c r="F754" s="160" t="s">
        <v>780</v>
      </c>
      <c r="G754" s="158"/>
      <c r="H754" s="158"/>
      <c r="J754" s="158"/>
      <c r="K754" s="158"/>
      <c r="L754" s="161"/>
      <c r="M754" s="162"/>
      <c r="N754" s="158"/>
      <c r="O754" s="158"/>
      <c r="P754" s="158"/>
      <c r="Q754" s="158"/>
      <c r="R754" s="158"/>
      <c r="S754" s="158"/>
      <c r="T754" s="163"/>
      <c r="AT754" s="164" t="s">
        <v>144</v>
      </c>
      <c r="AU754" s="164" t="s">
        <v>78</v>
      </c>
      <c r="AV754" s="164" t="s">
        <v>20</v>
      </c>
      <c r="AW754" s="164" t="s">
        <v>93</v>
      </c>
      <c r="AX754" s="164" t="s">
        <v>70</v>
      </c>
      <c r="AY754" s="164" t="s">
        <v>136</v>
      </c>
    </row>
    <row r="755" spans="2:51" s="6" customFormat="1" ht="15.75" customHeight="1">
      <c r="B755" s="165"/>
      <c r="C755" s="166"/>
      <c r="D755" s="167" t="s">
        <v>144</v>
      </c>
      <c r="E755" s="166"/>
      <c r="F755" s="168" t="s">
        <v>20</v>
      </c>
      <c r="G755" s="166"/>
      <c r="H755" s="169">
        <v>1</v>
      </c>
      <c r="J755" s="166"/>
      <c r="K755" s="166"/>
      <c r="L755" s="170"/>
      <c r="M755" s="171"/>
      <c r="N755" s="166"/>
      <c r="O755" s="166"/>
      <c r="P755" s="166"/>
      <c r="Q755" s="166"/>
      <c r="R755" s="166"/>
      <c r="S755" s="166"/>
      <c r="T755" s="172"/>
      <c r="AT755" s="173" t="s">
        <v>144</v>
      </c>
      <c r="AU755" s="173" t="s">
        <v>78</v>
      </c>
      <c r="AV755" s="173" t="s">
        <v>78</v>
      </c>
      <c r="AW755" s="173" t="s">
        <v>93</v>
      </c>
      <c r="AX755" s="173" t="s">
        <v>70</v>
      </c>
      <c r="AY755" s="173" t="s">
        <v>136</v>
      </c>
    </row>
    <row r="756" spans="2:51" s="6" customFormat="1" ht="15.75" customHeight="1">
      <c r="B756" s="192"/>
      <c r="C756" s="193"/>
      <c r="D756" s="167" t="s">
        <v>144</v>
      </c>
      <c r="E756" s="193"/>
      <c r="F756" s="194" t="s">
        <v>223</v>
      </c>
      <c r="G756" s="193"/>
      <c r="H756" s="195">
        <v>2</v>
      </c>
      <c r="J756" s="193"/>
      <c r="K756" s="193"/>
      <c r="L756" s="196"/>
      <c r="M756" s="197"/>
      <c r="N756" s="193"/>
      <c r="O756" s="193"/>
      <c r="P756" s="193"/>
      <c r="Q756" s="193"/>
      <c r="R756" s="193"/>
      <c r="S756" s="193"/>
      <c r="T756" s="198"/>
      <c r="AT756" s="199" t="s">
        <v>144</v>
      </c>
      <c r="AU756" s="199" t="s">
        <v>78</v>
      </c>
      <c r="AV756" s="199" t="s">
        <v>153</v>
      </c>
      <c r="AW756" s="199" t="s">
        <v>93</v>
      </c>
      <c r="AX756" s="199" t="s">
        <v>70</v>
      </c>
      <c r="AY756" s="199" t="s">
        <v>136</v>
      </c>
    </row>
    <row r="757" spans="2:51" s="6" customFormat="1" ht="15.75" customHeight="1">
      <c r="B757" s="157"/>
      <c r="C757" s="158"/>
      <c r="D757" s="167" t="s">
        <v>144</v>
      </c>
      <c r="E757" s="158"/>
      <c r="F757" s="160" t="s">
        <v>224</v>
      </c>
      <c r="G757" s="158"/>
      <c r="H757" s="158"/>
      <c r="J757" s="158"/>
      <c r="K757" s="158"/>
      <c r="L757" s="161"/>
      <c r="M757" s="162"/>
      <c r="N757" s="158"/>
      <c r="O757" s="158"/>
      <c r="P757" s="158"/>
      <c r="Q757" s="158"/>
      <c r="R757" s="158"/>
      <c r="S757" s="158"/>
      <c r="T757" s="163"/>
      <c r="AT757" s="164" t="s">
        <v>144</v>
      </c>
      <c r="AU757" s="164" t="s">
        <v>78</v>
      </c>
      <c r="AV757" s="164" t="s">
        <v>20</v>
      </c>
      <c r="AW757" s="164" t="s">
        <v>93</v>
      </c>
      <c r="AX757" s="164" t="s">
        <v>70</v>
      </c>
      <c r="AY757" s="164" t="s">
        <v>136</v>
      </c>
    </row>
    <row r="758" spans="2:51" s="6" customFormat="1" ht="15.75" customHeight="1">
      <c r="B758" s="157"/>
      <c r="C758" s="158"/>
      <c r="D758" s="167" t="s">
        <v>144</v>
      </c>
      <c r="E758" s="158"/>
      <c r="F758" s="160" t="s">
        <v>781</v>
      </c>
      <c r="G758" s="158"/>
      <c r="H758" s="158"/>
      <c r="J758" s="158"/>
      <c r="K758" s="158"/>
      <c r="L758" s="161"/>
      <c r="M758" s="162"/>
      <c r="N758" s="158"/>
      <c r="O758" s="158"/>
      <c r="P758" s="158"/>
      <c r="Q758" s="158"/>
      <c r="R758" s="158"/>
      <c r="S758" s="158"/>
      <c r="T758" s="163"/>
      <c r="AT758" s="164" t="s">
        <v>144</v>
      </c>
      <c r="AU758" s="164" t="s">
        <v>78</v>
      </c>
      <c r="AV758" s="164" t="s">
        <v>20</v>
      </c>
      <c r="AW758" s="164" t="s">
        <v>93</v>
      </c>
      <c r="AX758" s="164" t="s">
        <v>70</v>
      </c>
      <c r="AY758" s="164" t="s">
        <v>136</v>
      </c>
    </row>
    <row r="759" spans="2:51" s="6" customFormat="1" ht="15.75" customHeight="1">
      <c r="B759" s="165"/>
      <c r="C759" s="166"/>
      <c r="D759" s="167" t="s">
        <v>144</v>
      </c>
      <c r="E759" s="166"/>
      <c r="F759" s="168" t="s">
        <v>20</v>
      </c>
      <c r="G759" s="166"/>
      <c r="H759" s="169">
        <v>1</v>
      </c>
      <c r="J759" s="166"/>
      <c r="K759" s="166"/>
      <c r="L759" s="170"/>
      <c r="M759" s="171"/>
      <c r="N759" s="166"/>
      <c r="O759" s="166"/>
      <c r="P759" s="166"/>
      <c r="Q759" s="166"/>
      <c r="R759" s="166"/>
      <c r="S759" s="166"/>
      <c r="T759" s="172"/>
      <c r="AT759" s="173" t="s">
        <v>144</v>
      </c>
      <c r="AU759" s="173" t="s">
        <v>78</v>
      </c>
      <c r="AV759" s="173" t="s">
        <v>78</v>
      </c>
      <c r="AW759" s="173" t="s">
        <v>93</v>
      </c>
      <c r="AX759" s="173" t="s">
        <v>70</v>
      </c>
      <c r="AY759" s="173" t="s">
        <v>136</v>
      </c>
    </row>
    <row r="760" spans="2:51" s="6" customFormat="1" ht="15.75" customHeight="1">
      <c r="B760" s="192"/>
      <c r="C760" s="193"/>
      <c r="D760" s="167" t="s">
        <v>144</v>
      </c>
      <c r="E760" s="193"/>
      <c r="F760" s="194" t="s">
        <v>223</v>
      </c>
      <c r="G760" s="193"/>
      <c r="H760" s="195">
        <v>1</v>
      </c>
      <c r="J760" s="193"/>
      <c r="K760" s="193"/>
      <c r="L760" s="196"/>
      <c r="M760" s="197"/>
      <c r="N760" s="193"/>
      <c r="O760" s="193"/>
      <c r="P760" s="193"/>
      <c r="Q760" s="193"/>
      <c r="R760" s="193"/>
      <c r="S760" s="193"/>
      <c r="T760" s="198"/>
      <c r="AT760" s="199" t="s">
        <v>144</v>
      </c>
      <c r="AU760" s="199" t="s">
        <v>78</v>
      </c>
      <c r="AV760" s="199" t="s">
        <v>153</v>
      </c>
      <c r="AW760" s="199" t="s">
        <v>93</v>
      </c>
      <c r="AX760" s="199" t="s">
        <v>70</v>
      </c>
      <c r="AY760" s="199" t="s">
        <v>136</v>
      </c>
    </row>
    <row r="761" spans="2:51" s="6" customFormat="1" ht="15.75" customHeight="1">
      <c r="B761" s="174"/>
      <c r="C761" s="175"/>
      <c r="D761" s="167" t="s">
        <v>144</v>
      </c>
      <c r="E761" s="175"/>
      <c r="F761" s="176" t="s">
        <v>147</v>
      </c>
      <c r="G761" s="175"/>
      <c r="H761" s="177">
        <v>3</v>
      </c>
      <c r="J761" s="175"/>
      <c r="K761" s="175"/>
      <c r="L761" s="178"/>
      <c r="M761" s="179"/>
      <c r="N761" s="175"/>
      <c r="O761" s="175"/>
      <c r="P761" s="175"/>
      <c r="Q761" s="175"/>
      <c r="R761" s="175"/>
      <c r="S761" s="175"/>
      <c r="T761" s="180"/>
      <c r="AT761" s="181" t="s">
        <v>144</v>
      </c>
      <c r="AU761" s="181" t="s">
        <v>78</v>
      </c>
      <c r="AV761" s="181" t="s">
        <v>142</v>
      </c>
      <c r="AW761" s="181" t="s">
        <v>93</v>
      </c>
      <c r="AX761" s="181" t="s">
        <v>20</v>
      </c>
      <c r="AY761" s="181" t="s">
        <v>136</v>
      </c>
    </row>
    <row r="762" spans="2:65" s="6" customFormat="1" ht="27" customHeight="1">
      <c r="B762" s="23"/>
      <c r="C762" s="182" t="s">
        <v>782</v>
      </c>
      <c r="D762" s="182" t="s">
        <v>181</v>
      </c>
      <c r="E762" s="183" t="s">
        <v>783</v>
      </c>
      <c r="F762" s="184" t="s">
        <v>784</v>
      </c>
      <c r="G762" s="185" t="s">
        <v>385</v>
      </c>
      <c r="H762" s="186">
        <v>1</v>
      </c>
      <c r="I762" s="187"/>
      <c r="J762" s="188">
        <f>ROUND($I$762*$H$762,2)</f>
        <v>0</v>
      </c>
      <c r="K762" s="184"/>
      <c r="L762" s="189"/>
      <c r="M762" s="190"/>
      <c r="N762" s="191" t="s">
        <v>41</v>
      </c>
      <c r="O762" s="24"/>
      <c r="P762" s="24"/>
      <c r="Q762" s="154">
        <v>0.169</v>
      </c>
      <c r="R762" s="154">
        <f>$Q$762*$H$762</f>
        <v>0.169</v>
      </c>
      <c r="S762" s="154">
        <v>0</v>
      </c>
      <c r="T762" s="155">
        <f>$S$762*$H$762</f>
        <v>0</v>
      </c>
      <c r="AR762" s="89" t="s">
        <v>388</v>
      </c>
      <c r="AT762" s="89" t="s">
        <v>181</v>
      </c>
      <c r="AU762" s="89" t="s">
        <v>78</v>
      </c>
      <c r="AY762" s="6" t="s">
        <v>136</v>
      </c>
      <c r="BE762" s="156">
        <f>IF($N$762="základní",$J$762,0)</f>
        <v>0</v>
      </c>
      <c r="BF762" s="156">
        <f>IF($N$762="snížená",$J$762,0)</f>
        <v>0</v>
      </c>
      <c r="BG762" s="156">
        <f>IF($N$762="zákl. přenesená",$J$762,0)</f>
        <v>0</v>
      </c>
      <c r="BH762" s="156">
        <f>IF($N$762="sníž. přenesená",$J$762,0)</f>
        <v>0</v>
      </c>
      <c r="BI762" s="156">
        <f>IF($N$762="nulová",$J$762,0)</f>
        <v>0</v>
      </c>
      <c r="BJ762" s="89" t="s">
        <v>20</v>
      </c>
      <c r="BK762" s="156">
        <f>ROUND($I$762*$H$762,2)</f>
        <v>0</v>
      </c>
      <c r="BL762" s="89" t="s">
        <v>277</v>
      </c>
      <c r="BM762" s="89" t="s">
        <v>785</v>
      </c>
    </row>
    <row r="763" spans="2:65" s="6" customFormat="1" ht="27" customHeight="1">
      <c r="B763" s="23"/>
      <c r="C763" s="185" t="s">
        <v>786</v>
      </c>
      <c r="D763" s="185" t="s">
        <v>181</v>
      </c>
      <c r="E763" s="183" t="s">
        <v>787</v>
      </c>
      <c r="F763" s="184" t="s">
        <v>788</v>
      </c>
      <c r="G763" s="185" t="s">
        <v>385</v>
      </c>
      <c r="H763" s="186">
        <v>1</v>
      </c>
      <c r="I763" s="187"/>
      <c r="J763" s="188">
        <f>ROUND($I$763*$H$763,2)</f>
        <v>0</v>
      </c>
      <c r="K763" s="184"/>
      <c r="L763" s="189"/>
      <c r="M763" s="190"/>
      <c r="N763" s="191" t="s">
        <v>41</v>
      </c>
      <c r="O763" s="24"/>
      <c r="P763" s="24"/>
      <c r="Q763" s="154">
        <v>0.169</v>
      </c>
      <c r="R763" s="154">
        <f>$Q$763*$H$763</f>
        <v>0.169</v>
      </c>
      <c r="S763" s="154">
        <v>0</v>
      </c>
      <c r="T763" s="155">
        <f>$S$763*$H$763</f>
        <v>0</v>
      </c>
      <c r="AR763" s="89" t="s">
        <v>388</v>
      </c>
      <c r="AT763" s="89" t="s">
        <v>181</v>
      </c>
      <c r="AU763" s="89" t="s">
        <v>78</v>
      </c>
      <c r="AY763" s="89" t="s">
        <v>136</v>
      </c>
      <c r="BE763" s="156">
        <f>IF($N$763="základní",$J$763,0)</f>
        <v>0</v>
      </c>
      <c r="BF763" s="156">
        <f>IF($N$763="snížená",$J$763,0)</f>
        <v>0</v>
      </c>
      <c r="BG763" s="156">
        <f>IF($N$763="zákl. přenesená",$J$763,0)</f>
        <v>0</v>
      </c>
      <c r="BH763" s="156">
        <f>IF($N$763="sníž. přenesená",$J$763,0)</f>
        <v>0</v>
      </c>
      <c r="BI763" s="156">
        <f>IF($N$763="nulová",$J$763,0)</f>
        <v>0</v>
      </c>
      <c r="BJ763" s="89" t="s">
        <v>20</v>
      </c>
      <c r="BK763" s="156">
        <f>ROUND($I$763*$H$763,2)</f>
        <v>0</v>
      </c>
      <c r="BL763" s="89" t="s">
        <v>277</v>
      </c>
      <c r="BM763" s="89" t="s">
        <v>789</v>
      </c>
    </row>
    <row r="764" spans="2:65" s="6" customFormat="1" ht="27" customHeight="1">
      <c r="B764" s="23"/>
      <c r="C764" s="185" t="s">
        <v>790</v>
      </c>
      <c r="D764" s="185" t="s">
        <v>181</v>
      </c>
      <c r="E764" s="183" t="s">
        <v>791</v>
      </c>
      <c r="F764" s="184" t="s">
        <v>792</v>
      </c>
      <c r="G764" s="185" t="s">
        <v>385</v>
      </c>
      <c r="H764" s="186">
        <v>1</v>
      </c>
      <c r="I764" s="187"/>
      <c r="J764" s="188">
        <f>ROUND($I$764*$H$764,2)</f>
        <v>0</v>
      </c>
      <c r="K764" s="184"/>
      <c r="L764" s="189"/>
      <c r="M764" s="190"/>
      <c r="N764" s="191" t="s">
        <v>41</v>
      </c>
      <c r="O764" s="24"/>
      <c r="P764" s="24"/>
      <c r="Q764" s="154">
        <v>0.169</v>
      </c>
      <c r="R764" s="154">
        <f>$Q$764*$H$764</f>
        <v>0.169</v>
      </c>
      <c r="S764" s="154">
        <v>0</v>
      </c>
      <c r="T764" s="155">
        <f>$S$764*$H$764</f>
        <v>0</v>
      </c>
      <c r="AR764" s="89" t="s">
        <v>388</v>
      </c>
      <c r="AT764" s="89" t="s">
        <v>181</v>
      </c>
      <c r="AU764" s="89" t="s">
        <v>78</v>
      </c>
      <c r="AY764" s="89" t="s">
        <v>136</v>
      </c>
      <c r="BE764" s="156">
        <f>IF($N$764="základní",$J$764,0)</f>
        <v>0</v>
      </c>
      <c r="BF764" s="156">
        <f>IF($N$764="snížená",$J$764,0)</f>
        <v>0</v>
      </c>
      <c r="BG764" s="156">
        <f>IF($N$764="zákl. přenesená",$J$764,0)</f>
        <v>0</v>
      </c>
      <c r="BH764" s="156">
        <f>IF($N$764="sníž. přenesená",$J$764,0)</f>
        <v>0</v>
      </c>
      <c r="BI764" s="156">
        <f>IF($N$764="nulová",$J$764,0)</f>
        <v>0</v>
      </c>
      <c r="BJ764" s="89" t="s">
        <v>20</v>
      </c>
      <c r="BK764" s="156">
        <f>ROUND($I$764*$H$764,2)</f>
        <v>0</v>
      </c>
      <c r="BL764" s="89" t="s">
        <v>277</v>
      </c>
      <c r="BM764" s="89" t="s">
        <v>793</v>
      </c>
    </row>
    <row r="765" spans="2:65" s="6" customFormat="1" ht="15.75" customHeight="1">
      <c r="B765" s="23"/>
      <c r="C765" s="148" t="s">
        <v>794</v>
      </c>
      <c r="D765" s="148" t="s">
        <v>138</v>
      </c>
      <c r="E765" s="146" t="s">
        <v>795</v>
      </c>
      <c r="F765" s="147" t="s">
        <v>796</v>
      </c>
      <c r="G765" s="148" t="s">
        <v>385</v>
      </c>
      <c r="H765" s="149">
        <v>91</v>
      </c>
      <c r="I765" s="150"/>
      <c r="J765" s="151">
        <f>ROUND($I$765*$H$765,2)</f>
        <v>0</v>
      </c>
      <c r="K765" s="147"/>
      <c r="L765" s="43"/>
      <c r="M765" s="152"/>
      <c r="N765" s="153" t="s">
        <v>41</v>
      </c>
      <c r="O765" s="24"/>
      <c r="P765" s="24"/>
      <c r="Q765" s="154">
        <v>0</v>
      </c>
      <c r="R765" s="154">
        <f>$Q$765*$H$765</f>
        <v>0</v>
      </c>
      <c r="S765" s="154">
        <v>0</v>
      </c>
      <c r="T765" s="155">
        <f>$S$765*$H$765</f>
        <v>0</v>
      </c>
      <c r="AR765" s="89" t="s">
        <v>277</v>
      </c>
      <c r="AT765" s="89" t="s">
        <v>138</v>
      </c>
      <c r="AU765" s="89" t="s">
        <v>78</v>
      </c>
      <c r="AY765" s="89" t="s">
        <v>136</v>
      </c>
      <c r="BE765" s="156">
        <f>IF($N$765="základní",$J$765,0)</f>
        <v>0</v>
      </c>
      <c r="BF765" s="156">
        <f>IF($N$765="snížená",$J$765,0)</f>
        <v>0</v>
      </c>
      <c r="BG765" s="156">
        <f>IF($N$765="zákl. přenesená",$J$765,0)</f>
        <v>0</v>
      </c>
      <c r="BH765" s="156">
        <f>IF($N$765="sníž. přenesená",$J$765,0)</f>
        <v>0</v>
      </c>
      <c r="BI765" s="156">
        <f>IF($N$765="nulová",$J$765,0)</f>
        <v>0</v>
      </c>
      <c r="BJ765" s="89" t="s">
        <v>20</v>
      </c>
      <c r="BK765" s="156">
        <f>ROUND($I$765*$H$765,2)</f>
        <v>0</v>
      </c>
      <c r="BL765" s="89" t="s">
        <v>277</v>
      </c>
      <c r="BM765" s="89" t="s">
        <v>797</v>
      </c>
    </row>
    <row r="766" spans="2:51" s="6" customFormat="1" ht="15.75" customHeight="1">
      <c r="B766" s="165"/>
      <c r="C766" s="166"/>
      <c r="D766" s="159" t="s">
        <v>144</v>
      </c>
      <c r="E766" s="168"/>
      <c r="F766" s="168" t="s">
        <v>166</v>
      </c>
      <c r="G766" s="166"/>
      <c r="H766" s="169">
        <v>6</v>
      </c>
      <c r="J766" s="166"/>
      <c r="K766" s="166"/>
      <c r="L766" s="170"/>
      <c r="M766" s="171"/>
      <c r="N766" s="166"/>
      <c r="O766" s="166"/>
      <c r="P766" s="166"/>
      <c r="Q766" s="166"/>
      <c r="R766" s="166"/>
      <c r="S766" s="166"/>
      <c r="T766" s="172"/>
      <c r="AT766" s="173" t="s">
        <v>144</v>
      </c>
      <c r="AU766" s="173" t="s">
        <v>78</v>
      </c>
      <c r="AV766" s="173" t="s">
        <v>78</v>
      </c>
      <c r="AW766" s="173" t="s">
        <v>93</v>
      </c>
      <c r="AX766" s="173" t="s">
        <v>70</v>
      </c>
      <c r="AY766" s="173" t="s">
        <v>136</v>
      </c>
    </row>
    <row r="767" spans="2:51" s="6" customFormat="1" ht="15.75" customHeight="1">
      <c r="B767" s="165"/>
      <c r="C767" s="166"/>
      <c r="D767" s="167" t="s">
        <v>144</v>
      </c>
      <c r="E767" s="166"/>
      <c r="F767" s="168" t="s">
        <v>204</v>
      </c>
      <c r="G767" s="166"/>
      <c r="H767" s="169">
        <v>12</v>
      </c>
      <c r="J767" s="166"/>
      <c r="K767" s="166"/>
      <c r="L767" s="170"/>
      <c r="M767" s="171"/>
      <c r="N767" s="166"/>
      <c r="O767" s="166"/>
      <c r="P767" s="166"/>
      <c r="Q767" s="166"/>
      <c r="R767" s="166"/>
      <c r="S767" s="166"/>
      <c r="T767" s="172"/>
      <c r="AT767" s="173" t="s">
        <v>144</v>
      </c>
      <c r="AU767" s="173" t="s">
        <v>78</v>
      </c>
      <c r="AV767" s="173" t="s">
        <v>78</v>
      </c>
      <c r="AW767" s="173" t="s">
        <v>93</v>
      </c>
      <c r="AX767" s="173" t="s">
        <v>70</v>
      </c>
      <c r="AY767" s="173" t="s">
        <v>136</v>
      </c>
    </row>
    <row r="768" spans="2:51" s="6" customFormat="1" ht="15.75" customHeight="1">
      <c r="B768" s="165"/>
      <c r="C768" s="166"/>
      <c r="D768" s="167" t="s">
        <v>144</v>
      </c>
      <c r="E768" s="166"/>
      <c r="F768" s="168" t="s">
        <v>468</v>
      </c>
      <c r="G768" s="166"/>
      <c r="H768" s="169">
        <v>45</v>
      </c>
      <c r="J768" s="166"/>
      <c r="K768" s="166"/>
      <c r="L768" s="170"/>
      <c r="M768" s="171"/>
      <c r="N768" s="166"/>
      <c r="O768" s="166"/>
      <c r="P768" s="166"/>
      <c r="Q768" s="166"/>
      <c r="R768" s="166"/>
      <c r="S768" s="166"/>
      <c r="T768" s="172"/>
      <c r="AT768" s="173" t="s">
        <v>144</v>
      </c>
      <c r="AU768" s="173" t="s">
        <v>78</v>
      </c>
      <c r="AV768" s="173" t="s">
        <v>78</v>
      </c>
      <c r="AW768" s="173" t="s">
        <v>93</v>
      </c>
      <c r="AX768" s="173" t="s">
        <v>70</v>
      </c>
      <c r="AY768" s="173" t="s">
        <v>136</v>
      </c>
    </row>
    <row r="769" spans="2:51" s="6" customFormat="1" ht="15.75" customHeight="1">
      <c r="B769" s="165"/>
      <c r="C769" s="166"/>
      <c r="D769" s="167" t="s">
        <v>144</v>
      </c>
      <c r="E769" s="166"/>
      <c r="F769" s="168" t="s">
        <v>20</v>
      </c>
      <c r="G769" s="166"/>
      <c r="H769" s="169">
        <v>1</v>
      </c>
      <c r="J769" s="166"/>
      <c r="K769" s="166"/>
      <c r="L769" s="170"/>
      <c r="M769" s="171"/>
      <c r="N769" s="166"/>
      <c r="O769" s="166"/>
      <c r="P769" s="166"/>
      <c r="Q769" s="166"/>
      <c r="R769" s="166"/>
      <c r="S769" s="166"/>
      <c r="T769" s="172"/>
      <c r="AT769" s="173" t="s">
        <v>144</v>
      </c>
      <c r="AU769" s="173" t="s">
        <v>78</v>
      </c>
      <c r="AV769" s="173" t="s">
        <v>78</v>
      </c>
      <c r="AW769" s="173" t="s">
        <v>93</v>
      </c>
      <c r="AX769" s="173" t="s">
        <v>70</v>
      </c>
      <c r="AY769" s="173" t="s">
        <v>136</v>
      </c>
    </row>
    <row r="770" spans="2:51" s="6" customFormat="1" ht="15.75" customHeight="1">
      <c r="B770" s="165"/>
      <c r="C770" s="166"/>
      <c r="D770" s="167" t="s">
        <v>144</v>
      </c>
      <c r="E770" s="166"/>
      <c r="F770" s="168" t="s">
        <v>166</v>
      </c>
      <c r="G770" s="166"/>
      <c r="H770" s="169">
        <v>6</v>
      </c>
      <c r="J770" s="166"/>
      <c r="K770" s="166"/>
      <c r="L770" s="170"/>
      <c r="M770" s="171"/>
      <c r="N770" s="166"/>
      <c r="O770" s="166"/>
      <c r="P770" s="166"/>
      <c r="Q770" s="166"/>
      <c r="R770" s="166"/>
      <c r="S770" s="166"/>
      <c r="T770" s="172"/>
      <c r="AT770" s="173" t="s">
        <v>144</v>
      </c>
      <c r="AU770" s="173" t="s">
        <v>78</v>
      </c>
      <c r="AV770" s="173" t="s">
        <v>78</v>
      </c>
      <c r="AW770" s="173" t="s">
        <v>93</v>
      </c>
      <c r="AX770" s="173" t="s">
        <v>70</v>
      </c>
      <c r="AY770" s="173" t="s">
        <v>136</v>
      </c>
    </row>
    <row r="771" spans="2:51" s="6" customFormat="1" ht="15.75" customHeight="1">
      <c r="B771" s="165"/>
      <c r="C771" s="166"/>
      <c r="D771" s="167" t="s">
        <v>144</v>
      </c>
      <c r="E771" s="166"/>
      <c r="F771" s="168" t="s">
        <v>25</v>
      </c>
      <c r="G771" s="166"/>
      <c r="H771" s="169">
        <v>10</v>
      </c>
      <c r="J771" s="166"/>
      <c r="K771" s="166"/>
      <c r="L771" s="170"/>
      <c r="M771" s="171"/>
      <c r="N771" s="166"/>
      <c r="O771" s="166"/>
      <c r="P771" s="166"/>
      <c r="Q771" s="166"/>
      <c r="R771" s="166"/>
      <c r="S771" s="166"/>
      <c r="T771" s="172"/>
      <c r="AT771" s="173" t="s">
        <v>144</v>
      </c>
      <c r="AU771" s="173" t="s">
        <v>78</v>
      </c>
      <c r="AV771" s="173" t="s">
        <v>78</v>
      </c>
      <c r="AW771" s="173" t="s">
        <v>93</v>
      </c>
      <c r="AX771" s="173" t="s">
        <v>70</v>
      </c>
      <c r="AY771" s="173" t="s">
        <v>136</v>
      </c>
    </row>
    <row r="772" spans="2:51" s="6" customFormat="1" ht="15.75" customHeight="1">
      <c r="B772" s="165"/>
      <c r="C772" s="166"/>
      <c r="D772" s="167" t="s">
        <v>144</v>
      </c>
      <c r="E772" s="166"/>
      <c r="F772" s="168" t="s">
        <v>170</v>
      </c>
      <c r="G772" s="166"/>
      <c r="H772" s="169">
        <v>7</v>
      </c>
      <c r="J772" s="166"/>
      <c r="K772" s="166"/>
      <c r="L772" s="170"/>
      <c r="M772" s="171"/>
      <c r="N772" s="166"/>
      <c r="O772" s="166"/>
      <c r="P772" s="166"/>
      <c r="Q772" s="166"/>
      <c r="R772" s="166"/>
      <c r="S772" s="166"/>
      <c r="T772" s="172"/>
      <c r="AT772" s="173" t="s">
        <v>144</v>
      </c>
      <c r="AU772" s="173" t="s">
        <v>78</v>
      </c>
      <c r="AV772" s="173" t="s">
        <v>78</v>
      </c>
      <c r="AW772" s="173" t="s">
        <v>93</v>
      </c>
      <c r="AX772" s="173" t="s">
        <v>70</v>
      </c>
      <c r="AY772" s="173" t="s">
        <v>136</v>
      </c>
    </row>
    <row r="773" spans="2:51" s="6" customFormat="1" ht="15.75" customHeight="1">
      <c r="B773" s="165"/>
      <c r="C773" s="166"/>
      <c r="D773" s="167" t="s">
        <v>144</v>
      </c>
      <c r="E773" s="166"/>
      <c r="F773" s="168" t="s">
        <v>20</v>
      </c>
      <c r="G773" s="166"/>
      <c r="H773" s="169">
        <v>1</v>
      </c>
      <c r="J773" s="166"/>
      <c r="K773" s="166"/>
      <c r="L773" s="170"/>
      <c r="M773" s="171"/>
      <c r="N773" s="166"/>
      <c r="O773" s="166"/>
      <c r="P773" s="166"/>
      <c r="Q773" s="166"/>
      <c r="R773" s="166"/>
      <c r="S773" s="166"/>
      <c r="T773" s="172"/>
      <c r="AT773" s="173" t="s">
        <v>144</v>
      </c>
      <c r="AU773" s="173" t="s">
        <v>78</v>
      </c>
      <c r="AV773" s="173" t="s">
        <v>78</v>
      </c>
      <c r="AW773" s="173" t="s">
        <v>93</v>
      </c>
      <c r="AX773" s="173" t="s">
        <v>70</v>
      </c>
      <c r="AY773" s="173" t="s">
        <v>136</v>
      </c>
    </row>
    <row r="774" spans="2:51" s="6" customFormat="1" ht="15.75" customHeight="1">
      <c r="B774" s="165"/>
      <c r="C774" s="166"/>
      <c r="D774" s="167" t="s">
        <v>144</v>
      </c>
      <c r="E774" s="166"/>
      <c r="F774" s="168" t="s">
        <v>153</v>
      </c>
      <c r="G774" s="166"/>
      <c r="H774" s="169">
        <v>3</v>
      </c>
      <c r="J774" s="166"/>
      <c r="K774" s="166"/>
      <c r="L774" s="170"/>
      <c r="M774" s="171"/>
      <c r="N774" s="166"/>
      <c r="O774" s="166"/>
      <c r="P774" s="166"/>
      <c r="Q774" s="166"/>
      <c r="R774" s="166"/>
      <c r="S774" s="166"/>
      <c r="T774" s="172"/>
      <c r="AT774" s="173" t="s">
        <v>144</v>
      </c>
      <c r="AU774" s="173" t="s">
        <v>78</v>
      </c>
      <c r="AV774" s="173" t="s">
        <v>78</v>
      </c>
      <c r="AW774" s="173" t="s">
        <v>93</v>
      </c>
      <c r="AX774" s="173" t="s">
        <v>70</v>
      </c>
      <c r="AY774" s="173" t="s">
        <v>136</v>
      </c>
    </row>
    <row r="775" spans="2:51" s="6" customFormat="1" ht="15.75" customHeight="1">
      <c r="B775" s="174"/>
      <c r="C775" s="175"/>
      <c r="D775" s="167" t="s">
        <v>144</v>
      </c>
      <c r="E775" s="175"/>
      <c r="F775" s="176" t="s">
        <v>147</v>
      </c>
      <c r="G775" s="175"/>
      <c r="H775" s="177">
        <v>91</v>
      </c>
      <c r="J775" s="175"/>
      <c r="K775" s="175"/>
      <c r="L775" s="178"/>
      <c r="M775" s="179"/>
      <c r="N775" s="175"/>
      <c r="O775" s="175"/>
      <c r="P775" s="175"/>
      <c r="Q775" s="175"/>
      <c r="R775" s="175"/>
      <c r="S775" s="175"/>
      <c r="T775" s="180"/>
      <c r="AT775" s="181" t="s">
        <v>144</v>
      </c>
      <c r="AU775" s="181" t="s">
        <v>78</v>
      </c>
      <c r="AV775" s="181" t="s">
        <v>142</v>
      </c>
      <c r="AW775" s="181" t="s">
        <v>70</v>
      </c>
      <c r="AX775" s="181" t="s">
        <v>20</v>
      </c>
      <c r="AY775" s="181" t="s">
        <v>136</v>
      </c>
    </row>
    <row r="776" spans="2:65" s="6" customFormat="1" ht="15.75" customHeight="1">
      <c r="B776" s="23"/>
      <c r="C776" s="145" t="s">
        <v>26</v>
      </c>
      <c r="D776" s="145" t="s">
        <v>138</v>
      </c>
      <c r="E776" s="146" t="s">
        <v>798</v>
      </c>
      <c r="F776" s="147" t="s">
        <v>799</v>
      </c>
      <c r="G776" s="148" t="s">
        <v>385</v>
      </c>
      <c r="H776" s="149">
        <v>31</v>
      </c>
      <c r="I776" s="150"/>
      <c r="J776" s="151">
        <f>ROUND($I$776*$H$776,2)</f>
        <v>0</v>
      </c>
      <c r="K776" s="147"/>
      <c r="L776" s="43"/>
      <c r="M776" s="152"/>
      <c r="N776" s="153" t="s">
        <v>41</v>
      </c>
      <c r="O776" s="24"/>
      <c r="P776" s="24"/>
      <c r="Q776" s="154">
        <v>0</v>
      </c>
      <c r="R776" s="154">
        <f>$Q$776*$H$776</f>
        <v>0</v>
      </c>
      <c r="S776" s="154">
        <v>0</v>
      </c>
      <c r="T776" s="155">
        <f>$S$776*$H$776</f>
        <v>0</v>
      </c>
      <c r="AR776" s="89" t="s">
        <v>277</v>
      </c>
      <c r="AT776" s="89" t="s">
        <v>138</v>
      </c>
      <c r="AU776" s="89" t="s">
        <v>78</v>
      </c>
      <c r="AY776" s="6" t="s">
        <v>136</v>
      </c>
      <c r="BE776" s="156">
        <f>IF($N$776="základní",$J$776,0)</f>
        <v>0</v>
      </c>
      <c r="BF776" s="156">
        <f>IF($N$776="snížená",$J$776,0)</f>
        <v>0</v>
      </c>
      <c r="BG776" s="156">
        <f>IF($N$776="zákl. přenesená",$J$776,0)</f>
        <v>0</v>
      </c>
      <c r="BH776" s="156">
        <f>IF($N$776="sníž. přenesená",$J$776,0)</f>
        <v>0</v>
      </c>
      <c r="BI776" s="156">
        <f>IF($N$776="nulová",$J$776,0)</f>
        <v>0</v>
      </c>
      <c r="BJ776" s="89" t="s">
        <v>20</v>
      </c>
      <c r="BK776" s="156">
        <f>ROUND($I$776*$H$776,2)</f>
        <v>0</v>
      </c>
      <c r="BL776" s="89" t="s">
        <v>277</v>
      </c>
      <c r="BM776" s="89" t="s">
        <v>800</v>
      </c>
    </row>
    <row r="777" spans="2:51" s="6" customFormat="1" ht="15.75" customHeight="1">
      <c r="B777" s="157"/>
      <c r="C777" s="158"/>
      <c r="D777" s="159" t="s">
        <v>144</v>
      </c>
      <c r="E777" s="160"/>
      <c r="F777" s="160" t="s">
        <v>713</v>
      </c>
      <c r="G777" s="158"/>
      <c r="H777" s="158"/>
      <c r="J777" s="158"/>
      <c r="K777" s="158"/>
      <c r="L777" s="161"/>
      <c r="M777" s="162"/>
      <c r="N777" s="158"/>
      <c r="O777" s="158"/>
      <c r="P777" s="158"/>
      <c r="Q777" s="158"/>
      <c r="R777" s="158"/>
      <c r="S777" s="158"/>
      <c r="T777" s="163"/>
      <c r="AT777" s="164" t="s">
        <v>144</v>
      </c>
      <c r="AU777" s="164" t="s">
        <v>78</v>
      </c>
      <c r="AV777" s="164" t="s">
        <v>20</v>
      </c>
      <c r="AW777" s="164" t="s">
        <v>93</v>
      </c>
      <c r="AX777" s="164" t="s">
        <v>70</v>
      </c>
      <c r="AY777" s="164" t="s">
        <v>136</v>
      </c>
    </row>
    <row r="778" spans="2:51" s="6" customFormat="1" ht="15.75" customHeight="1">
      <c r="B778" s="165"/>
      <c r="C778" s="166"/>
      <c r="D778" s="167" t="s">
        <v>144</v>
      </c>
      <c r="E778" s="166"/>
      <c r="F778" s="168" t="s">
        <v>378</v>
      </c>
      <c r="G778" s="166"/>
      <c r="H778" s="169">
        <v>30</v>
      </c>
      <c r="J778" s="166"/>
      <c r="K778" s="166"/>
      <c r="L778" s="170"/>
      <c r="M778" s="171"/>
      <c r="N778" s="166"/>
      <c r="O778" s="166"/>
      <c r="P778" s="166"/>
      <c r="Q778" s="166"/>
      <c r="R778" s="166"/>
      <c r="S778" s="166"/>
      <c r="T778" s="172"/>
      <c r="AT778" s="173" t="s">
        <v>144</v>
      </c>
      <c r="AU778" s="173" t="s">
        <v>78</v>
      </c>
      <c r="AV778" s="173" t="s">
        <v>78</v>
      </c>
      <c r="AW778" s="173" t="s">
        <v>93</v>
      </c>
      <c r="AX778" s="173" t="s">
        <v>70</v>
      </c>
      <c r="AY778" s="173" t="s">
        <v>136</v>
      </c>
    </row>
    <row r="779" spans="2:51" s="6" customFormat="1" ht="15.75" customHeight="1">
      <c r="B779" s="157"/>
      <c r="C779" s="158"/>
      <c r="D779" s="167" t="s">
        <v>144</v>
      </c>
      <c r="E779" s="158"/>
      <c r="F779" s="160" t="s">
        <v>721</v>
      </c>
      <c r="G779" s="158"/>
      <c r="H779" s="158"/>
      <c r="J779" s="158"/>
      <c r="K779" s="158"/>
      <c r="L779" s="161"/>
      <c r="M779" s="162"/>
      <c r="N779" s="158"/>
      <c r="O779" s="158"/>
      <c r="P779" s="158"/>
      <c r="Q779" s="158"/>
      <c r="R779" s="158"/>
      <c r="S779" s="158"/>
      <c r="T779" s="163"/>
      <c r="AT779" s="164" t="s">
        <v>144</v>
      </c>
      <c r="AU779" s="164" t="s">
        <v>78</v>
      </c>
      <c r="AV779" s="164" t="s">
        <v>20</v>
      </c>
      <c r="AW779" s="164" t="s">
        <v>93</v>
      </c>
      <c r="AX779" s="164" t="s">
        <v>70</v>
      </c>
      <c r="AY779" s="164" t="s">
        <v>136</v>
      </c>
    </row>
    <row r="780" spans="2:51" s="6" customFormat="1" ht="15.75" customHeight="1">
      <c r="B780" s="165"/>
      <c r="C780" s="166"/>
      <c r="D780" s="167" t="s">
        <v>144</v>
      </c>
      <c r="E780" s="166"/>
      <c r="F780" s="168" t="s">
        <v>20</v>
      </c>
      <c r="G780" s="166"/>
      <c r="H780" s="169">
        <v>1</v>
      </c>
      <c r="J780" s="166"/>
      <c r="K780" s="166"/>
      <c r="L780" s="170"/>
      <c r="M780" s="171"/>
      <c r="N780" s="166"/>
      <c r="O780" s="166"/>
      <c r="P780" s="166"/>
      <c r="Q780" s="166"/>
      <c r="R780" s="166"/>
      <c r="S780" s="166"/>
      <c r="T780" s="172"/>
      <c r="AT780" s="173" t="s">
        <v>144</v>
      </c>
      <c r="AU780" s="173" t="s">
        <v>78</v>
      </c>
      <c r="AV780" s="173" t="s">
        <v>78</v>
      </c>
      <c r="AW780" s="173" t="s">
        <v>93</v>
      </c>
      <c r="AX780" s="173" t="s">
        <v>70</v>
      </c>
      <c r="AY780" s="173" t="s">
        <v>136</v>
      </c>
    </row>
    <row r="781" spans="2:51" s="6" customFormat="1" ht="15.75" customHeight="1">
      <c r="B781" s="174"/>
      <c r="C781" s="175"/>
      <c r="D781" s="167" t="s">
        <v>144</v>
      </c>
      <c r="E781" s="175"/>
      <c r="F781" s="176" t="s">
        <v>147</v>
      </c>
      <c r="G781" s="175"/>
      <c r="H781" s="177">
        <v>31</v>
      </c>
      <c r="J781" s="175"/>
      <c r="K781" s="175"/>
      <c r="L781" s="178"/>
      <c r="M781" s="179"/>
      <c r="N781" s="175"/>
      <c r="O781" s="175"/>
      <c r="P781" s="175"/>
      <c r="Q781" s="175"/>
      <c r="R781" s="175"/>
      <c r="S781" s="175"/>
      <c r="T781" s="180"/>
      <c r="AT781" s="181" t="s">
        <v>144</v>
      </c>
      <c r="AU781" s="181" t="s">
        <v>78</v>
      </c>
      <c r="AV781" s="181" t="s">
        <v>142</v>
      </c>
      <c r="AW781" s="181" t="s">
        <v>93</v>
      </c>
      <c r="AX781" s="181" t="s">
        <v>20</v>
      </c>
      <c r="AY781" s="181" t="s">
        <v>136</v>
      </c>
    </row>
    <row r="782" spans="2:65" s="6" customFormat="1" ht="15.75" customHeight="1">
      <c r="B782" s="23"/>
      <c r="C782" s="182" t="s">
        <v>801</v>
      </c>
      <c r="D782" s="182" t="s">
        <v>181</v>
      </c>
      <c r="E782" s="183" t="s">
        <v>802</v>
      </c>
      <c r="F782" s="184" t="s">
        <v>803</v>
      </c>
      <c r="G782" s="185" t="s">
        <v>150</v>
      </c>
      <c r="H782" s="186">
        <v>209.495</v>
      </c>
      <c r="I782" s="187"/>
      <c r="J782" s="188">
        <f>ROUND($I$782*$H$782,2)</f>
        <v>0</v>
      </c>
      <c r="K782" s="184"/>
      <c r="L782" s="189"/>
      <c r="M782" s="190"/>
      <c r="N782" s="191" t="s">
        <v>41</v>
      </c>
      <c r="O782" s="24"/>
      <c r="P782" s="24"/>
      <c r="Q782" s="154">
        <v>0.004</v>
      </c>
      <c r="R782" s="154">
        <f>$Q$782*$H$782</f>
        <v>0.8379800000000001</v>
      </c>
      <c r="S782" s="154">
        <v>0</v>
      </c>
      <c r="T782" s="155">
        <f>$S$782*$H$782</f>
        <v>0</v>
      </c>
      <c r="AR782" s="89" t="s">
        <v>388</v>
      </c>
      <c r="AT782" s="89" t="s">
        <v>181</v>
      </c>
      <c r="AU782" s="89" t="s">
        <v>78</v>
      </c>
      <c r="AY782" s="6" t="s">
        <v>136</v>
      </c>
      <c r="BE782" s="156">
        <f>IF($N$782="základní",$J$782,0)</f>
        <v>0</v>
      </c>
      <c r="BF782" s="156">
        <f>IF($N$782="snížená",$J$782,0)</f>
        <v>0</v>
      </c>
      <c r="BG782" s="156">
        <f>IF($N$782="zákl. přenesená",$J$782,0)</f>
        <v>0</v>
      </c>
      <c r="BH782" s="156">
        <f>IF($N$782="sníž. přenesená",$J$782,0)</f>
        <v>0</v>
      </c>
      <c r="BI782" s="156">
        <f>IF($N$782="nulová",$J$782,0)</f>
        <v>0</v>
      </c>
      <c r="BJ782" s="89" t="s">
        <v>20</v>
      </c>
      <c r="BK782" s="156">
        <f>ROUND($I$782*$H$782,2)</f>
        <v>0</v>
      </c>
      <c r="BL782" s="89" t="s">
        <v>277</v>
      </c>
      <c r="BM782" s="89" t="s">
        <v>804</v>
      </c>
    </row>
    <row r="783" spans="2:65" s="6" customFormat="1" ht="15.75" customHeight="1">
      <c r="B783" s="23"/>
      <c r="C783" s="148" t="s">
        <v>805</v>
      </c>
      <c r="D783" s="148" t="s">
        <v>138</v>
      </c>
      <c r="E783" s="146" t="s">
        <v>806</v>
      </c>
      <c r="F783" s="147" t="s">
        <v>807</v>
      </c>
      <c r="G783" s="148" t="s">
        <v>150</v>
      </c>
      <c r="H783" s="149">
        <v>98</v>
      </c>
      <c r="I783" s="150"/>
      <c r="J783" s="151">
        <f>ROUND($I$783*$H$783,2)</f>
        <v>0</v>
      </c>
      <c r="K783" s="147"/>
      <c r="L783" s="43"/>
      <c r="M783" s="152"/>
      <c r="N783" s="153" t="s">
        <v>41</v>
      </c>
      <c r="O783" s="24"/>
      <c r="P783" s="24"/>
      <c r="Q783" s="154">
        <v>0</v>
      </c>
      <c r="R783" s="154">
        <f>$Q$783*$H$783</f>
        <v>0</v>
      </c>
      <c r="S783" s="154">
        <v>0</v>
      </c>
      <c r="T783" s="155">
        <f>$S$783*$H$783</f>
        <v>0</v>
      </c>
      <c r="AR783" s="89" t="s">
        <v>277</v>
      </c>
      <c r="AT783" s="89" t="s">
        <v>138</v>
      </c>
      <c r="AU783" s="89" t="s">
        <v>78</v>
      </c>
      <c r="AY783" s="89" t="s">
        <v>136</v>
      </c>
      <c r="BE783" s="156">
        <f>IF($N$783="základní",$J$783,0)</f>
        <v>0</v>
      </c>
      <c r="BF783" s="156">
        <f>IF($N$783="snížená",$J$783,0)</f>
        <v>0</v>
      </c>
      <c r="BG783" s="156">
        <f>IF($N$783="zákl. přenesená",$J$783,0)</f>
        <v>0</v>
      </c>
      <c r="BH783" s="156">
        <f>IF($N$783="sníž. přenesená",$J$783,0)</f>
        <v>0</v>
      </c>
      <c r="BI783" s="156">
        <f>IF($N$783="nulová",$J$783,0)</f>
        <v>0</v>
      </c>
      <c r="BJ783" s="89" t="s">
        <v>20</v>
      </c>
      <c r="BK783" s="156">
        <f>ROUND($I$783*$H$783,2)</f>
        <v>0</v>
      </c>
      <c r="BL783" s="89" t="s">
        <v>277</v>
      </c>
      <c r="BM783" s="89" t="s">
        <v>808</v>
      </c>
    </row>
    <row r="784" spans="2:65" s="6" customFormat="1" ht="15.75" customHeight="1">
      <c r="B784" s="23"/>
      <c r="C784" s="148" t="s">
        <v>809</v>
      </c>
      <c r="D784" s="148" t="s">
        <v>138</v>
      </c>
      <c r="E784" s="146" t="s">
        <v>810</v>
      </c>
      <c r="F784" s="147" t="s">
        <v>811</v>
      </c>
      <c r="G784" s="148" t="s">
        <v>141</v>
      </c>
      <c r="H784" s="149">
        <v>115</v>
      </c>
      <c r="I784" s="150"/>
      <c r="J784" s="151">
        <f>ROUND($I$784*$H$784,2)</f>
        <v>0</v>
      </c>
      <c r="K784" s="147"/>
      <c r="L784" s="43"/>
      <c r="M784" s="152"/>
      <c r="N784" s="153" t="s">
        <v>41</v>
      </c>
      <c r="O784" s="24"/>
      <c r="P784" s="24"/>
      <c r="Q784" s="154">
        <v>0</v>
      </c>
      <c r="R784" s="154">
        <f>$Q$784*$H$784</f>
        <v>0</v>
      </c>
      <c r="S784" s="154">
        <v>0</v>
      </c>
      <c r="T784" s="155">
        <f>$S$784*$H$784</f>
        <v>0</v>
      </c>
      <c r="AR784" s="89" t="s">
        <v>277</v>
      </c>
      <c r="AT784" s="89" t="s">
        <v>138</v>
      </c>
      <c r="AU784" s="89" t="s">
        <v>78</v>
      </c>
      <c r="AY784" s="89" t="s">
        <v>136</v>
      </c>
      <c r="BE784" s="156">
        <f>IF($N$784="základní",$J$784,0)</f>
        <v>0</v>
      </c>
      <c r="BF784" s="156">
        <f>IF($N$784="snížená",$J$784,0)</f>
        <v>0</v>
      </c>
      <c r="BG784" s="156">
        <f>IF($N$784="zákl. přenesená",$J$784,0)</f>
        <v>0</v>
      </c>
      <c r="BH784" s="156">
        <f>IF($N$784="sníž. přenesená",$J$784,0)</f>
        <v>0</v>
      </c>
      <c r="BI784" s="156">
        <f>IF($N$784="nulová",$J$784,0)</f>
        <v>0</v>
      </c>
      <c r="BJ784" s="89" t="s">
        <v>20</v>
      </c>
      <c r="BK784" s="156">
        <f>ROUND($I$784*$H$784,2)</f>
        <v>0</v>
      </c>
      <c r="BL784" s="89" t="s">
        <v>277</v>
      </c>
      <c r="BM784" s="89" t="s">
        <v>812</v>
      </c>
    </row>
    <row r="785" spans="2:65" s="6" customFormat="1" ht="15.75" customHeight="1">
      <c r="B785" s="23"/>
      <c r="C785" s="148" t="s">
        <v>813</v>
      </c>
      <c r="D785" s="148" t="s">
        <v>138</v>
      </c>
      <c r="E785" s="146" t="s">
        <v>814</v>
      </c>
      <c r="F785" s="147" t="s">
        <v>815</v>
      </c>
      <c r="G785" s="148" t="s">
        <v>173</v>
      </c>
      <c r="H785" s="149">
        <v>8.999</v>
      </c>
      <c r="I785" s="150"/>
      <c r="J785" s="151">
        <f>ROUND($I$785*$H$785,2)</f>
        <v>0</v>
      </c>
      <c r="K785" s="147"/>
      <c r="L785" s="43"/>
      <c r="M785" s="152"/>
      <c r="N785" s="153" t="s">
        <v>41</v>
      </c>
      <c r="O785" s="24"/>
      <c r="P785" s="24"/>
      <c r="Q785" s="154">
        <v>0</v>
      </c>
      <c r="R785" s="154">
        <f>$Q$785*$H$785</f>
        <v>0</v>
      </c>
      <c r="S785" s="154">
        <v>0</v>
      </c>
      <c r="T785" s="155">
        <f>$S$785*$H$785</f>
        <v>0</v>
      </c>
      <c r="AR785" s="89" t="s">
        <v>277</v>
      </c>
      <c r="AT785" s="89" t="s">
        <v>138</v>
      </c>
      <c r="AU785" s="89" t="s">
        <v>78</v>
      </c>
      <c r="AY785" s="89" t="s">
        <v>136</v>
      </c>
      <c r="BE785" s="156">
        <f>IF($N$785="základní",$J$785,0)</f>
        <v>0</v>
      </c>
      <c r="BF785" s="156">
        <f>IF($N$785="snížená",$J$785,0)</f>
        <v>0</v>
      </c>
      <c r="BG785" s="156">
        <f>IF($N$785="zákl. přenesená",$J$785,0)</f>
        <v>0</v>
      </c>
      <c r="BH785" s="156">
        <f>IF($N$785="sníž. přenesená",$J$785,0)</f>
        <v>0</v>
      </c>
      <c r="BI785" s="156">
        <f>IF($N$785="nulová",$J$785,0)</f>
        <v>0</v>
      </c>
      <c r="BJ785" s="89" t="s">
        <v>20</v>
      </c>
      <c r="BK785" s="156">
        <f>ROUND($I$785*$H$785,2)</f>
        <v>0</v>
      </c>
      <c r="BL785" s="89" t="s">
        <v>277</v>
      </c>
      <c r="BM785" s="89" t="s">
        <v>816</v>
      </c>
    </row>
    <row r="786" spans="2:63" s="132" customFormat="1" ht="30.75" customHeight="1">
      <c r="B786" s="133"/>
      <c r="C786" s="134"/>
      <c r="D786" s="134" t="s">
        <v>69</v>
      </c>
      <c r="E786" s="143" t="s">
        <v>817</v>
      </c>
      <c r="F786" s="143" t="s">
        <v>818</v>
      </c>
      <c r="G786" s="134"/>
      <c r="H786" s="134"/>
      <c r="J786" s="144">
        <f>$BK$786</f>
        <v>0</v>
      </c>
      <c r="K786" s="134"/>
      <c r="L786" s="137"/>
      <c r="M786" s="138"/>
      <c r="N786" s="134"/>
      <c r="O786" s="134"/>
      <c r="P786" s="139">
        <f>SUM($P$787:$P$853)</f>
        <v>0</v>
      </c>
      <c r="Q786" s="134"/>
      <c r="R786" s="139">
        <f>SUM($R$787:$R$853)</f>
        <v>0.024548</v>
      </c>
      <c r="S786" s="134"/>
      <c r="T786" s="140">
        <f>SUM($T$787:$T$853)</f>
        <v>4.199</v>
      </c>
      <c r="AR786" s="141" t="s">
        <v>78</v>
      </c>
      <c r="AT786" s="141" t="s">
        <v>69</v>
      </c>
      <c r="AU786" s="141" t="s">
        <v>20</v>
      </c>
      <c r="AY786" s="141" t="s">
        <v>136</v>
      </c>
      <c r="BK786" s="142">
        <f>SUM($BK$787:$BK$853)</f>
        <v>0</v>
      </c>
    </row>
    <row r="787" spans="2:65" s="6" customFormat="1" ht="15.75" customHeight="1">
      <c r="B787" s="23"/>
      <c r="C787" s="148" t="s">
        <v>819</v>
      </c>
      <c r="D787" s="148" t="s">
        <v>138</v>
      </c>
      <c r="E787" s="146" t="s">
        <v>820</v>
      </c>
      <c r="F787" s="147" t="s">
        <v>821</v>
      </c>
      <c r="G787" s="148" t="s">
        <v>141</v>
      </c>
      <c r="H787" s="149">
        <v>64.6</v>
      </c>
      <c r="I787" s="150"/>
      <c r="J787" s="151">
        <f>ROUND($I$787*$H$787,2)</f>
        <v>0</v>
      </c>
      <c r="K787" s="147"/>
      <c r="L787" s="43"/>
      <c r="M787" s="152"/>
      <c r="N787" s="153" t="s">
        <v>41</v>
      </c>
      <c r="O787" s="24"/>
      <c r="P787" s="24"/>
      <c r="Q787" s="154">
        <v>0</v>
      </c>
      <c r="R787" s="154">
        <f>$Q$787*$H$787</f>
        <v>0</v>
      </c>
      <c r="S787" s="154">
        <v>0.065</v>
      </c>
      <c r="T787" s="155">
        <f>$S$787*$H$787</f>
        <v>4.199</v>
      </c>
      <c r="AR787" s="89" t="s">
        <v>277</v>
      </c>
      <c r="AT787" s="89" t="s">
        <v>138</v>
      </c>
      <c r="AU787" s="89" t="s">
        <v>78</v>
      </c>
      <c r="AY787" s="89" t="s">
        <v>136</v>
      </c>
      <c r="BE787" s="156">
        <f>IF($N$787="základní",$J$787,0)</f>
        <v>0</v>
      </c>
      <c r="BF787" s="156">
        <f>IF($N$787="snížená",$J$787,0)</f>
        <v>0</v>
      </c>
      <c r="BG787" s="156">
        <f>IF($N$787="zákl. přenesená",$J$787,0)</f>
        <v>0</v>
      </c>
      <c r="BH787" s="156">
        <f>IF($N$787="sníž. přenesená",$J$787,0)</f>
        <v>0</v>
      </c>
      <c r="BI787" s="156">
        <f>IF($N$787="nulová",$J$787,0)</f>
        <v>0</v>
      </c>
      <c r="BJ787" s="89" t="s">
        <v>20</v>
      </c>
      <c r="BK787" s="156">
        <f>ROUND($I$787*$H$787,2)</f>
        <v>0</v>
      </c>
      <c r="BL787" s="89" t="s">
        <v>277</v>
      </c>
      <c r="BM787" s="89" t="s">
        <v>822</v>
      </c>
    </row>
    <row r="788" spans="2:51" s="6" customFormat="1" ht="15.75" customHeight="1">
      <c r="B788" s="157"/>
      <c r="C788" s="158"/>
      <c r="D788" s="159" t="s">
        <v>144</v>
      </c>
      <c r="E788" s="160"/>
      <c r="F788" s="160" t="s">
        <v>823</v>
      </c>
      <c r="G788" s="158"/>
      <c r="H788" s="158"/>
      <c r="J788" s="158"/>
      <c r="K788" s="158"/>
      <c r="L788" s="161"/>
      <c r="M788" s="162"/>
      <c r="N788" s="158"/>
      <c r="O788" s="158"/>
      <c r="P788" s="158"/>
      <c r="Q788" s="158"/>
      <c r="R788" s="158"/>
      <c r="S788" s="158"/>
      <c r="T788" s="163"/>
      <c r="AT788" s="164" t="s">
        <v>144</v>
      </c>
      <c r="AU788" s="164" t="s">
        <v>78</v>
      </c>
      <c r="AV788" s="164" t="s">
        <v>20</v>
      </c>
      <c r="AW788" s="164" t="s">
        <v>93</v>
      </c>
      <c r="AX788" s="164" t="s">
        <v>70</v>
      </c>
      <c r="AY788" s="164" t="s">
        <v>136</v>
      </c>
    </row>
    <row r="789" spans="2:51" s="6" customFormat="1" ht="15.75" customHeight="1">
      <c r="B789" s="165"/>
      <c r="C789" s="166"/>
      <c r="D789" s="167" t="s">
        <v>144</v>
      </c>
      <c r="E789" s="166"/>
      <c r="F789" s="168" t="s">
        <v>824</v>
      </c>
      <c r="G789" s="166"/>
      <c r="H789" s="169">
        <v>27.3</v>
      </c>
      <c r="J789" s="166"/>
      <c r="K789" s="166"/>
      <c r="L789" s="170"/>
      <c r="M789" s="171"/>
      <c r="N789" s="166"/>
      <c r="O789" s="166"/>
      <c r="P789" s="166"/>
      <c r="Q789" s="166"/>
      <c r="R789" s="166"/>
      <c r="S789" s="166"/>
      <c r="T789" s="172"/>
      <c r="AT789" s="173" t="s">
        <v>144</v>
      </c>
      <c r="AU789" s="173" t="s">
        <v>78</v>
      </c>
      <c r="AV789" s="173" t="s">
        <v>78</v>
      </c>
      <c r="AW789" s="173" t="s">
        <v>93</v>
      </c>
      <c r="AX789" s="173" t="s">
        <v>70</v>
      </c>
      <c r="AY789" s="173" t="s">
        <v>136</v>
      </c>
    </row>
    <row r="790" spans="2:51" s="6" customFormat="1" ht="15.75" customHeight="1">
      <c r="B790" s="157"/>
      <c r="C790" s="158"/>
      <c r="D790" s="167" t="s">
        <v>144</v>
      </c>
      <c r="E790" s="158"/>
      <c r="F790" s="160" t="s">
        <v>825</v>
      </c>
      <c r="G790" s="158"/>
      <c r="H790" s="158"/>
      <c r="J790" s="158"/>
      <c r="K790" s="158"/>
      <c r="L790" s="161"/>
      <c r="M790" s="162"/>
      <c r="N790" s="158"/>
      <c r="O790" s="158"/>
      <c r="P790" s="158"/>
      <c r="Q790" s="158"/>
      <c r="R790" s="158"/>
      <c r="S790" s="158"/>
      <c r="T790" s="163"/>
      <c r="AT790" s="164" t="s">
        <v>144</v>
      </c>
      <c r="AU790" s="164" t="s">
        <v>78</v>
      </c>
      <c r="AV790" s="164" t="s">
        <v>20</v>
      </c>
      <c r="AW790" s="164" t="s">
        <v>93</v>
      </c>
      <c r="AX790" s="164" t="s">
        <v>70</v>
      </c>
      <c r="AY790" s="164" t="s">
        <v>136</v>
      </c>
    </row>
    <row r="791" spans="2:51" s="6" customFormat="1" ht="15.75" customHeight="1">
      <c r="B791" s="165"/>
      <c r="C791" s="166"/>
      <c r="D791" s="167" t="s">
        <v>144</v>
      </c>
      <c r="E791" s="166"/>
      <c r="F791" s="168" t="s">
        <v>826</v>
      </c>
      <c r="G791" s="166"/>
      <c r="H791" s="169">
        <v>2.24</v>
      </c>
      <c r="J791" s="166"/>
      <c r="K791" s="166"/>
      <c r="L791" s="170"/>
      <c r="M791" s="171"/>
      <c r="N791" s="166"/>
      <c r="O791" s="166"/>
      <c r="P791" s="166"/>
      <c r="Q791" s="166"/>
      <c r="R791" s="166"/>
      <c r="S791" s="166"/>
      <c r="T791" s="172"/>
      <c r="AT791" s="173" t="s">
        <v>144</v>
      </c>
      <c r="AU791" s="173" t="s">
        <v>78</v>
      </c>
      <c r="AV791" s="173" t="s">
        <v>78</v>
      </c>
      <c r="AW791" s="173" t="s">
        <v>93</v>
      </c>
      <c r="AX791" s="173" t="s">
        <v>70</v>
      </c>
      <c r="AY791" s="173" t="s">
        <v>136</v>
      </c>
    </row>
    <row r="792" spans="2:51" s="6" customFormat="1" ht="15.75" customHeight="1">
      <c r="B792" s="157"/>
      <c r="C792" s="158"/>
      <c r="D792" s="167" t="s">
        <v>144</v>
      </c>
      <c r="E792" s="158"/>
      <c r="F792" s="160" t="s">
        <v>827</v>
      </c>
      <c r="G792" s="158"/>
      <c r="H792" s="158"/>
      <c r="J792" s="158"/>
      <c r="K792" s="158"/>
      <c r="L792" s="161"/>
      <c r="M792" s="162"/>
      <c r="N792" s="158"/>
      <c r="O792" s="158"/>
      <c r="P792" s="158"/>
      <c r="Q792" s="158"/>
      <c r="R792" s="158"/>
      <c r="S792" s="158"/>
      <c r="T792" s="163"/>
      <c r="AT792" s="164" t="s">
        <v>144</v>
      </c>
      <c r="AU792" s="164" t="s">
        <v>78</v>
      </c>
      <c r="AV792" s="164" t="s">
        <v>20</v>
      </c>
      <c r="AW792" s="164" t="s">
        <v>93</v>
      </c>
      <c r="AX792" s="164" t="s">
        <v>70</v>
      </c>
      <c r="AY792" s="164" t="s">
        <v>136</v>
      </c>
    </row>
    <row r="793" spans="2:51" s="6" customFormat="1" ht="15.75" customHeight="1">
      <c r="B793" s="165"/>
      <c r="C793" s="166"/>
      <c r="D793" s="167" t="s">
        <v>144</v>
      </c>
      <c r="E793" s="166"/>
      <c r="F793" s="168" t="s">
        <v>828</v>
      </c>
      <c r="G793" s="166"/>
      <c r="H793" s="169">
        <v>6.51</v>
      </c>
      <c r="J793" s="166"/>
      <c r="K793" s="166"/>
      <c r="L793" s="170"/>
      <c r="M793" s="171"/>
      <c r="N793" s="166"/>
      <c r="O793" s="166"/>
      <c r="P793" s="166"/>
      <c r="Q793" s="166"/>
      <c r="R793" s="166"/>
      <c r="S793" s="166"/>
      <c r="T793" s="172"/>
      <c r="AT793" s="173" t="s">
        <v>144</v>
      </c>
      <c r="AU793" s="173" t="s">
        <v>78</v>
      </c>
      <c r="AV793" s="173" t="s">
        <v>78</v>
      </c>
      <c r="AW793" s="173" t="s">
        <v>93</v>
      </c>
      <c r="AX793" s="173" t="s">
        <v>70</v>
      </c>
      <c r="AY793" s="173" t="s">
        <v>136</v>
      </c>
    </row>
    <row r="794" spans="2:51" s="6" customFormat="1" ht="15.75" customHeight="1">
      <c r="B794" s="157"/>
      <c r="C794" s="158"/>
      <c r="D794" s="167" t="s">
        <v>144</v>
      </c>
      <c r="E794" s="158"/>
      <c r="F794" s="160" t="s">
        <v>829</v>
      </c>
      <c r="G794" s="158"/>
      <c r="H794" s="158"/>
      <c r="J794" s="158"/>
      <c r="K794" s="158"/>
      <c r="L794" s="161"/>
      <c r="M794" s="162"/>
      <c r="N794" s="158"/>
      <c r="O794" s="158"/>
      <c r="P794" s="158"/>
      <c r="Q794" s="158"/>
      <c r="R794" s="158"/>
      <c r="S794" s="158"/>
      <c r="T794" s="163"/>
      <c r="AT794" s="164" t="s">
        <v>144</v>
      </c>
      <c r="AU794" s="164" t="s">
        <v>78</v>
      </c>
      <c r="AV794" s="164" t="s">
        <v>20</v>
      </c>
      <c r="AW794" s="164" t="s">
        <v>93</v>
      </c>
      <c r="AX794" s="164" t="s">
        <v>70</v>
      </c>
      <c r="AY794" s="164" t="s">
        <v>136</v>
      </c>
    </row>
    <row r="795" spans="2:51" s="6" customFormat="1" ht="15.75" customHeight="1">
      <c r="B795" s="165"/>
      <c r="C795" s="166"/>
      <c r="D795" s="167" t="s">
        <v>144</v>
      </c>
      <c r="E795" s="166"/>
      <c r="F795" s="168" t="s">
        <v>830</v>
      </c>
      <c r="G795" s="166"/>
      <c r="H795" s="169">
        <v>5.4</v>
      </c>
      <c r="J795" s="166"/>
      <c r="K795" s="166"/>
      <c r="L795" s="170"/>
      <c r="M795" s="171"/>
      <c r="N795" s="166"/>
      <c r="O795" s="166"/>
      <c r="P795" s="166"/>
      <c r="Q795" s="166"/>
      <c r="R795" s="166"/>
      <c r="S795" s="166"/>
      <c r="T795" s="172"/>
      <c r="AT795" s="173" t="s">
        <v>144</v>
      </c>
      <c r="AU795" s="173" t="s">
        <v>78</v>
      </c>
      <c r="AV795" s="173" t="s">
        <v>78</v>
      </c>
      <c r="AW795" s="173" t="s">
        <v>93</v>
      </c>
      <c r="AX795" s="173" t="s">
        <v>70</v>
      </c>
      <c r="AY795" s="173" t="s">
        <v>136</v>
      </c>
    </row>
    <row r="796" spans="2:51" s="6" customFormat="1" ht="15.75" customHeight="1">
      <c r="B796" s="157"/>
      <c r="C796" s="158"/>
      <c r="D796" s="167" t="s">
        <v>144</v>
      </c>
      <c r="E796" s="158"/>
      <c r="F796" s="160" t="s">
        <v>831</v>
      </c>
      <c r="G796" s="158"/>
      <c r="H796" s="158"/>
      <c r="J796" s="158"/>
      <c r="K796" s="158"/>
      <c r="L796" s="161"/>
      <c r="M796" s="162"/>
      <c r="N796" s="158"/>
      <c r="O796" s="158"/>
      <c r="P796" s="158"/>
      <c r="Q796" s="158"/>
      <c r="R796" s="158"/>
      <c r="S796" s="158"/>
      <c r="T796" s="163"/>
      <c r="AT796" s="164" t="s">
        <v>144</v>
      </c>
      <c r="AU796" s="164" t="s">
        <v>78</v>
      </c>
      <c r="AV796" s="164" t="s">
        <v>20</v>
      </c>
      <c r="AW796" s="164" t="s">
        <v>93</v>
      </c>
      <c r="AX796" s="164" t="s">
        <v>70</v>
      </c>
      <c r="AY796" s="164" t="s">
        <v>136</v>
      </c>
    </row>
    <row r="797" spans="2:51" s="6" customFormat="1" ht="15.75" customHeight="1">
      <c r="B797" s="165"/>
      <c r="C797" s="166"/>
      <c r="D797" s="167" t="s">
        <v>144</v>
      </c>
      <c r="E797" s="166"/>
      <c r="F797" s="168" t="s">
        <v>832</v>
      </c>
      <c r="G797" s="166"/>
      <c r="H797" s="169">
        <v>3.6</v>
      </c>
      <c r="J797" s="166"/>
      <c r="K797" s="166"/>
      <c r="L797" s="170"/>
      <c r="M797" s="171"/>
      <c r="N797" s="166"/>
      <c r="O797" s="166"/>
      <c r="P797" s="166"/>
      <c r="Q797" s="166"/>
      <c r="R797" s="166"/>
      <c r="S797" s="166"/>
      <c r="T797" s="172"/>
      <c r="AT797" s="173" t="s">
        <v>144</v>
      </c>
      <c r="AU797" s="173" t="s">
        <v>78</v>
      </c>
      <c r="AV797" s="173" t="s">
        <v>78</v>
      </c>
      <c r="AW797" s="173" t="s">
        <v>93</v>
      </c>
      <c r="AX797" s="173" t="s">
        <v>70</v>
      </c>
      <c r="AY797" s="173" t="s">
        <v>136</v>
      </c>
    </row>
    <row r="798" spans="2:51" s="6" customFormat="1" ht="15.75" customHeight="1">
      <c r="B798" s="157"/>
      <c r="C798" s="158"/>
      <c r="D798" s="167" t="s">
        <v>144</v>
      </c>
      <c r="E798" s="158"/>
      <c r="F798" s="160" t="s">
        <v>833</v>
      </c>
      <c r="G798" s="158"/>
      <c r="H798" s="158"/>
      <c r="J798" s="158"/>
      <c r="K798" s="158"/>
      <c r="L798" s="161"/>
      <c r="M798" s="162"/>
      <c r="N798" s="158"/>
      <c r="O798" s="158"/>
      <c r="P798" s="158"/>
      <c r="Q798" s="158"/>
      <c r="R798" s="158"/>
      <c r="S798" s="158"/>
      <c r="T798" s="163"/>
      <c r="AT798" s="164" t="s">
        <v>144</v>
      </c>
      <c r="AU798" s="164" t="s">
        <v>78</v>
      </c>
      <c r="AV798" s="164" t="s">
        <v>20</v>
      </c>
      <c r="AW798" s="164" t="s">
        <v>93</v>
      </c>
      <c r="AX798" s="164" t="s">
        <v>70</v>
      </c>
      <c r="AY798" s="164" t="s">
        <v>136</v>
      </c>
    </row>
    <row r="799" spans="2:51" s="6" customFormat="1" ht="15.75" customHeight="1">
      <c r="B799" s="165"/>
      <c r="C799" s="166"/>
      <c r="D799" s="167" t="s">
        <v>144</v>
      </c>
      <c r="E799" s="166"/>
      <c r="F799" s="168" t="s">
        <v>834</v>
      </c>
      <c r="G799" s="166"/>
      <c r="H799" s="169">
        <v>1.8</v>
      </c>
      <c r="J799" s="166"/>
      <c r="K799" s="166"/>
      <c r="L799" s="170"/>
      <c r="M799" s="171"/>
      <c r="N799" s="166"/>
      <c r="O799" s="166"/>
      <c r="P799" s="166"/>
      <c r="Q799" s="166"/>
      <c r="R799" s="166"/>
      <c r="S799" s="166"/>
      <c r="T799" s="172"/>
      <c r="AT799" s="173" t="s">
        <v>144</v>
      </c>
      <c r="AU799" s="173" t="s">
        <v>78</v>
      </c>
      <c r="AV799" s="173" t="s">
        <v>78</v>
      </c>
      <c r="AW799" s="173" t="s">
        <v>93</v>
      </c>
      <c r="AX799" s="173" t="s">
        <v>70</v>
      </c>
      <c r="AY799" s="173" t="s">
        <v>136</v>
      </c>
    </row>
    <row r="800" spans="2:51" s="6" customFormat="1" ht="15.75" customHeight="1">
      <c r="B800" s="157"/>
      <c r="C800" s="158"/>
      <c r="D800" s="167" t="s">
        <v>144</v>
      </c>
      <c r="E800" s="158"/>
      <c r="F800" s="160" t="s">
        <v>835</v>
      </c>
      <c r="G800" s="158"/>
      <c r="H800" s="158"/>
      <c r="J800" s="158"/>
      <c r="K800" s="158"/>
      <c r="L800" s="161"/>
      <c r="M800" s="162"/>
      <c r="N800" s="158"/>
      <c r="O800" s="158"/>
      <c r="P800" s="158"/>
      <c r="Q800" s="158"/>
      <c r="R800" s="158"/>
      <c r="S800" s="158"/>
      <c r="T800" s="163"/>
      <c r="AT800" s="164" t="s">
        <v>144</v>
      </c>
      <c r="AU800" s="164" t="s">
        <v>78</v>
      </c>
      <c r="AV800" s="164" t="s">
        <v>20</v>
      </c>
      <c r="AW800" s="164" t="s">
        <v>93</v>
      </c>
      <c r="AX800" s="164" t="s">
        <v>70</v>
      </c>
      <c r="AY800" s="164" t="s">
        <v>136</v>
      </c>
    </row>
    <row r="801" spans="2:51" s="6" customFormat="1" ht="15.75" customHeight="1">
      <c r="B801" s="165"/>
      <c r="C801" s="166"/>
      <c r="D801" s="167" t="s">
        <v>144</v>
      </c>
      <c r="E801" s="166"/>
      <c r="F801" s="168" t="s">
        <v>836</v>
      </c>
      <c r="G801" s="166"/>
      <c r="H801" s="169">
        <v>0.99</v>
      </c>
      <c r="J801" s="166"/>
      <c r="K801" s="166"/>
      <c r="L801" s="170"/>
      <c r="M801" s="171"/>
      <c r="N801" s="166"/>
      <c r="O801" s="166"/>
      <c r="P801" s="166"/>
      <c r="Q801" s="166"/>
      <c r="R801" s="166"/>
      <c r="S801" s="166"/>
      <c r="T801" s="172"/>
      <c r="AT801" s="173" t="s">
        <v>144</v>
      </c>
      <c r="AU801" s="173" t="s">
        <v>78</v>
      </c>
      <c r="AV801" s="173" t="s">
        <v>78</v>
      </c>
      <c r="AW801" s="173" t="s">
        <v>93</v>
      </c>
      <c r="AX801" s="173" t="s">
        <v>70</v>
      </c>
      <c r="AY801" s="173" t="s">
        <v>136</v>
      </c>
    </row>
    <row r="802" spans="2:51" s="6" customFormat="1" ht="15.75" customHeight="1">
      <c r="B802" s="157"/>
      <c r="C802" s="158"/>
      <c r="D802" s="167" t="s">
        <v>144</v>
      </c>
      <c r="E802" s="158"/>
      <c r="F802" s="160" t="s">
        <v>837</v>
      </c>
      <c r="G802" s="158"/>
      <c r="H802" s="158"/>
      <c r="J802" s="158"/>
      <c r="K802" s="158"/>
      <c r="L802" s="161"/>
      <c r="M802" s="162"/>
      <c r="N802" s="158"/>
      <c r="O802" s="158"/>
      <c r="P802" s="158"/>
      <c r="Q802" s="158"/>
      <c r="R802" s="158"/>
      <c r="S802" s="158"/>
      <c r="T802" s="163"/>
      <c r="AT802" s="164" t="s">
        <v>144</v>
      </c>
      <c r="AU802" s="164" t="s">
        <v>78</v>
      </c>
      <c r="AV802" s="164" t="s">
        <v>20</v>
      </c>
      <c r="AW802" s="164" t="s">
        <v>93</v>
      </c>
      <c r="AX802" s="164" t="s">
        <v>70</v>
      </c>
      <c r="AY802" s="164" t="s">
        <v>136</v>
      </c>
    </row>
    <row r="803" spans="2:51" s="6" customFormat="1" ht="15.75" customHeight="1">
      <c r="B803" s="165"/>
      <c r="C803" s="166"/>
      <c r="D803" s="167" t="s">
        <v>144</v>
      </c>
      <c r="E803" s="166"/>
      <c r="F803" s="168" t="s">
        <v>838</v>
      </c>
      <c r="G803" s="166"/>
      <c r="H803" s="169">
        <v>3.78</v>
      </c>
      <c r="J803" s="166"/>
      <c r="K803" s="166"/>
      <c r="L803" s="170"/>
      <c r="M803" s="171"/>
      <c r="N803" s="166"/>
      <c r="O803" s="166"/>
      <c r="P803" s="166"/>
      <c r="Q803" s="166"/>
      <c r="R803" s="166"/>
      <c r="S803" s="166"/>
      <c r="T803" s="172"/>
      <c r="AT803" s="173" t="s">
        <v>144</v>
      </c>
      <c r="AU803" s="173" t="s">
        <v>78</v>
      </c>
      <c r="AV803" s="173" t="s">
        <v>78</v>
      </c>
      <c r="AW803" s="173" t="s">
        <v>93</v>
      </c>
      <c r="AX803" s="173" t="s">
        <v>70</v>
      </c>
      <c r="AY803" s="173" t="s">
        <v>136</v>
      </c>
    </row>
    <row r="804" spans="2:51" s="6" customFormat="1" ht="15.75" customHeight="1">
      <c r="B804" s="157"/>
      <c r="C804" s="158"/>
      <c r="D804" s="167" t="s">
        <v>144</v>
      </c>
      <c r="E804" s="158"/>
      <c r="F804" s="160" t="s">
        <v>839</v>
      </c>
      <c r="G804" s="158"/>
      <c r="H804" s="158"/>
      <c r="J804" s="158"/>
      <c r="K804" s="158"/>
      <c r="L804" s="161"/>
      <c r="M804" s="162"/>
      <c r="N804" s="158"/>
      <c r="O804" s="158"/>
      <c r="P804" s="158"/>
      <c r="Q804" s="158"/>
      <c r="R804" s="158"/>
      <c r="S804" s="158"/>
      <c r="T804" s="163"/>
      <c r="AT804" s="164" t="s">
        <v>144</v>
      </c>
      <c r="AU804" s="164" t="s">
        <v>78</v>
      </c>
      <c r="AV804" s="164" t="s">
        <v>20</v>
      </c>
      <c r="AW804" s="164" t="s">
        <v>93</v>
      </c>
      <c r="AX804" s="164" t="s">
        <v>70</v>
      </c>
      <c r="AY804" s="164" t="s">
        <v>136</v>
      </c>
    </row>
    <row r="805" spans="2:51" s="6" customFormat="1" ht="15.75" customHeight="1">
      <c r="B805" s="165"/>
      <c r="C805" s="166"/>
      <c r="D805" s="167" t="s">
        <v>144</v>
      </c>
      <c r="E805" s="166"/>
      <c r="F805" s="168" t="s">
        <v>840</v>
      </c>
      <c r="G805" s="166"/>
      <c r="H805" s="169">
        <v>2.4</v>
      </c>
      <c r="J805" s="166"/>
      <c r="K805" s="166"/>
      <c r="L805" s="170"/>
      <c r="M805" s="171"/>
      <c r="N805" s="166"/>
      <c r="O805" s="166"/>
      <c r="P805" s="166"/>
      <c r="Q805" s="166"/>
      <c r="R805" s="166"/>
      <c r="S805" s="166"/>
      <c r="T805" s="172"/>
      <c r="AT805" s="173" t="s">
        <v>144</v>
      </c>
      <c r="AU805" s="173" t="s">
        <v>78</v>
      </c>
      <c r="AV805" s="173" t="s">
        <v>78</v>
      </c>
      <c r="AW805" s="173" t="s">
        <v>93</v>
      </c>
      <c r="AX805" s="173" t="s">
        <v>70</v>
      </c>
      <c r="AY805" s="173" t="s">
        <v>136</v>
      </c>
    </row>
    <row r="806" spans="2:51" s="6" customFormat="1" ht="15.75" customHeight="1">
      <c r="B806" s="157"/>
      <c r="C806" s="158"/>
      <c r="D806" s="167" t="s">
        <v>144</v>
      </c>
      <c r="E806" s="158"/>
      <c r="F806" s="160" t="s">
        <v>841</v>
      </c>
      <c r="G806" s="158"/>
      <c r="H806" s="158"/>
      <c r="J806" s="158"/>
      <c r="K806" s="158"/>
      <c r="L806" s="161"/>
      <c r="M806" s="162"/>
      <c r="N806" s="158"/>
      <c r="O806" s="158"/>
      <c r="P806" s="158"/>
      <c r="Q806" s="158"/>
      <c r="R806" s="158"/>
      <c r="S806" s="158"/>
      <c r="T806" s="163"/>
      <c r="AT806" s="164" t="s">
        <v>144</v>
      </c>
      <c r="AU806" s="164" t="s">
        <v>78</v>
      </c>
      <c r="AV806" s="164" t="s">
        <v>20</v>
      </c>
      <c r="AW806" s="164" t="s">
        <v>93</v>
      </c>
      <c r="AX806" s="164" t="s">
        <v>70</v>
      </c>
      <c r="AY806" s="164" t="s">
        <v>136</v>
      </c>
    </row>
    <row r="807" spans="2:51" s="6" customFormat="1" ht="15.75" customHeight="1">
      <c r="B807" s="165"/>
      <c r="C807" s="166"/>
      <c r="D807" s="167" t="s">
        <v>144</v>
      </c>
      <c r="E807" s="166"/>
      <c r="F807" s="168" t="s">
        <v>842</v>
      </c>
      <c r="G807" s="166"/>
      <c r="H807" s="169">
        <v>0.36</v>
      </c>
      <c r="J807" s="166"/>
      <c r="K807" s="166"/>
      <c r="L807" s="170"/>
      <c r="M807" s="171"/>
      <c r="N807" s="166"/>
      <c r="O807" s="166"/>
      <c r="P807" s="166"/>
      <c r="Q807" s="166"/>
      <c r="R807" s="166"/>
      <c r="S807" s="166"/>
      <c r="T807" s="172"/>
      <c r="AT807" s="173" t="s">
        <v>144</v>
      </c>
      <c r="AU807" s="173" t="s">
        <v>78</v>
      </c>
      <c r="AV807" s="173" t="s">
        <v>78</v>
      </c>
      <c r="AW807" s="173" t="s">
        <v>93</v>
      </c>
      <c r="AX807" s="173" t="s">
        <v>70</v>
      </c>
      <c r="AY807" s="173" t="s">
        <v>136</v>
      </c>
    </row>
    <row r="808" spans="2:51" s="6" customFormat="1" ht="15.75" customHeight="1">
      <c r="B808" s="157"/>
      <c r="C808" s="158"/>
      <c r="D808" s="167" t="s">
        <v>144</v>
      </c>
      <c r="E808" s="158"/>
      <c r="F808" s="160" t="s">
        <v>843</v>
      </c>
      <c r="G808" s="158"/>
      <c r="H808" s="158"/>
      <c r="J808" s="158"/>
      <c r="K808" s="158"/>
      <c r="L808" s="161"/>
      <c r="M808" s="162"/>
      <c r="N808" s="158"/>
      <c r="O808" s="158"/>
      <c r="P808" s="158"/>
      <c r="Q808" s="158"/>
      <c r="R808" s="158"/>
      <c r="S808" s="158"/>
      <c r="T808" s="163"/>
      <c r="AT808" s="164" t="s">
        <v>144</v>
      </c>
      <c r="AU808" s="164" t="s">
        <v>78</v>
      </c>
      <c r="AV808" s="164" t="s">
        <v>20</v>
      </c>
      <c r="AW808" s="164" t="s">
        <v>93</v>
      </c>
      <c r="AX808" s="164" t="s">
        <v>70</v>
      </c>
      <c r="AY808" s="164" t="s">
        <v>136</v>
      </c>
    </row>
    <row r="809" spans="2:51" s="6" customFormat="1" ht="15.75" customHeight="1">
      <c r="B809" s="165"/>
      <c r="C809" s="166"/>
      <c r="D809" s="167" t="s">
        <v>144</v>
      </c>
      <c r="E809" s="166"/>
      <c r="F809" s="168" t="s">
        <v>844</v>
      </c>
      <c r="G809" s="166"/>
      <c r="H809" s="169">
        <v>4.42</v>
      </c>
      <c r="J809" s="166"/>
      <c r="K809" s="166"/>
      <c r="L809" s="170"/>
      <c r="M809" s="171"/>
      <c r="N809" s="166"/>
      <c r="O809" s="166"/>
      <c r="P809" s="166"/>
      <c r="Q809" s="166"/>
      <c r="R809" s="166"/>
      <c r="S809" s="166"/>
      <c r="T809" s="172"/>
      <c r="AT809" s="173" t="s">
        <v>144</v>
      </c>
      <c r="AU809" s="173" t="s">
        <v>78</v>
      </c>
      <c r="AV809" s="173" t="s">
        <v>78</v>
      </c>
      <c r="AW809" s="173" t="s">
        <v>93</v>
      </c>
      <c r="AX809" s="173" t="s">
        <v>70</v>
      </c>
      <c r="AY809" s="173" t="s">
        <v>136</v>
      </c>
    </row>
    <row r="810" spans="2:51" s="6" customFormat="1" ht="15.75" customHeight="1">
      <c r="B810" s="157"/>
      <c r="C810" s="158"/>
      <c r="D810" s="167" t="s">
        <v>144</v>
      </c>
      <c r="E810" s="158"/>
      <c r="F810" s="160" t="s">
        <v>845</v>
      </c>
      <c r="G810" s="158"/>
      <c r="H810" s="158"/>
      <c r="J810" s="158"/>
      <c r="K810" s="158"/>
      <c r="L810" s="161"/>
      <c r="M810" s="162"/>
      <c r="N810" s="158"/>
      <c r="O810" s="158"/>
      <c r="P810" s="158"/>
      <c r="Q810" s="158"/>
      <c r="R810" s="158"/>
      <c r="S810" s="158"/>
      <c r="T810" s="163"/>
      <c r="AT810" s="164" t="s">
        <v>144</v>
      </c>
      <c r="AU810" s="164" t="s">
        <v>78</v>
      </c>
      <c r="AV810" s="164" t="s">
        <v>20</v>
      </c>
      <c r="AW810" s="164" t="s">
        <v>93</v>
      </c>
      <c r="AX810" s="164" t="s">
        <v>70</v>
      </c>
      <c r="AY810" s="164" t="s">
        <v>136</v>
      </c>
    </row>
    <row r="811" spans="2:51" s="6" customFormat="1" ht="15.75" customHeight="1">
      <c r="B811" s="165"/>
      <c r="C811" s="166"/>
      <c r="D811" s="167" t="s">
        <v>144</v>
      </c>
      <c r="E811" s="166"/>
      <c r="F811" s="168" t="s">
        <v>846</v>
      </c>
      <c r="G811" s="166"/>
      <c r="H811" s="169">
        <v>5.8</v>
      </c>
      <c r="J811" s="166"/>
      <c r="K811" s="166"/>
      <c r="L811" s="170"/>
      <c r="M811" s="171"/>
      <c r="N811" s="166"/>
      <c r="O811" s="166"/>
      <c r="P811" s="166"/>
      <c r="Q811" s="166"/>
      <c r="R811" s="166"/>
      <c r="S811" s="166"/>
      <c r="T811" s="172"/>
      <c r="AT811" s="173" t="s">
        <v>144</v>
      </c>
      <c r="AU811" s="173" t="s">
        <v>78</v>
      </c>
      <c r="AV811" s="173" t="s">
        <v>78</v>
      </c>
      <c r="AW811" s="173" t="s">
        <v>93</v>
      </c>
      <c r="AX811" s="173" t="s">
        <v>70</v>
      </c>
      <c r="AY811" s="173" t="s">
        <v>136</v>
      </c>
    </row>
    <row r="812" spans="2:51" s="6" customFormat="1" ht="15.75" customHeight="1">
      <c r="B812" s="174"/>
      <c r="C812" s="175"/>
      <c r="D812" s="167" t="s">
        <v>144</v>
      </c>
      <c r="E812" s="175"/>
      <c r="F812" s="176" t="s">
        <v>147</v>
      </c>
      <c r="G812" s="175"/>
      <c r="H812" s="177">
        <v>64.6</v>
      </c>
      <c r="J812" s="175"/>
      <c r="K812" s="175"/>
      <c r="L812" s="178"/>
      <c r="M812" s="179"/>
      <c r="N812" s="175"/>
      <c r="O812" s="175"/>
      <c r="P812" s="175"/>
      <c r="Q812" s="175"/>
      <c r="R812" s="175"/>
      <c r="S812" s="175"/>
      <c r="T812" s="180"/>
      <c r="AT812" s="181" t="s">
        <v>144</v>
      </c>
      <c r="AU812" s="181" t="s">
        <v>78</v>
      </c>
      <c r="AV812" s="181" t="s">
        <v>142</v>
      </c>
      <c r="AW812" s="181" t="s">
        <v>93</v>
      </c>
      <c r="AX812" s="181" t="s">
        <v>20</v>
      </c>
      <c r="AY812" s="181" t="s">
        <v>136</v>
      </c>
    </row>
    <row r="813" spans="2:65" s="6" customFormat="1" ht="15.75" customHeight="1">
      <c r="B813" s="23"/>
      <c r="C813" s="145" t="s">
        <v>847</v>
      </c>
      <c r="D813" s="145" t="s">
        <v>138</v>
      </c>
      <c r="E813" s="146" t="s">
        <v>848</v>
      </c>
      <c r="F813" s="147" t="s">
        <v>849</v>
      </c>
      <c r="G813" s="148" t="s">
        <v>141</v>
      </c>
      <c r="H813" s="149">
        <v>64.6</v>
      </c>
      <c r="I813" s="150"/>
      <c r="J813" s="151">
        <f>ROUND($I$813*$H$813,2)</f>
        <v>0</v>
      </c>
      <c r="K813" s="147"/>
      <c r="L813" s="43"/>
      <c r="M813" s="152"/>
      <c r="N813" s="153" t="s">
        <v>41</v>
      </c>
      <c r="O813" s="24"/>
      <c r="P813" s="24"/>
      <c r="Q813" s="154">
        <v>0.00038</v>
      </c>
      <c r="R813" s="154">
        <f>$Q$813*$H$813</f>
        <v>0.024548</v>
      </c>
      <c r="S813" s="154">
        <v>0</v>
      </c>
      <c r="T813" s="155">
        <f>$S$813*$H$813</f>
        <v>0</v>
      </c>
      <c r="AR813" s="89" t="s">
        <v>277</v>
      </c>
      <c r="AT813" s="89" t="s">
        <v>138</v>
      </c>
      <c r="AU813" s="89" t="s">
        <v>78</v>
      </c>
      <c r="AY813" s="6" t="s">
        <v>136</v>
      </c>
      <c r="BE813" s="156">
        <f>IF($N$813="základní",$J$813,0)</f>
        <v>0</v>
      </c>
      <c r="BF813" s="156">
        <f>IF($N$813="snížená",$J$813,0)</f>
        <v>0</v>
      </c>
      <c r="BG813" s="156">
        <f>IF($N$813="zákl. přenesená",$J$813,0)</f>
        <v>0</v>
      </c>
      <c r="BH813" s="156">
        <f>IF($N$813="sníž. přenesená",$J$813,0)</f>
        <v>0</v>
      </c>
      <c r="BI813" s="156">
        <f>IF($N$813="nulová",$J$813,0)</f>
        <v>0</v>
      </c>
      <c r="BJ813" s="89" t="s">
        <v>20</v>
      </c>
      <c r="BK813" s="156">
        <f>ROUND($I$813*$H$813,2)</f>
        <v>0</v>
      </c>
      <c r="BL813" s="89" t="s">
        <v>277</v>
      </c>
      <c r="BM813" s="89" t="s">
        <v>850</v>
      </c>
    </row>
    <row r="814" spans="2:51" s="6" customFormat="1" ht="15.75" customHeight="1">
      <c r="B814" s="165"/>
      <c r="C814" s="166"/>
      <c r="D814" s="159" t="s">
        <v>144</v>
      </c>
      <c r="E814" s="168"/>
      <c r="F814" s="168" t="s">
        <v>824</v>
      </c>
      <c r="G814" s="166"/>
      <c r="H814" s="169">
        <v>27.3</v>
      </c>
      <c r="J814" s="166"/>
      <c r="K814" s="166"/>
      <c r="L814" s="170"/>
      <c r="M814" s="171"/>
      <c r="N814" s="166"/>
      <c r="O814" s="166"/>
      <c r="P814" s="166"/>
      <c r="Q814" s="166"/>
      <c r="R814" s="166"/>
      <c r="S814" s="166"/>
      <c r="T814" s="172"/>
      <c r="AT814" s="173" t="s">
        <v>144</v>
      </c>
      <c r="AU814" s="173" t="s">
        <v>78</v>
      </c>
      <c r="AV814" s="173" t="s">
        <v>78</v>
      </c>
      <c r="AW814" s="173" t="s">
        <v>93</v>
      </c>
      <c r="AX814" s="173" t="s">
        <v>70</v>
      </c>
      <c r="AY814" s="173" t="s">
        <v>136</v>
      </c>
    </row>
    <row r="815" spans="2:51" s="6" customFormat="1" ht="15.75" customHeight="1">
      <c r="B815" s="165"/>
      <c r="C815" s="166"/>
      <c r="D815" s="167" t="s">
        <v>144</v>
      </c>
      <c r="E815" s="166"/>
      <c r="F815" s="168" t="s">
        <v>826</v>
      </c>
      <c r="G815" s="166"/>
      <c r="H815" s="169">
        <v>2.24</v>
      </c>
      <c r="J815" s="166"/>
      <c r="K815" s="166"/>
      <c r="L815" s="170"/>
      <c r="M815" s="171"/>
      <c r="N815" s="166"/>
      <c r="O815" s="166"/>
      <c r="P815" s="166"/>
      <c r="Q815" s="166"/>
      <c r="R815" s="166"/>
      <c r="S815" s="166"/>
      <c r="T815" s="172"/>
      <c r="AT815" s="173" t="s">
        <v>144</v>
      </c>
      <c r="AU815" s="173" t="s">
        <v>78</v>
      </c>
      <c r="AV815" s="173" t="s">
        <v>78</v>
      </c>
      <c r="AW815" s="173" t="s">
        <v>93</v>
      </c>
      <c r="AX815" s="173" t="s">
        <v>70</v>
      </c>
      <c r="AY815" s="173" t="s">
        <v>136</v>
      </c>
    </row>
    <row r="816" spans="2:51" s="6" customFormat="1" ht="15.75" customHeight="1">
      <c r="B816" s="165"/>
      <c r="C816" s="166"/>
      <c r="D816" s="167" t="s">
        <v>144</v>
      </c>
      <c r="E816" s="166"/>
      <c r="F816" s="168" t="s">
        <v>828</v>
      </c>
      <c r="G816" s="166"/>
      <c r="H816" s="169">
        <v>6.51</v>
      </c>
      <c r="J816" s="166"/>
      <c r="K816" s="166"/>
      <c r="L816" s="170"/>
      <c r="M816" s="171"/>
      <c r="N816" s="166"/>
      <c r="O816" s="166"/>
      <c r="P816" s="166"/>
      <c r="Q816" s="166"/>
      <c r="R816" s="166"/>
      <c r="S816" s="166"/>
      <c r="T816" s="172"/>
      <c r="AT816" s="173" t="s">
        <v>144</v>
      </c>
      <c r="AU816" s="173" t="s">
        <v>78</v>
      </c>
      <c r="AV816" s="173" t="s">
        <v>78</v>
      </c>
      <c r="AW816" s="173" t="s">
        <v>93</v>
      </c>
      <c r="AX816" s="173" t="s">
        <v>70</v>
      </c>
      <c r="AY816" s="173" t="s">
        <v>136</v>
      </c>
    </row>
    <row r="817" spans="2:51" s="6" customFormat="1" ht="15.75" customHeight="1">
      <c r="B817" s="165"/>
      <c r="C817" s="166"/>
      <c r="D817" s="167" t="s">
        <v>144</v>
      </c>
      <c r="E817" s="166"/>
      <c r="F817" s="168" t="s">
        <v>830</v>
      </c>
      <c r="G817" s="166"/>
      <c r="H817" s="169">
        <v>5.4</v>
      </c>
      <c r="J817" s="166"/>
      <c r="K817" s="166"/>
      <c r="L817" s="170"/>
      <c r="M817" s="171"/>
      <c r="N817" s="166"/>
      <c r="O817" s="166"/>
      <c r="P817" s="166"/>
      <c r="Q817" s="166"/>
      <c r="R817" s="166"/>
      <c r="S817" s="166"/>
      <c r="T817" s="172"/>
      <c r="AT817" s="173" t="s">
        <v>144</v>
      </c>
      <c r="AU817" s="173" t="s">
        <v>78</v>
      </c>
      <c r="AV817" s="173" t="s">
        <v>78</v>
      </c>
      <c r="AW817" s="173" t="s">
        <v>93</v>
      </c>
      <c r="AX817" s="173" t="s">
        <v>70</v>
      </c>
      <c r="AY817" s="173" t="s">
        <v>136</v>
      </c>
    </row>
    <row r="818" spans="2:51" s="6" customFormat="1" ht="15.75" customHeight="1">
      <c r="B818" s="165"/>
      <c r="C818" s="166"/>
      <c r="D818" s="167" t="s">
        <v>144</v>
      </c>
      <c r="E818" s="166"/>
      <c r="F818" s="168" t="s">
        <v>832</v>
      </c>
      <c r="G818" s="166"/>
      <c r="H818" s="169">
        <v>3.6</v>
      </c>
      <c r="J818" s="166"/>
      <c r="K818" s="166"/>
      <c r="L818" s="170"/>
      <c r="M818" s="171"/>
      <c r="N818" s="166"/>
      <c r="O818" s="166"/>
      <c r="P818" s="166"/>
      <c r="Q818" s="166"/>
      <c r="R818" s="166"/>
      <c r="S818" s="166"/>
      <c r="T818" s="172"/>
      <c r="AT818" s="173" t="s">
        <v>144</v>
      </c>
      <c r="AU818" s="173" t="s">
        <v>78</v>
      </c>
      <c r="AV818" s="173" t="s">
        <v>78</v>
      </c>
      <c r="AW818" s="173" t="s">
        <v>93</v>
      </c>
      <c r="AX818" s="173" t="s">
        <v>70</v>
      </c>
      <c r="AY818" s="173" t="s">
        <v>136</v>
      </c>
    </row>
    <row r="819" spans="2:51" s="6" customFormat="1" ht="15.75" customHeight="1">
      <c r="B819" s="165"/>
      <c r="C819" s="166"/>
      <c r="D819" s="167" t="s">
        <v>144</v>
      </c>
      <c r="E819" s="166"/>
      <c r="F819" s="168" t="s">
        <v>834</v>
      </c>
      <c r="G819" s="166"/>
      <c r="H819" s="169">
        <v>1.8</v>
      </c>
      <c r="J819" s="166"/>
      <c r="K819" s="166"/>
      <c r="L819" s="170"/>
      <c r="M819" s="171"/>
      <c r="N819" s="166"/>
      <c r="O819" s="166"/>
      <c r="P819" s="166"/>
      <c r="Q819" s="166"/>
      <c r="R819" s="166"/>
      <c r="S819" s="166"/>
      <c r="T819" s="172"/>
      <c r="AT819" s="173" t="s">
        <v>144</v>
      </c>
      <c r="AU819" s="173" t="s">
        <v>78</v>
      </c>
      <c r="AV819" s="173" t="s">
        <v>78</v>
      </c>
      <c r="AW819" s="173" t="s">
        <v>93</v>
      </c>
      <c r="AX819" s="173" t="s">
        <v>70</v>
      </c>
      <c r="AY819" s="173" t="s">
        <v>136</v>
      </c>
    </row>
    <row r="820" spans="2:51" s="6" customFormat="1" ht="15.75" customHeight="1">
      <c r="B820" s="165"/>
      <c r="C820" s="166"/>
      <c r="D820" s="167" t="s">
        <v>144</v>
      </c>
      <c r="E820" s="166"/>
      <c r="F820" s="168" t="s">
        <v>836</v>
      </c>
      <c r="G820" s="166"/>
      <c r="H820" s="169">
        <v>0.99</v>
      </c>
      <c r="J820" s="166"/>
      <c r="K820" s="166"/>
      <c r="L820" s="170"/>
      <c r="M820" s="171"/>
      <c r="N820" s="166"/>
      <c r="O820" s="166"/>
      <c r="P820" s="166"/>
      <c r="Q820" s="166"/>
      <c r="R820" s="166"/>
      <c r="S820" s="166"/>
      <c r="T820" s="172"/>
      <c r="AT820" s="173" t="s">
        <v>144</v>
      </c>
      <c r="AU820" s="173" t="s">
        <v>78</v>
      </c>
      <c r="AV820" s="173" t="s">
        <v>78</v>
      </c>
      <c r="AW820" s="173" t="s">
        <v>93</v>
      </c>
      <c r="AX820" s="173" t="s">
        <v>70</v>
      </c>
      <c r="AY820" s="173" t="s">
        <v>136</v>
      </c>
    </row>
    <row r="821" spans="2:51" s="6" customFormat="1" ht="15.75" customHeight="1">
      <c r="B821" s="157"/>
      <c r="C821" s="158"/>
      <c r="D821" s="167" t="s">
        <v>144</v>
      </c>
      <c r="E821" s="158"/>
      <c r="F821" s="160" t="s">
        <v>837</v>
      </c>
      <c r="G821" s="158"/>
      <c r="H821" s="158"/>
      <c r="J821" s="158"/>
      <c r="K821" s="158"/>
      <c r="L821" s="161"/>
      <c r="M821" s="162"/>
      <c r="N821" s="158"/>
      <c r="O821" s="158"/>
      <c r="P821" s="158"/>
      <c r="Q821" s="158"/>
      <c r="R821" s="158"/>
      <c r="S821" s="158"/>
      <c r="T821" s="163"/>
      <c r="AT821" s="164" t="s">
        <v>144</v>
      </c>
      <c r="AU821" s="164" t="s">
        <v>78</v>
      </c>
      <c r="AV821" s="164" t="s">
        <v>20</v>
      </c>
      <c r="AW821" s="164" t="s">
        <v>93</v>
      </c>
      <c r="AX821" s="164" t="s">
        <v>70</v>
      </c>
      <c r="AY821" s="164" t="s">
        <v>136</v>
      </c>
    </row>
    <row r="822" spans="2:51" s="6" customFormat="1" ht="15.75" customHeight="1">
      <c r="B822" s="165"/>
      <c r="C822" s="166"/>
      <c r="D822" s="167" t="s">
        <v>144</v>
      </c>
      <c r="E822" s="166"/>
      <c r="F822" s="168" t="s">
        <v>838</v>
      </c>
      <c r="G822" s="166"/>
      <c r="H822" s="169">
        <v>3.78</v>
      </c>
      <c r="J822" s="166"/>
      <c r="K822" s="166"/>
      <c r="L822" s="170"/>
      <c r="M822" s="171"/>
      <c r="N822" s="166"/>
      <c r="O822" s="166"/>
      <c r="P822" s="166"/>
      <c r="Q822" s="166"/>
      <c r="R822" s="166"/>
      <c r="S822" s="166"/>
      <c r="T822" s="172"/>
      <c r="AT822" s="173" t="s">
        <v>144</v>
      </c>
      <c r="AU822" s="173" t="s">
        <v>78</v>
      </c>
      <c r="AV822" s="173" t="s">
        <v>78</v>
      </c>
      <c r="AW822" s="173" t="s">
        <v>93</v>
      </c>
      <c r="AX822" s="173" t="s">
        <v>70</v>
      </c>
      <c r="AY822" s="173" t="s">
        <v>136</v>
      </c>
    </row>
    <row r="823" spans="2:51" s="6" customFormat="1" ht="15.75" customHeight="1">
      <c r="B823" s="165"/>
      <c r="C823" s="166"/>
      <c r="D823" s="167" t="s">
        <v>144</v>
      </c>
      <c r="E823" s="166"/>
      <c r="F823" s="168" t="s">
        <v>840</v>
      </c>
      <c r="G823" s="166"/>
      <c r="H823" s="169">
        <v>2.4</v>
      </c>
      <c r="J823" s="166"/>
      <c r="K823" s="166"/>
      <c r="L823" s="170"/>
      <c r="M823" s="171"/>
      <c r="N823" s="166"/>
      <c r="O823" s="166"/>
      <c r="P823" s="166"/>
      <c r="Q823" s="166"/>
      <c r="R823" s="166"/>
      <c r="S823" s="166"/>
      <c r="T823" s="172"/>
      <c r="AT823" s="173" t="s">
        <v>144</v>
      </c>
      <c r="AU823" s="173" t="s">
        <v>78</v>
      </c>
      <c r="AV823" s="173" t="s">
        <v>78</v>
      </c>
      <c r="AW823" s="173" t="s">
        <v>93</v>
      </c>
      <c r="AX823" s="173" t="s">
        <v>70</v>
      </c>
      <c r="AY823" s="173" t="s">
        <v>136</v>
      </c>
    </row>
    <row r="824" spans="2:51" s="6" customFormat="1" ht="15.75" customHeight="1">
      <c r="B824" s="165"/>
      <c r="C824" s="166"/>
      <c r="D824" s="167" t="s">
        <v>144</v>
      </c>
      <c r="E824" s="166"/>
      <c r="F824" s="168" t="s">
        <v>842</v>
      </c>
      <c r="G824" s="166"/>
      <c r="H824" s="169">
        <v>0.36</v>
      </c>
      <c r="J824" s="166"/>
      <c r="K824" s="166"/>
      <c r="L824" s="170"/>
      <c r="M824" s="171"/>
      <c r="N824" s="166"/>
      <c r="O824" s="166"/>
      <c r="P824" s="166"/>
      <c r="Q824" s="166"/>
      <c r="R824" s="166"/>
      <c r="S824" s="166"/>
      <c r="T824" s="172"/>
      <c r="AT824" s="173" t="s">
        <v>144</v>
      </c>
      <c r="AU824" s="173" t="s">
        <v>78</v>
      </c>
      <c r="AV824" s="173" t="s">
        <v>78</v>
      </c>
      <c r="AW824" s="173" t="s">
        <v>93</v>
      </c>
      <c r="AX824" s="173" t="s">
        <v>70</v>
      </c>
      <c r="AY824" s="173" t="s">
        <v>136</v>
      </c>
    </row>
    <row r="825" spans="2:51" s="6" customFormat="1" ht="15.75" customHeight="1">
      <c r="B825" s="165"/>
      <c r="C825" s="166"/>
      <c r="D825" s="167" t="s">
        <v>144</v>
      </c>
      <c r="E825" s="166"/>
      <c r="F825" s="168" t="s">
        <v>844</v>
      </c>
      <c r="G825" s="166"/>
      <c r="H825" s="169">
        <v>4.42</v>
      </c>
      <c r="J825" s="166"/>
      <c r="K825" s="166"/>
      <c r="L825" s="170"/>
      <c r="M825" s="171"/>
      <c r="N825" s="166"/>
      <c r="O825" s="166"/>
      <c r="P825" s="166"/>
      <c r="Q825" s="166"/>
      <c r="R825" s="166"/>
      <c r="S825" s="166"/>
      <c r="T825" s="172"/>
      <c r="AT825" s="173" t="s">
        <v>144</v>
      </c>
      <c r="AU825" s="173" t="s">
        <v>78</v>
      </c>
      <c r="AV825" s="173" t="s">
        <v>78</v>
      </c>
      <c r="AW825" s="173" t="s">
        <v>93</v>
      </c>
      <c r="AX825" s="173" t="s">
        <v>70</v>
      </c>
      <c r="AY825" s="173" t="s">
        <v>136</v>
      </c>
    </row>
    <row r="826" spans="2:51" s="6" customFormat="1" ht="15.75" customHeight="1">
      <c r="B826" s="165"/>
      <c r="C826" s="166"/>
      <c r="D826" s="167" t="s">
        <v>144</v>
      </c>
      <c r="E826" s="166"/>
      <c r="F826" s="168" t="s">
        <v>846</v>
      </c>
      <c r="G826" s="166"/>
      <c r="H826" s="169">
        <v>5.8</v>
      </c>
      <c r="J826" s="166"/>
      <c r="K826" s="166"/>
      <c r="L826" s="170"/>
      <c r="M826" s="171"/>
      <c r="N826" s="166"/>
      <c r="O826" s="166"/>
      <c r="P826" s="166"/>
      <c r="Q826" s="166"/>
      <c r="R826" s="166"/>
      <c r="S826" s="166"/>
      <c r="T826" s="172"/>
      <c r="AT826" s="173" t="s">
        <v>144</v>
      </c>
      <c r="AU826" s="173" t="s">
        <v>78</v>
      </c>
      <c r="AV826" s="173" t="s">
        <v>78</v>
      </c>
      <c r="AW826" s="173" t="s">
        <v>93</v>
      </c>
      <c r="AX826" s="173" t="s">
        <v>70</v>
      </c>
      <c r="AY826" s="173" t="s">
        <v>136</v>
      </c>
    </row>
    <row r="827" spans="2:51" s="6" customFormat="1" ht="15.75" customHeight="1">
      <c r="B827" s="174"/>
      <c r="C827" s="175"/>
      <c r="D827" s="167" t="s">
        <v>144</v>
      </c>
      <c r="E827" s="175"/>
      <c r="F827" s="176" t="s">
        <v>147</v>
      </c>
      <c r="G827" s="175"/>
      <c r="H827" s="177">
        <v>64.6</v>
      </c>
      <c r="J827" s="175"/>
      <c r="K827" s="175"/>
      <c r="L827" s="178"/>
      <c r="M827" s="179"/>
      <c r="N827" s="175"/>
      <c r="O827" s="175"/>
      <c r="P827" s="175"/>
      <c r="Q827" s="175"/>
      <c r="R827" s="175"/>
      <c r="S827" s="175"/>
      <c r="T827" s="180"/>
      <c r="AT827" s="181" t="s">
        <v>144</v>
      </c>
      <c r="AU827" s="181" t="s">
        <v>78</v>
      </c>
      <c r="AV827" s="181" t="s">
        <v>142</v>
      </c>
      <c r="AW827" s="181" t="s">
        <v>70</v>
      </c>
      <c r="AX827" s="181" t="s">
        <v>20</v>
      </c>
      <c r="AY827" s="181" t="s">
        <v>136</v>
      </c>
    </row>
    <row r="828" spans="2:65" s="6" customFormat="1" ht="15.75" customHeight="1">
      <c r="B828" s="23"/>
      <c r="C828" s="182" t="s">
        <v>851</v>
      </c>
      <c r="D828" s="182" t="s">
        <v>181</v>
      </c>
      <c r="E828" s="183" t="s">
        <v>852</v>
      </c>
      <c r="F828" s="184" t="s">
        <v>853</v>
      </c>
      <c r="G828" s="185" t="s">
        <v>854</v>
      </c>
      <c r="H828" s="186">
        <v>2139.3</v>
      </c>
      <c r="I828" s="187"/>
      <c r="J828" s="188">
        <f>ROUND($I$828*$H$828,2)</f>
        <v>0</v>
      </c>
      <c r="K828" s="184"/>
      <c r="L828" s="189"/>
      <c r="M828" s="190"/>
      <c r="N828" s="191" t="s">
        <v>41</v>
      </c>
      <c r="O828" s="24"/>
      <c r="P828" s="24"/>
      <c r="Q828" s="154">
        <v>0</v>
      </c>
      <c r="R828" s="154">
        <f>$Q$828*$H$828</f>
        <v>0</v>
      </c>
      <c r="S828" s="154">
        <v>0</v>
      </c>
      <c r="T828" s="155">
        <f>$S$828*$H$828</f>
        <v>0</v>
      </c>
      <c r="AR828" s="89" t="s">
        <v>388</v>
      </c>
      <c r="AT828" s="89" t="s">
        <v>181</v>
      </c>
      <c r="AU828" s="89" t="s">
        <v>78</v>
      </c>
      <c r="AY828" s="6" t="s">
        <v>136</v>
      </c>
      <c r="BE828" s="156">
        <f>IF($N$828="základní",$J$828,0)</f>
        <v>0</v>
      </c>
      <c r="BF828" s="156">
        <f>IF($N$828="snížená",$J$828,0)</f>
        <v>0</v>
      </c>
      <c r="BG828" s="156">
        <f>IF($N$828="zákl. přenesená",$J$828,0)</f>
        <v>0</v>
      </c>
      <c r="BH828" s="156">
        <f>IF($N$828="sníž. přenesená",$J$828,0)</f>
        <v>0</v>
      </c>
      <c r="BI828" s="156">
        <f>IF($N$828="nulová",$J$828,0)</f>
        <v>0</v>
      </c>
      <c r="BJ828" s="89" t="s">
        <v>20</v>
      </c>
      <c r="BK828" s="156">
        <f>ROUND($I$828*$H$828,2)</f>
        <v>0</v>
      </c>
      <c r="BL828" s="89" t="s">
        <v>277</v>
      </c>
      <c r="BM828" s="89" t="s">
        <v>855</v>
      </c>
    </row>
    <row r="829" spans="2:51" s="6" customFormat="1" ht="15.75" customHeight="1">
      <c r="B829" s="165"/>
      <c r="C829" s="166"/>
      <c r="D829" s="159" t="s">
        <v>144</v>
      </c>
      <c r="E829" s="168"/>
      <c r="F829" s="168" t="s">
        <v>856</v>
      </c>
      <c r="G829" s="166"/>
      <c r="H829" s="169">
        <v>710</v>
      </c>
      <c r="J829" s="166"/>
      <c r="K829" s="166"/>
      <c r="L829" s="170"/>
      <c r="M829" s="171"/>
      <c r="N829" s="166"/>
      <c r="O829" s="166"/>
      <c r="P829" s="166"/>
      <c r="Q829" s="166"/>
      <c r="R829" s="166"/>
      <c r="S829" s="166"/>
      <c r="T829" s="172"/>
      <c r="AT829" s="173" t="s">
        <v>144</v>
      </c>
      <c r="AU829" s="173" t="s">
        <v>78</v>
      </c>
      <c r="AV829" s="173" t="s">
        <v>78</v>
      </c>
      <c r="AW829" s="173" t="s">
        <v>93</v>
      </c>
      <c r="AX829" s="173" t="s">
        <v>70</v>
      </c>
      <c r="AY829" s="173" t="s">
        <v>136</v>
      </c>
    </row>
    <row r="830" spans="2:51" s="6" customFormat="1" ht="15.75" customHeight="1">
      <c r="B830" s="165"/>
      <c r="C830" s="166"/>
      <c r="D830" s="167" t="s">
        <v>144</v>
      </c>
      <c r="E830" s="166"/>
      <c r="F830" s="168" t="s">
        <v>857</v>
      </c>
      <c r="G830" s="166"/>
      <c r="H830" s="169">
        <v>58.3</v>
      </c>
      <c r="J830" s="166"/>
      <c r="K830" s="166"/>
      <c r="L830" s="170"/>
      <c r="M830" s="171"/>
      <c r="N830" s="166"/>
      <c r="O830" s="166"/>
      <c r="P830" s="166"/>
      <c r="Q830" s="166"/>
      <c r="R830" s="166"/>
      <c r="S830" s="166"/>
      <c r="T830" s="172"/>
      <c r="AT830" s="173" t="s">
        <v>144</v>
      </c>
      <c r="AU830" s="173" t="s">
        <v>78</v>
      </c>
      <c r="AV830" s="173" t="s">
        <v>78</v>
      </c>
      <c r="AW830" s="173" t="s">
        <v>93</v>
      </c>
      <c r="AX830" s="173" t="s">
        <v>70</v>
      </c>
      <c r="AY830" s="173" t="s">
        <v>136</v>
      </c>
    </row>
    <row r="831" spans="2:51" s="6" customFormat="1" ht="15.75" customHeight="1">
      <c r="B831" s="165"/>
      <c r="C831" s="166"/>
      <c r="D831" s="167" t="s">
        <v>144</v>
      </c>
      <c r="E831" s="166"/>
      <c r="F831" s="168" t="s">
        <v>858</v>
      </c>
      <c r="G831" s="166"/>
      <c r="H831" s="169">
        <v>169.2</v>
      </c>
      <c r="J831" s="166"/>
      <c r="K831" s="166"/>
      <c r="L831" s="170"/>
      <c r="M831" s="171"/>
      <c r="N831" s="166"/>
      <c r="O831" s="166"/>
      <c r="P831" s="166"/>
      <c r="Q831" s="166"/>
      <c r="R831" s="166"/>
      <c r="S831" s="166"/>
      <c r="T831" s="172"/>
      <c r="AT831" s="173" t="s">
        <v>144</v>
      </c>
      <c r="AU831" s="173" t="s">
        <v>78</v>
      </c>
      <c r="AV831" s="173" t="s">
        <v>78</v>
      </c>
      <c r="AW831" s="173" t="s">
        <v>93</v>
      </c>
      <c r="AX831" s="173" t="s">
        <v>70</v>
      </c>
      <c r="AY831" s="173" t="s">
        <v>136</v>
      </c>
    </row>
    <row r="832" spans="2:51" s="6" customFormat="1" ht="15.75" customHeight="1">
      <c r="B832" s="165"/>
      <c r="C832" s="166"/>
      <c r="D832" s="167" t="s">
        <v>144</v>
      </c>
      <c r="E832" s="166"/>
      <c r="F832" s="168" t="s">
        <v>859</v>
      </c>
      <c r="G832" s="166"/>
      <c r="H832" s="169">
        <v>276</v>
      </c>
      <c r="J832" s="166"/>
      <c r="K832" s="166"/>
      <c r="L832" s="170"/>
      <c r="M832" s="171"/>
      <c r="N832" s="166"/>
      <c r="O832" s="166"/>
      <c r="P832" s="166"/>
      <c r="Q832" s="166"/>
      <c r="R832" s="166"/>
      <c r="S832" s="166"/>
      <c r="T832" s="172"/>
      <c r="AT832" s="173" t="s">
        <v>144</v>
      </c>
      <c r="AU832" s="173" t="s">
        <v>78</v>
      </c>
      <c r="AV832" s="173" t="s">
        <v>78</v>
      </c>
      <c r="AW832" s="173" t="s">
        <v>93</v>
      </c>
      <c r="AX832" s="173" t="s">
        <v>70</v>
      </c>
      <c r="AY832" s="173" t="s">
        <v>136</v>
      </c>
    </row>
    <row r="833" spans="2:51" s="6" customFormat="1" ht="15.75" customHeight="1">
      <c r="B833" s="165"/>
      <c r="C833" s="166"/>
      <c r="D833" s="167" t="s">
        <v>144</v>
      </c>
      <c r="E833" s="166"/>
      <c r="F833" s="168" t="s">
        <v>860</v>
      </c>
      <c r="G833" s="166"/>
      <c r="H833" s="169">
        <v>184</v>
      </c>
      <c r="J833" s="166"/>
      <c r="K833" s="166"/>
      <c r="L833" s="170"/>
      <c r="M833" s="171"/>
      <c r="N833" s="166"/>
      <c r="O833" s="166"/>
      <c r="P833" s="166"/>
      <c r="Q833" s="166"/>
      <c r="R833" s="166"/>
      <c r="S833" s="166"/>
      <c r="T833" s="172"/>
      <c r="AT833" s="173" t="s">
        <v>144</v>
      </c>
      <c r="AU833" s="173" t="s">
        <v>78</v>
      </c>
      <c r="AV833" s="173" t="s">
        <v>78</v>
      </c>
      <c r="AW833" s="173" t="s">
        <v>93</v>
      </c>
      <c r="AX833" s="173" t="s">
        <v>70</v>
      </c>
      <c r="AY833" s="173" t="s">
        <v>136</v>
      </c>
    </row>
    <row r="834" spans="2:51" s="6" customFormat="1" ht="15.75" customHeight="1">
      <c r="B834" s="165"/>
      <c r="C834" s="166"/>
      <c r="D834" s="167" t="s">
        <v>144</v>
      </c>
      <c r="E834" s="166"/>
      <c r="F834" s="168" t="s">
        <v>861</v>
      </c>
      <c r="G834" s="166"/>
      <c r="H834" s="169">
        <v>92</v>
      </c>
      <c r="J834" s="166"/>
      <c r="K834" s="166"/>
      <c r="L834" s="170"/>
      <c r="M834" s="171"/>
      <c r="N834" s="166"/>
      <c r="O834" s="166"/>
      <c r="P834" s="166"/>
      <c r="Q834" s="166"/>
      <c r="R834" s="166"/>
      <c r="S834" s="166"/>
      <c r="T834" s="172"/>
      <c r="AT834" s="173" t="s">
        <v>144</v>
      </c>
      <c r="AU834" s="173" t="s">
        <v>78</v>
      </c>
      <c r="AV834" s="173" t="s">
        <v>78</v>
      </c>
      <c r="AW834" s="173" t="s">
        <v>93</v>
      </c>
      <c r="AX834" s="173" t="s">
        <v>70</v>
      </c>
      <c r="AY834" s="173" t="s">
        <v>136</v>
      </c>
    </row>
    <row r="835" spans="2:51" s="6" customFormat="1" ht="15.75" customHeight="1">
      <c r="B835" s="165"/>
      <c r="C835" s="166"/>
      <c r="D835" s="167" t="s">
        <v>144</v>
      </c>
      <c r="E835" s="166"/>
      <c r="F835" s="168" t="s">
        <v>862</v>
      </c>
      <c r="G835" s="166"/>
      <c r="H835" s="169">
        <v>50.6</v>
      </c>
      <c r="J835" s="166"/>
      <c r="K835" s="166"/>
      <c r="L835" s="170"/>
      <c r="M835" s="171"/>
      <c r="N835" s="166"/>
      <c r="O835" s="166"/>
      <c r="P835" s="166"/>
      <c r="Q835" s="166"/>
      <c r="R835" s="166"/>
      <c r="S835" s="166"/>
      <c r="T835" s="172"/>
      <c r="AT835" s="173" t="s">
        <v>144</v>
      </c>
      <c r="AU835" s="173" t="s">
        <v>78</v>
      </c>
      <c r="AV835" s="173" t="s">
        <v>78</v>
      </c>
      <c r="AW835" s="173" t="s">
        <v>93</v>
      </c>
      <c r="AX835" s="173" t="s">
        <v>70</v>
      </c>
      <c r="AY835" s="173" t="s">
        <v>136</v>
      </c>
    </row>
    <row r="836" spans="2:51" s="6" customFormat="1" ht="15.75" customHeight="1">
      <c r="B836" s="165"/>
      <c r="C836" s="166"/>
      <c r="D836" s="167" t="s">
        <v>144</v>
      </c>
      <c r="E836" s="166"/>
      <c r="F836" s="168" t="s">
        <v>863</v>
      </c>
      <c r="G836" s="166"/>
      <c r="H836" s="169">
        <v>192.6</v>
      </c>
      <c r="J836" s="166"/>
      <c r="K836" s="166"/>
      <c r="L836" s="170"/>
      <c r="M836" s="171"/>
      <c r="N836" s="166"/>
      <c r="O836" s="166"/>
      <c r="P836" s="166"/>
      <c r="Q836" s="166"/>
      <c r="R836" s="166"/>
      <c r="S836" s="166"/>
      <c r="T836" s="172"/>
      <c r="AT836" s="173" t="s">
        <v>144</v>
      </c>
      <c r="AU836" s="173" t="s">
        <v>78</v>
      </c>
      <c r="AV836" s="173" t="s">
        <v>78</v>
      </c>
      <c r="AW836" s="173" t="s">
        <v>93</v>
      </c>
      <c r="AX836" s="173" t="s">
        <v>70</v>
      </c>
      <c r="AY836" s="173" t="s">
        <v>136</v>
      </c>
    </row>
    <row r="837" spans="2:51" s="6" customFormat="1" ht="15.75" customHeight="1">
      <c r="B837" s="165"/>
      <c r="C837" s="166"/>
      <c r="D837" s="167" t="s">
        <v>144</v>
      </c>
      <c r="E837" s="166"/>
      <c r="F837" s="168" t="s">
        <v>864</v>
      </c>
      <c r="G837" s="166"/>
      <c r="H837" s="169">
        <v>122.4</v>
      </c>
      <c r="J837" s="166"/>
      <c r="K837" s="166"/>
      <c r="L837" s="170"/>
      <c r="M837" s="171"/>
      <c r="N837" s="166"/>
      <c r="O837" s="166"/>
      <c r="P837" s="166"/>
      <c r="Q837" s="166"/>
      <c r="R837" s="166"/>
      <c r="S837" s="166"/>
      <c r="T837" s="172"/>
      <c r="AT837" s="173" t="s">
        <v>144</v>
      </c>
      <c r="AU837" s="173" t="s">
        <v>78</v>
      </c>
      <c r="AV837" s="173" t="s">
        <v>78</v>
      </c>
      <c r="AW837" s="173" t="s">
        <v>93</v>
      </c>
      <c r="AX837" s="173" t="s">
        <v>70</v>
      </c>
      <c r="AY837" s="173" t="s">
        <v>136</v>
      </c>
    </row>
    <row r="838" spans="2:51" s="6" customFormat="1" ht="15.75" customHeight="1">
      <c r="B838" s="165"/>
      <c r="C838" s="166"/>
      <c r="D838" s="167" t="s">
        <v>144</v>
      </c>
      <c r="E838" s="166"/>
      <c r="F838" s="168" t="s">
        <v>865</v>
      </c>
      <c r="G838" s="166"/>
      <c r="H838" s="169">
        <v>18.4</v>
      </c>
      <c r="J838" s="166"/>
      <c r="K838" s="166"/>
      <c r="L838" s="170"/>
      <c r="M838" s="171"/>
      <c r="N838" s="166"/>
      <c r="O838" s="166"/>
      <c r="P838" s="166"/>
      <c r="Q838" s="166"/>
      <c r="R838" s="166"/>
      <c r="S838" s="166"/>
      <c r="T838" s="172"/>
      <c r="AT838" s="173" t="s">
        <v>144</v>
      </c>
      <c r="AU838" s="173" t="s">
        <v>78</v>
      </c>
      <c r="AV838" s="173" t="s">
        <v>78</v>
      </c>
      <c r="AW838" s="173" t="s">
        <v>93</v>
      </c>
      <c r="AX838" s="173" t="s">
        <v>70</v>
      </c>
      <c r="AY838" s="173" t="s">
        <v>136</v>
      </c>
    </row>
    <row r="839" spans="2:51" s="6" customFormat="1" ht="15.75" customHeight="1">
      <c r="B839" s="165"/>
      <c r="C839" s="166"/>
      <c r="D839" s="167" t="s">
        <v>144</v>
      </c>
      <c r="E839" s="166"/>
      <c r="F839" s="168" t="s">
        <v>866</v>
      </c>
      <c r="G839" s="166"/>
      <c r="H839" s="169">
        <v>115</v>
      </c>
      <c r="J839" s="166"/>
      <c r="K839" s="166"/>
      <c r="L839" s="170"/>
      <c r="M839" s="171"/>
      <c r="N839" s="166"/>
      <c r="O839" s="166"/>
      <c r="P839" s="166"/>
      <c r="Q839" s="166"/>
      <c r="R839" s="166"/>
      <c r="S839" s="166"/>
      <c r="T839" s="172"/>
      <c r="AT839" s="173" t="s">
        <v>144</v>
      </c>
      <c r="AU839" s="173" t="s">
        <v>78</v>
      </c>
      <c r="AV839" s="173" t="s">
        <v>78</v>
      </c>
      <c r="AW839" s="173" t="s">
        <v>93</v>
      </c>
      <c r="AX839" s="173" t="s">
        <v>70</v>
      </c>
      <c r="AY839" s="173" t="s">
        <v>136</v>
      </c>
    </row>
    <row r="840" spans="2:51" s="6" customFormat="1" ht="15.75" customHeight="1">
      <c r="B840" s="165"/>
      <c r="C840" s="166"/>
      <c r="D840" s="167" t="s">
        <v>144</v>
      </c>
      <c r="E840" s="166"/>
      <c r="F840" s="168" t="s">
        <v>867</v>
      </c>
      <c r="G840" s="166"/>
      <c r="H840" s="169">
        <v>150.8</v>
      </c>
      <c r="J840" s="166"/>
      <c r="K840" s="166"/>
      <c r="L840" s="170"/>
      <c r="M840" s="171"/>
      <c r="N840" s="166"/>
      <c r="O840" s="166"/>
      <c r="P840" s="166"/>
      <c r="Q840" s="166"/>
      <c r="R840" s="166"/>
      <c r="S840" s="166"/>
      <c r="T840" s="172"/>
      <c r="AT840" s="173" t="s">
        <v>144</v>
      </c>
      <c r="AU840" s="173" t="s">
        <v>78</v>
      </c>
      <c r="AV840" s="173" t="s">
        <v>78</v>
      </c>
      <c r="AW840" s="173" t="s">
        <v>93</v>
      </c>
      <c r="AX840" s="173" t="s">
        <v>70</v>
      </c>
      <c r="AY840" s="173" t="s">
        <v>136</v>
      </c>
    </row>
    <row r="841" spans="2:51" s="6" customFormat="1" ht="15.75" customHeight="1">
      <c r="B841" s="174"/>
      <c r="C841" s="175"/>
      <c r="D841" s="167" t="s">
        <v>144</v>
      </c>
      <c r="E841" s="175"/>
      <c r="F841" s="176" t="s">
        <v>147</v>
      </c>
      <c r="G841" s="175"/>
      <c r="H841" s="177">
        <v>2139.3</v>
      </c>
      <c r="J841" s="175"/>
      <c r="K841" s="175"/>
      <c r="L841" s="178"/>
      <c r="M841" s="179"/>
      <c r="N841" s="175"/>
      <c r="O841" s="175"/>
      <c r="P841" s="175"/>
      <c r="Q841" s="175"/>
      <c r="R841" s="175"/>
      <c r="S841" s="175"/>
      <c r="T841" s="180"/>
      <c r="AT841" s="181" t="s">
        <v>144</v>
      </c>
      <c r="AU841" s="181" t="s">
        <v>78</v>
      </c>
      <c r="AV841" s="181" t="s">
        <v>142</v>
      </c>
      <c r="AW841" s="181" t="s">
        <v>70</v>
      </c>
      <c r="AX841" s="181" t="s">
        <v>20</v>
      </c>
      <c r="AY841" s="181" t="s">
        <v>136</v>
      </c>
    </row>
    <row r="842" spans="2:65" s="6" customFormat="1" ht="27" customHeight="1">
      <c r="B842" s="23"/>
      <c r="C842" s="145" t="s">
        <v>868</v>
      </c>
      <c r="D842" s="145" t="s">
        <v>138</v>
      </c>
      <c r="E842" s="146" t="s">
        <v>869</v>
      </c>
      <c r="F842" s="147" t="s">
        <v>870</v>
      </c>
      <c r="G842" s="148" t="s">
        <v>385</v>
      </c>
      <c r="H842" s="149">
        <v>1</v>
      </c>
      <c r="I842" s="150"/>
      <c r="J842" s="151">
        <f>ROUND($I$842*$H$842,2)</f>
        <v>0</v>
      </c>
      <c r="K842" s="147"/>
      <c r="L842" s="43"/>
      <c r="M842" s="152"/>
      <c r="N842" s="153" t="s">
        <v>41</v>
      </c>
      <c r="O842" s="24"/>
      <c r="P842" s="24"/>
      <c r="Q842" s="154">
        <v>0</v>
      </c>
      <c r="R842" s="154">
        <f>$Q$842*$H$842</f>
        <v>0</v>
      </c>
      <c r="S842" s="154">
        <v>0</v>
      </c>
      <c r="T842" s="155">
        <f>$S$842*$H$842</f>
        <v>0</v>
      </c>
      <c r="AR842" s="89" t="s">
        <v>277</v>
      </c>
      <c r="AT842" s="89" t="s">
        <v>138</v>
      </c>
      <c r="AU842" s="89" t="s">
        <v>78</v>
      </c>
      <c r="AY842" s="6" t="s">
        <v>136</v>
      </c>
      <c r="BE842" s="156">
        <f>IF($N$842="základní",$J$842,0)</f>
        <v>0</v>
      </c>
      <c r="BF842" s="156">
        <f>IF($N$842="snížená",$J$842,0)</f>
        <v>0</v>
      </c>
      <c r="BG842" s="156">
        <f>IF($N$842="zákl. přenesená",$J$842,0)</f>
        <v>0</v>
      </c>
      <c r="BH842" s="156">
        <f>IF($N$842="sníž. přenesená",$J$842,0)</f>
        <v>0</v>
      </c>
      <c r="BI842" s="156">
        <f>IF($N$842="nulová",$J$842,0)</f>
        <v>0</v>
      </c>
      <c r="BJ842" s="89" t="s">
        <v>20</v>
      </c>
      <c r="BK842" s="156">
        <f>ROUND($I$842*$H$842,2)</f>
        <v>0</v>
      </c>
      <c r="BL842" s="89" t="s">
        <v>277</v>
      </c>
      <c r="BM842" s="89" t="s">
        <v>871</v>
      </c>
    </row>
    <row r="843" spans="2:65" s="6" customFormat="1" ht="15.75" customHeight="1">
      <c r="B843" s="23"/>
      <c r="C843" s="148" t="s">
        <v>872</v>
      </c>
      <c r="D843" s="148" t="s">
        <v>138</v>
      </c>
      <c r="E843" s="146" t="s">
        <v>873</v>
      </c>
      <c r="F843" s="147" t="s">
        <v>874</v>
      </c>
      <c r="G843" s="148" t="s">
        <v>385</v>
      </c>
      <c r="H843" s="149">
        <v>1</v>
      </c>
      <c r="I843" s="150"/>
      <c r="J843" s="151">
        <f>ROUND($I$843*$H$843,2)</f>
        <v>0</v>
      </c>
      <c r="K843" s="147"/>
      <c r="L843" s="43"/>
      <c r="M843" s="152"/>
      <c r="N843" s="153" t="s">
        <v>41</v>
      </c>
      <c r="O843" s="24"/>
      <c r="P843" s="24"/>
      <c r="Q843" s="154">
        <v>0</v>
      </c>
      <c r="R843" s="154">
        <f>$Q$843*$H$843</f>
        <v>0</v>
      </c>
      <c r="S843" s="154">
        <v>0</v>
      </c>
      <c r="T843" s="155">
        <f>$S$843*$H$843</f>
        <v>0</v>
      </c>
      <c r="AR843" s="89" t="s">
        <v>277</v>
      </c>
      <c r="AT843" s="89" t="s">
        <v>138</v>
      </c>
      <c r="AU843" s="89" t="s">
        <v>78</v>
      </c>
      <c r="AY843" s="89" t="s">
        <v>136</v>
      </c>
      <c r="BE843" s="156">
        <f>IF($N$843="základní",$J$843,0)</f>
        <v>0</v>
      </c>
      <c r="BF843" s="156">
        <f>IF($N$843="snížená",$J$843,0)</f>
        <v>0</v>
      </c>
      <c r="BG843" s="156">
        <f>IF($N$843="zákl. přenesená",$J$843,0)</f>
        <v>0</v>
      </c>
      <c r="BH843" s="156">
        <f>IF($N$843="sníž. přenesená",$J$843,0)</f>
        <v>0</v>
      </c>
      <c r="BI843" s="156">
        <f>IF($N$843="nulová",$J$843,0)</f>
        <v>0</v>
      </c>
      <c r="BJ843" s="89" t="s">
        <v>20</v>
      </c>
      <c r="BK843" s="156">
        <f>ROUND($I$843*$H$843,2)</f>
        <v>0</v>
      </c>
      <c r="BL843" s="89" t="s">
        <v>277</v>
      </c>
      <c r="BM843" s="89" t="s">
        <v>875</v>
      </c>
    </row>
    <row r="844" spans="2:65" s="6" customFormat="1" ht="15.75" customHeight="1">
      <c r="B844" s="23"/>
      <c r="C844" s="148" t="s">
        <v>876</v>
      </c>
      <c r="D844" s="148" t="s">
        <v>138</v>
      </c>
      <c r="E844" s="146" t="s">
        <v>877</v>
      </c>
      <c r="F844" s="147" t="s">
        <v>878</v>
      </c>
      <c r="G844" s="148" t="s">
        <v>385</v>
      </c>
      <c r="H844" s="149">
        <v>1</v>
      </c>
      <c r="I844" s="150"/>
      <c r="J844" s="151">
        <f>ROUND($I$844*$H$844,2)</f>
        <v>0</v>
      </c>
      <c r="K844" s="147"/>
      <c r="L844" s="43"/>
      <c r="M844" s="152"/>
      <c r="N844" s="153" t="s">
        <v>41</v>
      </c>
      <c r="O844" s="24"/>
      <c r="P844" s="24"/>
      <c r="Q844" s="154">
        <v>0</v>
      </c>
      <c r="R844" s="154">
        <f>$Q$844*$H$844</f>
        <v>0</v>
      </c>
      <c r="S844" s="154">
        <v>0</v>
      </c>
      <c r="T844" s="155">
        <f>$S$844*$H$844</f>
        <v>0</v>
      </c>
      <c r="AR844" s="89" t="s">
        <v>277</v>
      </c>
      <c r="AT844" s="89" t="s">
        <v>138</v>
      </c>
      <c r="AU844" s="89" t="s">
        <v>78</v>
      </c>
      <c r="AY844" s="89" t="s">
        <v>136</v>
      </c>
      <c r="BE844" s="156">
        <f>IF($N$844="základní",$J$844,0)</f>
        <v>0</v>
      </c>
      <c r="BF844" s="156">
        <f>IF($N$844="snížená",$J$844,0)</f>
        <v>0</v>
      </c>
      <c r="BG844" s="156">
        <f>IF($N$844="zákl. přenesená",$J$844,0)</f>
        <v>0</v>
      </c>
      <c r="BH844" s="156">
        <f>IF($N$844="sníž. přenesená",$J$844,0)</f>
        <v>0</v>
      </c>
      <c r="BI844" s="156">
        <f>IF($N$844="nulová",$J$844,0)</f>
        <v>0</v>
      </c>
      <c r="BJ844" s="89" t="s">
        <v>20</v>
      </c>
      <c r="BK844" s="156">
        <f>ROUND($I$844*$H$844,2)</f>
        <v>0</v>
      </c>
      <c r="BL844" s="89" t="s">
        <v>277</v>
      </c>
      <c r="BM844" s="89" t="s">
        <v>879</v>
      </c>
    </row>
    <row r="845" spans="2:65" s="6" customFormat="1" ht="27" customHeight="1">
      <c r="B845" s="23"/>
      <c r="C845" s="148" t="s">
        <v>880</v>
      </c>
      <c r="D845" s="148" t="s">
        <v>138</v>
      </c>
      <c r="E845" s="146" t="s">
        <v>881</v>
      </c>
      <c r="F845" s="147" t="s">
        <v>882</v>
      </c>
      <c r="G845" s="148" t="s">
        <v>385</v>
      </c>
      <c r="H845" s="149">
        <v>1</v>
      </c>
      <c r="I845" s="150"/>
      <c r="J845" s="151">
        <f>ROUND($I$845*$H$845,2)</f>
        <v>0</v>
      </c>
      <c r="K845" s="147"/>
      <c r="L845" s="43"/>
      <c r="M845" s="152"/>
      <c r="N845" s="153" t="s">
        <v>41</v>
      </c>
      <c r="O845" s="24"/>
      <c r="P845" s="24"/>
      <c r="Q845" s="154">
        <v>0</v>
      </c>
      <c r="R845" s="154">
        <f>$Q$845*$H$845</f>
        <v>0</v>
      </c>
      <c r="S845" s="154">
        <v>0</v>
      </c>
      <c r="T845" s="155">
        <f>$S$845*$H$845</f>
        <v>0</v>
      </c>
      <c r="AR845" s="89" t="s">
        <v>277</v>
      </c>
      <c r="AT845" s="89" t="s">
        <v>138</v>
      </c>
      <c r="AU845" s="89" t="s">
        <v>78</v>
      </c>
      <c r="AY845" s="89" t="s">
        <v>136</v>
      </c>
      <c r="BE845" s="156">
        <f>IF($N$845="základní",$J$845,0)</f>
        <v>0</v>
      </c>
      <c r="BF845" s="156">
        <f>IF($N$845="snížená",$J$845,0)</f>
        <v>0</v>
      </c>
      <c r="BG845" s="156">
        <f>IF($N$845="zákl. přenesená",$J$845,0)</f>
        <v>0</v>
      </c>
      <c r="BH845" s="156">
        <f>IF($N$845="sníž. přenesená",$J$845,0)</f>
        <v>0</v>
      </c>
      <c r="BI845" s="156">
        <f>IF($N$845="nulová",$J$845,0)</f>
        <v>0</v>
      </c>
      <c r="BJ845" s="89" t="s">
        <v>20</v>
      </c>
      <c r="BK845" s="156">
        <f>ROUND($I$845*$H$845,2)</f>
        <v>0</v>
      </c>
      <c r="BL845" s="89" t="s">
        <v>277</v>
      </c>
      <c r="BM845" s="89" t="s">
        <v>883</v>
      </c>
    </row>
    <row r="846" spans="2:65" s="6" customFormat="1" ht="15.75" customHeight="1">
      <c r="B846" s="23"/>
      <c r="C846" s="148" t="s">
        <v>884</v>
      </c>
      <c r="D846" s="148" t="s">
        <v>138</v>
      </c>
      <c r="E846" s="146" t="s">
        <v>885</v>
      </c>
      <c r="F846" s="147" t="s">
        <v>886</v>
      </c>
      <c r="G846" s="148" t="s">
        <v>385</v>
      </c>
      <c r="H846" s="149">
        <v>4</v>
      </c>
      <c r="I846" s="150"/>
      <c r="J846" s="151">
        <f>ROUND($I$846*$H$846,2)</f>
        <v>0</v>
      </c>
      <c r="K846" s="147"/>
      <c r="L846" s="43"/>
      <c r="M846" s="152"/>
      <c r="N846" s="153" t="s">
        <v>41</v>
      </c>
      <c r="O846" s="24"/>
      <c r="P846" s="24"/>
      <c r="Q846" s="154">
        <v>0</v>
      </c>
      <c r="R846" s="154">
        <f>$Q$846*$H$846</f>
        <v>0</v>
      </c>
      <c r="S846" s="154">
        <v>0</v>
      </c>
      <c r="T846" s="155">
        <f>$S$846*$H$846</f>
        <v>0</v>
      </c>
      <c r="AR846" s="89" t="s">
        <v>277</v>
      </c>
      <c r="AT846" s="89" t="s">
        <v>138</v>
      </c>
      <c r="AU846" s="89" t="s">
        <v>78</v>
      </c>
      <c r="AY846" s="89" t="s">
        <v>136</v>
      </c>
      <c r="BE846" s="156">
        <f>IF($N$846="základní",$J$846,0)</f>
        <v>0</v>
      </c>
      <c r="BF846" s="156">
        <f>IF($N$846="snížená",$J$846,0)</f>
        <v>0</v>
      </c>
      <c r="BG846" s="156">
        <f>IF($N$846="zákl. přenesená",$J$846,0)</f>
        <v>0</v>
      </c>
      <c r="BH846" s="156">
        <f>IF($N$846="sníž. přenesená",$J$846,0)</f>
        <v>0</v>
      </c>
      <c r="BI846" s="156">
        <f>IF($N$846="nulová",$J$846,0)</f>
        <v>0</v>
      </c>
      <c r="BJ846" s="89" t="s">
        <v>20</v>
      </c>
      <c r="BK846" s="156">
        <f>ROUND($I$846*$H$846,2)</f>
        <v>0</v>
      </c>
      <c r="BL846" s="89" t="s">
        <v>277</v>
      </c>
      <c r="BM846" s="89" t="s">
        <v>887</v>
      </c>
    </row>
    <row r="847" spans="2:65" s="6" customFormat="1" ht="15.75" customHeight="1">
      <c r="B847" s="23"/>
      <c r="C847" s="148" t="s">
        <v>888</v>
      </c>
      <c r="D847" s="148" t="s">
        <v>138</v>
      </c>
      <c r="E847" s="146" t="s">
        <v>889</v>
      </c>
      <c r="F847" s="147" t="s">
        <v>890</v>
      </c>
      <c r="G847" s="148" t="s">
        <v>385</v>
      </c>
      <c r="H847" s="149">
        <v>2</v>
      </c>
      <c r="I847" s="150"/>
      <c r="J847" s="151">
        <f>ROUND($I$847*$H$847,2)</f>
        <v>0</v>
      </c>
      <c r="K847" s="147"/>
      <c r="L847" s="43"/>
      <c r="M847" s="152"/>
      <c r="N847" s="153" t="s">
        <v>41</v>
      </c>
      <c r="O847" s="24"/>
      <c r="P847" s="24"/>
      <c r="Q847" s="154">
        <v>0</v>
      </c>
      <c r="R847" s="154">
        <f>$Q$847*$H$847</f>
        <v>0</v>
      </c>
      <c r="S847" s="154">
        <v>0</v>
      </c>
      <c r="T847" s="155">
        <f>$S$847*$H$847</f>
        <v>0</v>
      </c>
      <c r="AR847" s="89" t="s">
        <v>277</v>
      </c>
      <c r="AT847" s="89" t="s">
        <v>138</v>
      </c>
      <c r="AU847" s="89" t="s">
        <v>78</v>
      </c>
      <c r="AY847" s="89" t="s">
        <v>136</v>
      </c>
      <c r="BE847" s="156">
        <f>IF($N$847="základní",$J$847,0)</f>
        <v>0</v>
      </c>
      <c r="BF847" s="156">
        <f>IF($N$847="snížená",$J$847,0)</f>
        <v>0</v>
      </c>
      <c r="BG847" s="156">
        <f>IF($N$847="zákl. přenesená",$J$847,0)</f>
        <v>0</v>
      </c>
      <c r="BH847" s="156">
        <f>IF($N$847="sníž. přenesená",$J$847,0)</f>
        <v>0</v>
      </c>
      <c r="BI847" s="156">
        <f>IF($N$847="nulová",$J$847,0)</f>
        <v>0</v>
      </c>
      <c r="BJ847" s="89" t="s">
        <v>20</v>
      </c>
      <c r="BK847" s="156">
        <f>ROUND($I$847*$H$847,2)</f>
        <v>0</v>
      </c>
      <c r="BL847" s="89" t="s">
        <v>277</v>
      </c>
      <c r="BM847" s="89" t="s">
        <v>891</v>
      </c>
    </row>
    <row r="848" spans="2:65" s="6" customFormat="1" ht="15.75" customHeight="1">
      <c r="B848" s="23"/>
      <c r="C848" s="148" t="s">
        <v>892</v>
      </c>
      <c r="D848" s="148" t="s">
        <v>138</v>
      </c>
      <c r="E848" s="146" t="s">
        <v>893</v>
      </c>
      <c r="F848" s="147" t="s">
        <v>894</v>
      </c>
      <c r="G848" s="148" t="s">
        <v>854</v>
      </c>
      <c r="H848" s="149">
        <v>125</v>
      </c>
      <c r="I848" s="150"/>
      <c r="J848" s="151">
        <f>ROUND($I$848*$H$848,2)</f>
        <v>0</v>
      </c>
      <c r="K848" s="147"/>
      <c r="L848" s="43"/>
      <c r="M848" s="152"/>
      <c r="N848" s="153" t="s">
        <v>41</v>
      </c>
      <c r="O848" s="24"/>
      <c r="P848" s="24"/>
      <c r="Q848" s="154">
        <v>0</v>
      </c>
      <c r="R848" s="154">
        <f>$Q$848*$H$848</f>
        <v>0</v>
      </c>
      <c r="S848" s="154">
        <v>0</v>
      </c>
      <c r="T848" s="155">
        <f>$S$848*$H$848</f>
        <v>0</v>
      </c>
      <c r="AR848" s="89" t="s">
        <v>277</v>
      </c>
      <c r="AT848" s="89" t="s">
        <v>138</v>
      </c>
      <c r="AU848" s="89" t="s">
        <v>78</v>
      </c>
      <c r="AY848" s="89" t="s">
        <v>136</v>
      </c>
      <c r="BE848" s="156">
        <f>IF($N$848="základní",$J$848,0)</f>
        <v>0</v>
      </c>
      <c r="BF848" s="156">
        <f>IF($N$848="snížená",$J$848,0)</f>
        <v>0</v>
      </c>
      <c r="BG848" s="156">
        <f>IF($N$848="zákl. přenesená",$J$848,0)</f>
        <v>0</v>
      </c>
      <c r="BH848" s="156">
        <f>IF($N$848="sníž. přenesená",$J$848,0)</f>
        <v>0</v>
      </c>
      <c r="BI848" s="156">
        <f>IF($N$848="nulová",$J$848,0)</f>
        <v>0</v>
      </c>
      <c r="BJ848" s="89" t="s">
        <v>20</v>
      </c>
      <c r="BK848" s="156">
        <f>ROUND($I$848*$H$848,2)</f>
        <v>0</v>
      </c>
      <c r="BL848" s="89" t="s">
        <v>277</v>
      </c>
      <c r="BM848" s="89" t="s">
        <v>895</v>
      </c>
    </row>
    <row r="849" spans="2:65" s="6" customFormat="1" ht="15.75" customHeight="1">
      <c r="B849" s="23"/>
      <c r="C849" s="148" t="s">
        <v>866</v>
      </c>
      <c r="D849" s="148" t="s">
        <v>138</v>
      </c>
      <c r="E849" s="146" t="s">
        <v>896</v>
      </c>
      <c r="F849" s="147" t="s">
        <v>897</v>
      </c>
      <c r="G849" s="148" t="s">
        <v>385</v>
      </c>
      <c r="H849" s="149">
        <v>1</v>
      </c>
      <c r="I849" s="150"/>
      <c r="J849" s="151">
        <f>ROUND($I$849*$H$849,2)</f>
        <v>0</v>
      </c>
      <c r="K849" s="147"/>
      <c r="L849" s="43"/>
      <c r="M849" s="152"/>
      <c r="N849" s="153" t="s">
        <v>41</v>
      </c>
      <c r="O849" s="24"/>
      <c r="P849" s="24"/>
      <c r="Q849" s="154">
        <v>0</v>
      </c>
      <c r="R849" s="154">
        <f>$Q$849*$H$849</f>
        <v>0</v>
      </c>
      <c r="S849" s="154">
        <v>0</v>
      </c>
      <c r="T849" s="155">
        <f>$S$849*$H$849</f>
        <v>0</v>
      </c>
      <c r="AR849" s="89" t="s">
        <v>277</v>
      </c>
      <c r="AT849" s="89" t="s">
        <v>138</v>
      </c>
      <c r="AU849" s="89" t="s">
        <v>78</v>
      </c>
      <c r="AY849" s="89" t="s">
        <v>136</v>
      </c>
      <c r="BE849" s="156">
        <f>IF($N$849="základní",$J$849,0)</f>
        <v>0</v>
      </c>
      <c r="BF849" s="156">
        <f>IF($N$849="snížená",$J$849,0)</f>
        <v>0</v>
      </c>
      <c r="BG849" s="156">
        <f>IF($N$849="zákl. přenesená",$J$849,0)</f>
        <v>0</v>
      </c>
      <c r="BH849" s="156">
        <f>IF($N$849="sníž. přenesená",$J$849,0)</f>
        <v>0</v>
      </c>
      <c r="BI849" s="156">
        <f>IF($N$849="nulová",$J$849,0)</f>
        <v>0</v>
      </c>
      <c r="BJ849" s="89" t="s">
        <v>20</v>
      </c>
      <c r="BK849" s="156">
        <f>ROUND($I$849*$H$849,2)</f>
        <v>0</v>
      </c>
      <c r="BL849" s="89" t="s">
        <v>277</v>
      </c>
      <c r="BM849" s="89" t="s">
        <v>898</v>
      </c>
    </row>
    <row r="850" spans="2:65" s="6" customFormat="1" ht="15.75" customHeight="1">
      <c r="B850" s="23"/>
      <c r="C850" s="148" t="s">
        <v>899</v>
      </c>
      <c r="D850" s="148" t="s">
        <v>138</v>
      </c>
      <c r="E850" s="146" t="s">
        <v>900</v>
      </c>
      <c r="F850" s="147" t="s">
        <v>901</v>
      </c>
      <c r="G850" s="148" t="s">
        <v>385</v>
      </c>
      <c r="H850" s="149">
        <v>1</v>
      </c>
      <c r="I850" s="150"/>
      <c r="J850" s="151">
        <f>ROUND($I$850*$H$850,2)</f>
        <v>0</v>
      </c>
      <c r="K850" s="147"/>
      <c r="L850" s="43"/>
      <c r="M850" s="152"/>
      <c r="N850" s="153" t="s">
        <v>41</v>
      </c>
      <c r="O850" s="24"/>
      <c r="P850" s="24"/>
      <c r="Q850" s="154">
        <v>0</v>
      </c>
      <c r="R850" s="154">
        <f>$Q$850*$H$850</f>
        <v>0</v>
      </c>
      <c r="S850" s="154">
        <v>0</v>
      </c>
      <c r="T850" s="155">
        <f>$S$850*$H$850</f>
        <v>0</v>
      </c>
      <c r="AR850" s="89" t="s">
        <v>277</v>
      </c>
      <c r="AT850" s="89" t="s">
        <v>138</v>
      </c>
      <c r="AU850" s="89" t="s">
        <v>78</v>
      </c>
      <c r="AY850" s="89" t="s">
        <v>136</v>
      </c>
      <c r="BE850" s="156">
        <f>IF($N$850="základní",$J$850,0)</f>
        <v>0</v>
      </c>
      <c r="BF850" s="156">
        <f>IF($N$850="snížená",$J$850,0)</f>
        <v>0</v>
      </c>
      <c r="BG850" s="156">
        <f>IF($N$850="zákl. přenesená",$J$850,0)</f>
        <v>0</v>
      </c>
      <c r="BH850" s="156">
        <f>IF($N$850="sníž. přenesená",$J$850,0)</f>
        <v>0</v>
      </c>
      <c r="BI850" s="156">
        <f>IF($N$850="nulová",$J$850,0)</f>
        <v>0</v>
      </c>
      <c r="BJ850" s="89" t="s">
        <v>20</v>
      </c>
      <c r="BK850" s="156">
        <f>ROUND($I$850*$H$850,2)</f>
        <v>0</v>
      </c>
      <c r="BL850" s="89" t="s">
        <v>277</v>
      </c>
      <c r="BM850" s="89" t="s">
        <v>902</v>
      </c>
    </row>
    <row r="851" spans="2:65" s="6" customFormat="1" ht="15.75" customHeight="1">
      <c r="B851" s="23"/>
      <c r="C851" s="148" t="s">
        <v>903</v>
      </c>
      <c r="D851" s="148" t="s">
        <v>138</v>
      </c>
      <c r="E851" s="146" t="s">
        <v>904</v>
      </c>
      <c r="F851" s="147" t="s">
        <v>905</v>
      </c>
      <c r="G851" s="148" t="s">
        <v>150</v>
      </c>
      <c r="H851" s="149">
        <v>6.5</v>
      </c>
      <c r="I851" s="150"/>
      <c r="J851" s="151">
        <f>ROUND($I$851*$H$851,2)</f>
        <v>0</v>
      </c>
      <c r="K851" s="147"/>
      <c r="L851" s="43"/>
      <c r="M851" s="152"/>
      <c r="N851" s="153" t="s">
        <v>41</v>
      </c>
      <c r="O851" s="24"/>
      <c r="P851" s="24"/>
      <c r="Q851" s="154">
        <v>0</v>
      </c>
      <c r="R851" s="154">
        <f>$Q$851*$H$851</f>
        <v>0</v>
      </c>
      <c r="S851" s="154">
        <v>0</v>
      </c>
      <c r="T851" s="155">
        <f>$S$851*$H$851</f>
        <v>0</v>
      </c>
      <c r="AR851" s="89" t="s">
        <v>277</v>
      </c>
      <c r="AT851" s="89" t="s">
        <v>138</v>
      </c>
      <c r="AU851" s="89" t="s">
        <v>78</v>
      </c>
      <c r="AY851" s="89" t="s">
        <v>136</v>
      </c>
      <c r="BE851" s="156">
        <f>IF($N$851="základní",$J$851,0)</f>
        <v>0</v>
      </c>
      <c r="BF851" s="156">
        <f>IF($N$851="snížená",$J$851,0)</f>
        <v>0</v>
      </c>
      <c r="BG851" s="156">
        <f>IF($N$851="zákl. přenesená",$J$851,0)</f>
        <v>0</v>
      </c>
      <c r="BH851" s="156">
        <f>IF($N$851="sníž. přenesená",$J$851,0)</f>
        <v>0</v>
      </c>
      <c r="BI851" s="156">
        <f>IF($N$851="nulová",$J$851,0)</f>
        <v>0</v>
      </c>
      <c r="BJ851" s="89" t="s">
        <v>20</v>
      </c>
      <c r="BK851" s="156">
        <f>ROUND($I$851*$H$851,2)</f>
        <v>0</v>
      </c>
      <c r="BL851" s="89" t="s">
        <v>277</v>
      </c>
      <c r="BM851" s="89" t="s">
        <v>906</v>
      </c>
    </row>
    <row r="852" spans="2:51" s="6" customFormat="1" ht="15.75" customHeight="1">
      <c r="B852" s="165"/>
      <c r="C852" s="166"/>
      <c r="D852" s="159" t="s">
        <v>144</v>
      </c>
      <c r="E852" s="168"/>
      <c r="F852" s="168" t="s">
        <v>907</v>
      </c>
      <c r="G852" s="166"/>
      <c r="H852" s="169">
        <v>6.5</v>
      </c>
      <c r="J852" s="166"/>
      <c r="K852" s="166"/>
      <c r="L852" s="170"/>
      <c r="M852" s="171"/>
      <c r="N852" s="166"/>
      <c r="O852" s="166"/>
      <c r="P852" s="166"/>
      <c r="Q852" s="166"/>
      <c r="R852" s="166"/>
      <c r="S852" s="166"/>
      <c r="T852" s="172"/>
      <c r="AT852" s="173" t="s">
        <v>144</v>
      </c>
      <c r="AU852" s="173" t="s">
        <v>78</v>
      </c>
      <c r="AV852" s="173" t="s">
        <v>78</v>
      </c>
      <c r="AW852" s="173" t="s">
        <v>93</v>
      </c>
      <c r="AX852" s="173" t="s">
        <v>20</v>
      </c>
      <c r="AY852" s="173" t="s">
        <v>136</v>
      </c>
    </row>
    <row r="853" spans="2:65" s="6" customFormat="1" ht="15.75" customHeight="1">
      <c r="B853" s="23"/>
      <c r="C853" s="145" t="s">
        <v>908</v>
      </c>
      <c r="D853" s="145" t="s">
        <v>138</v>
      </c>
      <c r="E853" s="146" t="s">
        <v>909</v>
      </c>
      <c r="F853" s="147" t="s">
        <v>910</v>
      </c>
      <c r="G853" s="148" t="s">
        <v>173</v>
      </c>
      <c r="H853" s="149">
        <v>0.025</v>
      </c>
      <c r="I853" s="150"/>
      <c r="J853" s="151">
        <f>ROUND($I$853*$H$853,2)</f>
        <v>0</v>
      </c>
      <c r="K853" s="147"/>
      <c r="L853" s="43"/>
      <c r="M853" s="152"/>
      <c r="N853" s="153" t="s">
        <v>41</v>
      </c>
      <c r="O853" s="24"/>
      <c r="P853" s="24"/>
      <c r="Q853" s="154">
        <v>0</v>
      </c>
      <c r="R853" s="154">
        <f>$Q$853*$H$853</f>
        <v>0</v>
      </c>
      <c r="S853" s="154">
        <v>0</v>
      </c>
      <c r="T853" s="155">
        <f>$S$853*$H$853</f>
        <v>0</v>
      </c>
      <c r="AR853" s="89" t="s">
        <v>277</v>
      </c>
      <c r="AT853" s="89" t="s">
        <v>138</v>
      </c>
      <c r="AU853" s="89" t="s">
        <v>78</v>
      </c>
      <c r="AY853" s="6" t="s">
        <v>136</v>
      </c>
      <c r="BE853" s="156">
        <f>IF($N$853="základní",$J$853,0)</f>
        <v>0</v>
      </c>
      <c r="BF853" s="156">
        <f>IF($N$853="snížená",$J$853,0)</f>
        <v>0</v>
      </c>
      <c r="BG853" s="156">
        <f>IF($N$853="zákl. přenesená",$J$853,0)</f>
        <v>0</v>
      </c>
      <c r="BH853" s="156">
        <f>IF($N$853="sníž. přenesená",$J$853,0)</f>
        <v>0</v>
      </c>
      <c r="BI853" s="156">
        <f>IF($N$853="nulová",$J$853,0)</f>
        <v>0</v>
      </c>
      <c r="BJ853" s="89" t="s">
        <v>20</v>
      </c>
      <c r="BK853" s="156">
        <f>ROUND($I$853*$H$853,2)</f>
        <v>0</v>
      </c>
      <c r="BL853" s="89" t="s">
        <v>277</v>
      </c>
      <c r="BM853" s="89" t="s">
        <v>911</v>
      </c>
    </row>
    <row r="854" spans="2:63" s="132" customFormat="1" ht="30.75" customHeight="1">
      <c r="B854" s="133"/>
      <c r="C854" s="134"/>
      <c r="D854" s="134" t="s">
        <v>69</v>
      </c>
      <c r="E854" s="143" t="s">
        <v>912</v>
      </c>
      <c r="F854" s="143" t="s">
        <v>913</v>
      </c>
      <c r="G854" s="134"/>
      <c r="H854" s="134"/>
      <c r="J854" s="144">
        <f>$BK$854</f>
        <v>0</v>
      </c>
      <c r="K854" s="134"/>
      <c r="L854" s="137"/>
      <c r="M854" s="138"/>
      <c r="N854" s="134"/>
      <c r="O854" s="134"/>
      <c r="P854" s="139">
        <f>SUM($P$855:$P$876)</f>
        <v>0</v>
      </c>
      <c r="Q854" s="134"/>
      <c r="R854" s="139">
        <f>SUM($R$855:$R$876)</f>
        <v>0.05592522</v>
      </c>
      <c r="S854" s="134"/>
      <c r="T854" s="140">
        <f>SUM($T$855:$T$876)</f>
        <v>0</v>
      </c>
      <c r="AR854" s="141" t="s">
        <v>78</v>
      </c>
      <c r="AT854" s="141" t="s">
        <v>69</v>
      </c>
      <c r="AU854" s="141" t="s">
        <v>20</v>
      </c>
      <c r="AY854" s="141" t="s">
        <v>136</v>
      </c>
      <c r="BK854" s="142">
        <f>SUM($BK$855:$BK$876)</f>
        <v>0</v>
      </c>
    </row>
    <row r="855" spans="2:65" s="6" customFormat="1" ht="15.75" customHeight="1">
      <c r="B855" s="23"/>
      <c r="C855" s="148" t="s">
        <v>914</v>
      </c>
      <c r="D855" s="148" t="s">
        <v>138</v>
      </c>
      <c r="E855" s="146" t="s">
        <v>915</v>
      </c>
      <c r="F855" s="147" t="s">
        <v>916</v>
      </c>
      <c r="G855" s="148" t="s">
        <v>141</v>
      </c>
      <c r="H855" s="149">
        <v>215.097</v>
      </c>
      <c r="I855" s="150"/>
      <c r="J855" s="151">
        <f>ROUND($I$855*$H$855,2)</f>
        <v>0</v>
      </c>
      <c r="K855" s="147"/>
      <c r="L855" s="43"/>
      <c r="M855" s="152"/>
      <c r="N855" s="153" t="s">
        <v>41</v>
      </c>
      <c r="O855" s="24"/>
      <c r="P855" s="24"/>
      <c r="Q855" s="154">
        <v>0.00026</v>
      </c>
      <c r="R855" s="154">
        <f>$Q$855*$H$855</f>
        <v>0.05592522</v>
      </c>
      <c r="S855" s="154">
        <v>0</v>
      </c>
      <c r="T855" s="155">
        <f>$S$855*$H$855</f>
        <v>0</v>
      </c>
      <c r="AR855" s="89" t="s">
        <v>277</v>
      </c>
      <c r="AT855" s="89" t="s">
        <v>138</v>
      </c>
      <c r="AU855" s="89" t="s">
        <v>78</v>
      </c>
      <c r="AY855" s="89" t="s">
        <v>136</v>
      </c>
      <c r="BE855" s="156">
        <f>IF($N$855="základní",$J$855,0)</f>
        <v>0</v>
      </c>
      <c r="BF855" s="156">
        <f>IF($N$855="snížená",$J$855,0)</f>
        <v>0</v>
      </c>
      <c r="BG855" s="156">
        <f>IF($N$855="zákl. přenesená",$J$855,0)</f>
        <v>0</v>
      </c>
      <c r="BH855" s="156">
        <f>IF($N$855="sníž. přenesená",$J$855,0)</f>
        <v>0</v>
      </c>
      <c r="BI855" s="156">
        <f>IF($N$855="nulová",$J$855,0)</f>
        <v>0</v>
      </c>
      <c r="BJ855" s="89" t="s">
        <v>20</v>
      </c>
      <c r="BK855" s="156">
        <f>ROUND($I$855*$H$855,2)</f>
        <v>0</v>
      </c>
      <c r="BL855" s="89" t="s">
        <v>277</v>
      </c>
      <c r="BM855" s="89" t="s">
        <v>917</v>
      </c>
    </row>
    <row r="856" spans="2:51" s="6" customFormat="1" ht="15.75" customHeight="1">
      <c r="B856" s="157"/>
      <c r="C856" s="158"/>
      <c r="D856" s="159" t="s">
        <v>144</v>
      </c>
      <c r="E856" s="160"/>
      <c r="F856" s="160" t="s">
        <v>213</v>
      </c>
      <c r="G856" s="158"/>
      <c r="H856" s="158"/>
      <c r="J856" s="158"/>
      <c r="K856" s="158"/>
      <c r="L856" s="161"/>
      <c r="M856" s="162"/>
      <c r="N856" s="158"/>
      <c r="O856" s="158"/>
      <c r="P856" s="158"/>
      <c r="Q856" s="158"/>
      <c r="R856" s="158"/>
      <c r="S856" s="158"/>
      <c r="T856" s="163"/>
      <c r="AT856" s="164" t="s">
        <v>144</v>
      </c>
      <c r="AU856" s="164" t="s">
        <v>78</v>
      </c>
      <c r="AV856" s="164" t="s">
        <v>20</v>
      </c>
      <c r="AW856" s="164" t="s">
        <v>93</v>
      </c>
      <c r="AX856" s="164" t="s">
        <v>70</v>
      </c>
      <c r="AY856" s="164" t="s">
        <v>136</v>
      </c>
    </row>
    <row r="857" spans="2:51" s="6" customFormat="1" ht="15.75" customHeight="1">
      <c r="B857" s="157"/>
      <c r="C857" s="158"/>
      <c r="D857" s="167" t="s">
        <v>144</v>
      </c>
      <c r="E857" s="158"/>
      <c r="F857" s="160" t="s">
        <v>214</v>
      </c>
      <c r="G857" s="158"/>
      <c r="H857" s="158"/>
      <c r="J857" s="158"/>
      <c r="K857" s="158"/>
      <c r="L857" s="161"/>
      <c r="M857" s="162"/>
      <c r="N857" s="158"/>
      <c r="O857" s="158"/>
      <c r="P857" s="158"/>
      <c r="Q857" s="158"/>
      <c r="R857" s="158"/>
      <c r="S857" s="158"/>
      <c r="T857" s="163"/>
      <c r="AT857" s="164" t="s">
        <v>144</v>
      </c>
      <c r="AU857" s="164" t="s">
        <v>78</v>
      </c>
      <c r="AV857" s="164" t="s">
        <v>20</v>
      </c>
      <c r="AW857" s="164" t="s">
        <v>93</v>
      </c>
      <c r="AX857" s="164" t="s">
        <v>70</v>
      </c>
      <c r="AY857" s="164" t="s">
        <v>136</v>
      </c>
    </row>
    <row r="858" spans="2:51" s="6" customFormat="1" ht="15.75" customHeight="1">
      <c r="B858" s="165"/>
      <c r="C858" s="166"/>
      <c r="D858" s="167" t="s">
        <v>144</v>
      </c>
      <c r="E858" s="166"/>
      <c r="F858" s="168" t="s">
        <v>918</v>
      </c>
      <c r="G858" s="166"/>
      <c r="H858" s="169">
        <v>68.4</v>
      </c>
      <c r="J858" s="166"/>
      <c r="K858" s="166"/>
      <c r="L858" s="170"/>
      <c r="M858" s="171"/>
      <c r="N858" s="166"/>
      <c r="O858" s="166"/>
      <c r="P858" s="166"/>
      <c r="Q858" s="166"/>
      <c r="R858" s="166"/>
      <c r="S858" s="166"/>
      <c r="T858" s="172"/>
      <c r="AT858" s="173" t="s">
        <v>144</v>
      </c>
      <c r="AU858" s="173" t="s">
        <v>78</v>
      </c>
      <c r="AV858" s="173" t="s">
        <v>78</v>
      </c>
      <c r="AW858" s="173" t="s">
        <v>93</v>
      </c>
      <c r="AX858" s="173" t="s">
        <v>70</v>
      </c>
      <c r="AY858" s="173" t="s">
        <v>136</v>
      </c>
    </row>
    <row r="859" spans="2:51" s="6" customFormat="1" ht="15.75" customHeight="1">
      <c r="B859" s="165"/>
      <c r="C859" s="166"/>
      <c r="D859" s="167" t="s">
        <v>144</v>
      </c>
      <c r="E859" s="166"/>
      <c r="F859" s="168" t="s">
        <v>919</v>
      </c>
      <c r="G859" s="166"/>
      <c r="H859" s="169">
        <v>10.548</v>
      </c>
      <c r="J859" s="166"/>
      <c r="K859" s="166"/>
      <c r="L859" s="170"/>
      <c r="M859" s="171"/>
      <c r="N859" s="166"/>
      <c r="O859" s="166"/>
      <c r="P859" s="166"/>
      <c r="Q859" s="166"/>
      <c r="R859" s="166"/>
      <c r="S859" s="166"/>
      <c r="T859" s="172"/>
      <c r="AT859" s="173" t="s">
        <v>144</v>
      </c>
      <c r="AU859" s="173" t="s">
        <v>78</v>
      </c>
      <c r="AV859" s="173" t="s">
        <v>78</v>
      </c>
      <c r="AW859" s="173" t="s">
        <v>93</v>
      </c>
      <c r="AX859" s="173" t="s">
        <v>70</v>
      </c>
      <c r="AY859" s="173" t="s">
        <v>136</v>
      </c>
    </row>
    <row r="860" spans="2:51" s="6" customFormat="1" ht="15.75" customHeight="1">
      <c r="B860" s="165"/>
      <c r="C860" s="166"/>
      <c r="D860" s="167" t="s">
        <v>144</v>
      </c>
      <c r="E860" s="166"/>
      <c r="F860" s="168" t="s">
        <v>920</v>
      </c>
      <c r="G860" s="166"/>
      <c r="H860" s="169">
        <v>24.12</v>
      </c>
      <c r="J860" s="166"/>
      <c r="K860" s="166"/>
      <c r="L860" s="170"/>
      <c r="M860" s="171"/>
      <c r="N860" s="166"/>
      <c r="O860" s="166"/>
      <c r="P860" s="166"/>
      <c r="Q860" s="166"/>
      <c r="R860" s="166"/>
      <c r="S860" s="166"/>
      <c r="T860" s="172"/>
      <c r="AT860" s="173" t="s">
        <v>144</v>
      </c>
      <c r="AU860" s="173" t="s">
        <v>78</v>
      </c>
      <c r="AV860" s="173" t="s">
        <v>78</v>
      </c>
      <c r="AW860" s="173" t="s">
        <v>93</v>
      </c>
      <c r="AX860" s="173" t="s">
        <v>70</v>
      </c>
      <c r="AY860" s="173" t="s">
        <v>136</v>
      </c>
    </row>
    <row r="861" spans="2:51" s="6" customFormat="1" ht="15.75" customHeight="1">
      <c r="B861" s="165"/>
      <c r="C861" s="166"/>
      <c r="D861" s="167" t="s">
        <v>144</v>
      </c>
      <c r="E861" s="166"/>
      <c r="F861" s="168" t="s">
        <v>921</v>
      </c>
      <c r="G861" s="166"/>
      <c r="H861" s="169">
        <v>59.4</v>
      </c>
      <c r="J861" s="166"/>
      <c r="K861" s="166"/>
      <c r="L861" s="170"/>
      <c r="M861" s="171"/>
      <c r="N861" s="166"/>
      <c r="O861" s="166"/>
      <c r="P861" s="166"/>
      <c r="Q861" s="166"/>
      <c r="R861" s="166"/>
      <c r="S861" s="166"/>
      <c r="T861" s="172"/>
      <c r="AT861" s="173" t="s">
        <v>144</v>
      </c>
      <c r="AU861" s="173" t="s">
        <v>78</v>
      </c>
      <c r="AV861" s="173" t="s">
        <v>78</v>
      </c>
      <c r="AW861" s="173" t="s">
        <v>93</v>
      </c>
      <c r="AX861" s="173" t="s">
        <v>70</v>
      </c>
      <c r="AY861" s="173" t="s">
        <v>136</v>
      </c>
    </row>
    <row r="862" spans="2:51" s="6" customFormat="1" ht="15.75" customHeight="1">
      <c r="B862" s="165"/>
      <c r="C862" s="166"/>
      <c r="D862" s="167" t="s">
        <v>144</v>
      </c>
      <c r="E862" s="166"/>
      <c r="F862" s="168" t="s">
        <v>922</v>
      </c>
      <c r="G862" s="166"/>
      <c r="H862" s="169">
        <v>2.16</v>
      </c>
      <c r="J862" s="166"/>
      <c r="K862" s="166"/>
      <c r="L862" s="170"/>
      <c r="M862" s="171"/>
      <c r="N862" s="166"/>
      <c r="O862" s="166"/>
      <c r="P862" s="166"/>
      <c r="Q862" s="166"/>
      <c r="R862" s="166"/>
      <c r="S862" s="166"/>
      <c r="T862" s="172"/>
      <c r="AT862" s="173" t="s">
        <v>144</v>
      </c>
      <c r="AU862" s="173" t="s">
        <v>78</v>
      </c>
      <c r="AV862" s="173" t="s">
        <v>78</v>
      </c>
      <c r="AW862" s="173" t="s">
        <v>93</v>
      </c>
      <c r="AX862" s="173" t="s">
        <v>70</v>
      </c>
      <c r="AY862" s="173" t="s">
        <v>136</v>
      </c>
    </row>
    <row r="863" spans="2:51" s="6" customFormat="1" ht="15.75" customHeight="1">
      <c r="B863" s="165"/>
      <c r="C863" s="166"/>
      <c r="D863" s="167" t="s">
        <v>144</v>
      </c>
      <c r="E863" s="166"/>
      <c r="F863" s="168" t="s">
        <v>923</v>
      </c>
      <c r="G863" s="166"/>
      <c r="H863" s="169">
        <v>2.04</v>
      </c>
      <c r="J863" s="166"/>
      <c r="K863" s="166"/>
      <c r="L863" s="170"/>
      <c r="M863" s="171"/>
      <c r="N863" s="166"/>
      <c r="O863" s="166"/>
      <c r="P863" s="166"/>
      <c r="Q863" s="166"/>
      <c r="R863" s="166"/>
      <c r="S863" s="166"/>
      <c r="T863" s="172"/>
      <c r="AT863" s="173" t="s">
        <v>144</v>
      </c>
      <c r="AU863" s="173" t="s">
        <v>78</v>
      </c>
      <c r="AV863" s="173" t="s">
        <v>78</v>
      </c>
      <c r="AW863" s="173" t="s">
        <v>93</v>
      </c>
      <c r="AX863" s="173" t="s">
        <v>70</v>
      </c>
      <c r="AY863" s="173" t="s">
        <v>136</v>
      </c>
    </row>
    <row r="864" spans="2:51" s="6" customFormat="1" ht="15.75" customHeight="1">
      <c r="B864" s="165"/>
      <c r="C864" s="166"/>
      <c r="D864" s="167" t="s">
        <v>144</v>
      </c>
      <c r="E864" s="166"/>
      <c r="F864" s="168" t="s">
        <v>924</v>
      </c>
      <c r="G864" s="166"/>
      <c r="H864" s="169">
        <v>2.37</v>
      </c>
      <c r="J864" s="166"/>
      <c r="K864" s="166"/>
      <c r="L864" s="170"/>
      <c r="M864" s="171"/>
      <c r="N864" s="166"/>
      <c r="O864" s="166"/>
      <c r="P864" s="166"/>
      <c r="Q864" s="166"/>
      <c r="R864" s="166"/>
      <c r="S864" s="166"/>
      <c r="T864" s="172"/>
      <c r="AT864" s="173" t="s">
        <v>144</v>
      </c>
      <c r="AU864" s="173" t="s">
        <v>78</v>
      </c>
      <c r="AV864" s="173" t="s">
        <v>78</v>
      </c>
      <c r="AW864" s="173" t="s">
        <v>93</v>
      </c>
      <c r="AX864" s="173" t="s">
        <v>70</v>
      </c>
      <c r="AY864" s="173" t="s">
        <v>136</v>
      </c>
    </row>
    <row r="865" spans="2:51" s="6" customFormat="1" ht="15.75" customHeight="1">
      <c r="B865" s="165"/>
      <c r="C865" s="166"/>
      <c r="D865" s="167" t="s">
        <v>144</v>
      </c>
      <c r="E865" s="166"/>
      <c r="F865" s="168" t="s">
        <v>925</v>
      </c>
      <c r="G865" s="166"/>
      <c r="H865" s="169">
        <v>2.25</v>
      </c>
      <c r="J865" s="166"/>
      <c r="K865" s="166"/>
      <c r="L865" s="170"/>
      <c r="M865" s="171"/>
      <c r="N865" s="166"/>
      <c r="O865" s="166"/>
      <c r="P865" s="166"/>
      <c r="Q865" s="166"/>
      <c r="R865" s="166"/>
      <c r="S865" s="166"/>
      <c r="T865" s="172"/>
      <c r="AT865" s="173" t="s">
        <v>144</v>
      </c>
      <c r="AU865" s="173" t="s">
        <v>78</v>
      </c>
      <c r="AV865" s="173" t="s">
        <v>78</v>
      </c>
      <c r="AW865" s="173" t="s">
        <v>93</v>
      </c>
      <c r="AX865" s="173" t="s">
        <v>70</v>
      </c>
      <c r="AY865" s="173" t="s">
        <v>136</v>
      </c>
    </row>
    <row r="866" spans="2:51" s="6" customFormat="1" ht="15.75" customHeight="1">
      <c r="B866" s="192"/>
      <c r="C866" s="193"/>
      <c r="D866" s="167" t="s">
        <v>144</v>
      </c>
      <c r="E866" s="193"/>
      <c r="F866" s="194" t="s">
        <v>223</v>
      </c>
      <c r="G866" s="193"/>
      <c r="H866" s="195">
        <v>171.288</v>
      </c>
      <c r="J866" s="193"/>
      <c r="K866" s="193"/>
      <c r="L866" s="196"/>
      <c r="M866" s="197"/>
      <c r="N866" s="193"/>
      <c r="O866" s="193"/>
      <c r="P866" s="193"/>
      <c r="Q866" s="193"/>
      <c r="R866" s="193"/>
      <c r="S866" s="193"/>
      <c r="T866" s="198"/>
      <c r="AT866" s="199" t="s">
        <v>144</v>
      </c>
      <c r="AU866" s="199" t="s">
        <v>78</v>
      </c>
      <c r="AV866" s="199" t="s">
        <v>153</v>
      </c>
      <c r="AW866" s="199" t="s">
        <v>93</v>
      </c>
      <c r="AX866" s="199" t="s">
        <v>70</v>
      </c>
      <c r="AY866" s="199" t="s">
        <v>136</v>
      </c>
    </row>
    <row r="867" spans="2:51" s="6" customFormat="1" ht="15.75" customHeight="1">
      <c r="B867" s="157"/>
      <c r="C867" s="158"/>
      <c r="D867" s="167" t="s">
        <v>144</v>
      </c>
      <c r="E867" s="158"/>
      <c r="F867" s="160" t="s">
        <v>224</v>
      </c>
      <c r="G867" s="158"/>
      <c r="H867" s="158"/>
      <c r="J867" s="158"/>
      <c r="K867" s="158"/>
      <c r="L867" s="161"/>
      <c r="M867" s="162"/>
      <c r="N867" s="158"/>
      <c r="O867" s="158"/>
      <c r="P867" s="158"/>
      <c r="Q867" s="158"/>
      <c r="R867" s="158"/>
      <c r="S867" s="158"/>
      <c r="T867" s="163"/>
      <c r="AT867" s="164" t="s">
        <v>144</v>
      </c>
      <c r="AU867" s="164" t="s">
        <v>78</v>
      </c>
      <c r="AV867" s="164" t="s">
        <v>20</v>
      </c>
      <c r="AW867" s="164" t="s">
        <v>93</v>
      </c>
      <c r="AX867" s="164" t="s">
        <v>70</v>
      </c>
      <c r="AY867" s="164" t="s">
        <v>136</v>
      </c>
    </row>
    <row r="868" spans="2:51" s="6" customFormat="1" ht="15.75" customHeight="1">
      <c r="B868" s="165"/>
      <c r="C868" s="166"/>
      <c r="D868" s="167" t="s">
        <v>144</v>
      </c>
      <c r="E868" s="166"/>
      <c r="F868" s="168" t="s">
        <v>926</v>
      </c>
      <c r="G868" s="166"/>
      <c r="H868" s="169">
        <v>10.62</v>
      </c>
      <c r="J868" s="166"/>
      <c r="K868" s="166"/>
      <c r="L868" s="170"/>
      <c r="M868" s="171"/>
      <c r="N868" s="166"/>
      <c r="O868" s="166"/>
      <c r="P868" s="166"/>
      <c r="Q868" s="166"/>
      <c r="R868" s="166"/>
      <c r="S868" s="166"/>
      <c r="T868" s="172"/>
      <c r="AT868" s="173" t="s">
        <v>144</v>
      </c>
      <c r="AU868" s="173" t="s">
        <v>78</v>
      </c>
      <c r="AV868" s="173" t="s">
        <v>78</v>
      </c>
      <c r="AW868" s="173" t="s">
        <v>93</v>
      </c>
      <c r="AX868" s="173" t="s">
        <v>70</v>
      </c>
      <c r="AY868" s="173" t="s">
        <v>136</v>
      </c>
    </row>
    <row r="869" spans="2:51" s="6" customFormat="1" ht="15.75" customHeight="1">
      <c r="B869" s="165"/>
      <c r="C869" s="166"/>
      <c r="D869" s="167" t="s">
        <v>144</v>
      </c>
      <c r="E869" s="166"/>
      <c r="F869" s="168" t="s">
        <v>927</v>
      </c>
      <c r="G869" s="166"/>
      <c r="H869" s="169">
        <v>18</v>
      </c>
      <c r="J869" s="166"/>
      <c r="K869" s="166"/>
      <c r="L869" s="170"/>
      <c r="M869" s="171"/>
      <c r="N869" s="166"/>
      <c r="O869" s="166"/>
      <c r="P869" s="166"/>
      <c r="Q869" s="166"/>
      <c r="R869" s="166"/>
      <c r="S869" s="166"/>
      <c r="T869" s="172"/>
      <c r="AT869" s="173" t="s">
        <v>144</v>
      </c>
      <c r="AU869" s="173" t="s">
        <v>78</v>
      </c>
      <c r="AV869" s="173" t="s">
        <v>78</v>
      </c>
      <c r="AW869" s="173" t="s">
        <v>93</v>
      </c>
      <c r="AX869" s="173" t="s">
        <v>70</v>
      </c>
      <c r="AY869" s="173" t="s">
        <v>136</v>
      </c>
    </row>
    <row r="870" spans="2:51" s="6" customFormat="1" ht="15.75" customHeight="1">
      <c r="B870" s="165"/>
      <c r="C870" s="166"/>
      <c r="D870" s="167" t="s">
        <v>144</v>
      </c>
      <c r="E870" s="166"/>
      <c r="F870" s="168" t="s">
        <v>928</v>
      </c>
      <c r="G870" s="166"/>
      <c r="H870" s="169">
        <v>9.03</v>
      </c>
      <c r="J870" s="166"/>
      <c r="K870" s="166"/>
      <c r="L870" s="170"/>
      <c r="M870" s="171"/>
      <c r="N870" s="166"/>
      <c r="O870" s="166"/>
      <c r="P870" s="166"/>
      <c r="Q870" s="166"/>
      <c r="R870" s="166"/>
      <c r="S870" s="166"/>
      <c r="T870" s="172"/>
      <c r="AT870" s="173" t="s">
        <v>144</v>
      </c>
      <c r="AU870" s="173" t="s">
        <v>78</v>
      </c>
      <c r="AV870" s="173" t="s">
        <v>78</v>
      </c>
      <c r="AW870" s="173" t="s">
        <v>93</v>
      </c>
      <c r="AX870" s="173" t="s">
        <v>70</v>
      </c>
      <c r="AY870" s="173" t="s">
        <v>136</v>
      </c>
    </row>
    <row r="871" spans="2:51" s="6" customFormat="1" ht="15.75" customHeight="1">
      <c r="B871" s="165"/>
      <c r="C871" s="166"/>
      <c r="D871" s="167" t="s">
        <v>144</v>
      </c>
      <c r="E871" s="166"/>
      <c r="F871" s="168" t="s">
        <v>929</v>
      </c>
      <c r="G871" s="166"/>
      <c r="H871" s="169">
        <v>0.96</v>
      </c>
      <c r="J871" s="166"/>
      <c r="K871" s="166"/>
      <c r="L871" s="170"/>
      <c r="M871" s="171"/>
      <c r="N871" s="166"/>
      <c r="O871" s="166"/>
      <c r="P871" s="166"/>
      <c r="Q871" s="166"/>
      <c r="R871" s="166"/>
      <c r="S871" s="166"/>
      <c r="T871" s="172"/>
      <c r="AT871" s="173" t="s">
        <v>144</v>
      </c>
      <c r="AU871" s="173" t="s">
        <v>78</v>
      </c>
      <c r="AV871" s="173" t="s">
        <v>78</v>
      </c>
      <c r="AW871" s="173" t="s">
        <v>93</v>
      </c>
      <c r="AX871" s="173" t="s">
        <v>70</v>
      </c>
      <c r="AY871" s="173" t="s">
        <v>136</v>
      </c>
    </row>
    <row r="872" spans="2:51" s="6" customFormat="1" ht="15.75" customHeight="1">
      <c r="B872" s="165"/>
      <c r="C872" s="166"/>
      <c r="D872" s="167" t="s">
        <v>144</v>
      </c>
      <c r="E872" s="166"/>
      <c r="F872" s="168" t="s">
        <v>930</v>
      </c>
      <c r="G872" s="166"/>
      <c r="H872" s="169">
        <v>1.8</v>
      </c>
      <c r="J872" s="166"/>
      <c r="K872" s="166"/>
      <c r="L872" s="170"/>
      <c r="M872" s="171"/>
      <c r="N872" s="166"/>
      <c r="O872" s="166"/>
      <c r="P872" s="166"/>
      <c r="Q872" s="166"/>
      <c r="R872" s="166"/>
      <c r="S872" s="166"/>
      <c r="T872" s="172"/>
      <c r="AT872" s="173" t="s">
        <v>144</v>
      </c>
      <c r="AU872" s="173" t="s">
        <v>78</v>
      </c>
      <c r="AV872" s="173" t="s">
        <v>78</v>
      </c>
      <c r="AW872" s="173" t="s">
        <v>93</v>
      </c>
      <c r="AX872" s="173" t="s">
        <v>70</v>
      </c>
      <c r="AY872" s="173" t="s">
        <v>136</v>
      </c>
    </row>
    <row r="873" spans="2:51" s="6" customFormat="1" ht="15.75" customHeight="1">
      <c r="B873" s="165"/>
      <c r="C873" s="166"/>
      <c r="D873" s="167" t="s">
        <v>144</v>
      </c>
      <c r="E873" s="166"/>
      <c r="F873" s="168" t="s">
        <v>931</v>
      </c>
      <c r="G873" s="166"/>
      <c r="H873" s="169">
        <v>1.839</v>
      </c>
      <c r="J873" s="166"/>
      <c r="K873" s="166"/>
      <c r="L873" s="170"/>
      <c r="M873" s="171"/>
      <c r="N873" s="166"/>
      <c r="O873" s="166"/>
      <c r="P873" s="166"/>
      <c r="Q873" s="166"/>
      <c r="R873" s="166"/>
      <c r="S873" s="166"/>
      <c r="T873" s="172"/>
      <c r="AT873" s="173" t="s">
        <v>144</v>
      </c>
      <c r="AU873" s="173" t="s">
        <v>78</v>
      </c>
      <c r="AV873" s="173" t="s">
        <v>78</v>
      </c>
      <c r="AW873" s="173" t="s">
        <v>93</v>
      </c>
      <c r="AX873" s="173" t="s">
        <v>70</v>
      </c>
      <c r="AY873" s="173" t="s">
        <v>136</v>
      </c>
    </row>
    <row r="874" spans="2:51" s="6" customFormat="1" ht="15.75" customHeight="1">
      <c r="B874" s="165"/>
      <c r="C874" s="166"/>
      <c r="D874" s="167" t="s">
        <v>144</v>
      </c>
      <c r="E874" s="166"/>
      <c r="F874" s="168" t="s">
        <v>932</v>
      </c>
      <c r="G874" s="166"/>
      <c r="H874" s="169">
        <v>1.56</v>
      </c>
      <c r="J874" s="166"/>
      <c r="K874" s="166"/>
      <c r="L874" s="170"/>
      <c r="M874" s="171"/>
      <c r="N874" s="166"/>
      <c r="O874" s="166"/>
      <c r="P874" s="166"/>
      <c r="Q874" s="166"/>
      <c r="R874" s="166"/>
      <c r="S874" s="166"/>
      <c r="T874" s="172"/>
      <c r="AT874" s="173" t="s">
        <v>144</v>
      </c>
      <c r="AU874" s="173" t="s">
        <v>78</v>
      </c>
      <c r="AV874" s="173" t="s">
        <v>78</v>
      </c>
      <c r="AW874" s="173" t="s">
        <v>93</v>
      </c>
      <c r="AX874" s="173" t="s">
        <v>70</v>
      </c>
      <c r="AY874" s="173" t="s">
        <v>136</v>
      </c>
    </row>
    <row r="875" spans="2:51" s="6" customFormat="1" ht="15.75" customHeight="1">
      <c r="B875" s="192"/>
      <c r="C875" s="193"/>
      <c r="D875" s="167" t="s">
        <v>144</v>
      </c>
      <c r="E875" s="193"/>
      <c r="F875" s="194" t="s">
        <v>223</v>
      </c>
      <c r="G875" s="193"/>
      <c r="H875" s="195">
        <v>43.809</v>
      </c>
      <c r="J875" s="193"/>
      <c r="K875" s="193"/>
      <c r="L875" s="196"/>
      <c r="M875" s="197"/>
      <c r="N875" s="193"/>
      <c r="O875" s="193"/>
      <c r="P875" s="193"/>
      <c r="Q875" s="193"/>
      <c r="R875" s="193"/>
      <c r="S875" s="193"/>
      <c r="T875" s="198"/>
      <c r="AT875" s="199" t="s">
        <v>144</v>
      </c>
      <c r="AU875" s="199" t="s">
        <v>78</v>
      </c>
      <c r="AV875" s="199" t="s">
        <v>153</v>
      </c>
      <c r="AW875" s="199" t="s">
        <v>93</v>
      </c>
      <c r="AX875" s="199" t="s">
        <v>70</v>
      </c>
      <c r="AY875" s="199" t="s">
        <v>136</v>
      </c>
    </row>
    <row r="876" spans="2:51" s="6" customFormat="1" ht="15.75" customHeight="1">
      <c r="B876" s="174"/>
      <c r="C876" s="175"/>
      <c r="D876" s="167" t="s">
        <v>144</v>
      </c>
      <c r="E876" s="175"/>
      <c r="F876" s="176" t="s">
        <v>147</v>
      </c>
      <c r="G876" s="175"/>
      <c r="H876" s="177">
        <v>215.097</v>
      </c>
      <c r="J876" s="175"/>
      <c r="K876" s="175"/>
      <c r="L876" s="178"/>
      <c r="M876" s="179"/>
      <c r="N876" s="175"/>
      <c r="O876" s="175"/>
      <c r="P876" s="175"/>
      <c r="Q876" s="175"/>
      <c r="R876" s="175"/>
      <c r="S876" s="175"/>
      <c r="T876" s="180"/>
      <c r="AT876" s="181" t="s">
        <v>144</v>
      </c>
      <c r="AU876" s="181" t="s">
        <v>78</v>
      </c>
      <c r="AV876" s="181" t="s">
        <v>142</v>
      </c>
      <c r="AW876" s="181" t="s">
        <v>93</v>
      </c>
      <c r="AX876" s="181" t="s">
        <v>20</v>
      </c>
      <c r="AY876" s="181" t="s">
        <v>136</v>
      </c>
    </row>
    <row r="877" spans="2:63" s="132" customFormat="1" ht="37.5" customHeight="1">
      <c r="B877" s="133"/>
      <c r="C877" s="134"/>
      <c r="D877" s="134" t="s">
        <v>69</v>
      </c>
      <c r="E877" s="135" t="s">
        <v>933</v>
      </c>
      <c r="F877" s="135" t="s">
        <v>934</v>
      </c>
      <c r="G877" s="134"/>
      <c r="H877" s="134"/>
      <c r="J877" s="136">
        <f>$BK$877</f>
        <v>0</v>
      </c>
      <c r="K877" s="134"/>
      <c r="L877" s="137"/>
      <c r="M877" s="138"/>
      <c r="N877" s="134"/>
      <c r="O877" s="134"/>
      <c r="P877" s="139">
        <f>SUM($P$878:$P$888)</f>
        <v>0</v>
      </c>
      <c r="Q877" s="134"/>
      <c r="R877" s="139">
        <f>SUM($R$878:$R$888)</f>
        <v>0</v>
      </c>
      <c r="S877" s="134"/>
      <c r="T877" s="140">
        <f>SUM($T$878:$T$888)</f>
        <v>0</v>
      </c>
      <c r="AR877" s="141" t="s">
        <v>142</v>
      </c>
      <c r="AT877" s="141" t="s">
        <v>69</v>
      </c>
      <c r="AU877" s="141" t="s">
        <v>70</v>
      </c>
      <c r="AY877" s="141" t="s">
        <v>136</v>
      </c>
      <c r="BK877" s="142">
        <f>SUM($BK$878:$BK$888)</f>
        <v>0</v>
      </c>
    </row>
    <row r="878" spans="2:65" s="6" customFormat="1" ht="15.75" customHeight="1">
      <c r="B878" s="23"/>
      <c r="C878" s="145" t="s">
        <v>935</v>
      </c>
      <c r="D878" s="145" t="s">
        <v>138</v>
      </c>
      <c r="E878" s="146" t="s">
        <v>936</v>
      </c>
      <c r="F878" s="147" t="s">
        <v>937</v>
      </c>
      <c r="G878" s="148" t="s">
        <v>609</v>
      </c>
      <c r="H878" s="149">
        <v>1</v>
      </c>
      <c r="I878" s="150"/>
      <c r="J878" s="151">
        <f>ROUND($I$878*$H$878,2)</f>
        <v>0</v>
      </c>
      <c r="K878" s="147"/>
      <c r="L878" s="43"/>
      <c r="M878" s="152"/>
      <c r="N878" s="153" t="s">
        <v>41</v>
      </c>
      <c r="O878" s="24"/>
      <c r="P878" s="24"/>
      <c r="Q878" s="154">
        <v>0</v>
      </c>
      <c r="R878" s="154">
        <f>$Q$878*$H$878</f>
        <v>0</v>
      </c>
      <c r="S878" s="154">
        <v>0</v>
      </c>
      <c r="T878" s="155">
        <f>$S$878*$H$878</f>
        <v>0</v>
      </c>
      <c r="AR878" s="89" t="s">
        <v>938</v>
      </c>
      <c r="AT878" s="89" t="s">
        <v>138</v>
      </c>
      <c r="AU878" s="89" t="s">
        <v>20</v>
      </c>
      <c r="AY878" s="6" t="s">
        <v>136</v>
      </c>
      <c r="BE878" s="156">
        <f>IF($N$878="základní",$J$878,0)</f>
        <v>0</v>
      </c>
      <c r="BF878" s="156">
        <f>IF($N$878="snížená",$J$878,0)</f>
        <v>0</v>
      </c>
      <c r="BG878" s="156">
        <f>IF($N$878="zákl. přenesená",$J$878,0)</f>
        <v>0</v>
      </c>
      <c r="BH878" s="156">
        <f>IF($N$878="sníž. přenesená",$J$878,0)</f>
        <v>0</v>
      </c>
      <c r="BI878" s="156">
        <f>IF($N$878="nulová",$J$878,0)</f>
        <v>0</v>
      </c>
      <c r="BJ878" s="89" t="s">
        <v>20</v>
      </c>
      <c r="BK878" s="156">
        <f>ROUND($I$878*$H$878,2)</f>
        <v>0</v>
      </c>
      <c r="BL878" s="89" t="s">
        <v>938</v>
      </c>
      <c r="BM878" s="89" t="s">
        <v>939</v>
      </c>
    </row>
    <row r="879" spans="2:51" s="6" customFormat="1" ht="27" customHeight="1">
      <c r="B879" s="157"/>
      <c r="C879" s="158"/>
      <c r="D879" s="159" t="s">
        <v>144</v>
      </c>
      <c r="E879" s="160"/>
      <c r="F879" s="160" t="s">
        <v>940</v>
      </c>
      <c r="G879" s="158"/>
      <c r="H879" s="158"/>
      <c r="J879" s="158"/>
      <c r="K879" s="158"/>
      <c r="L879" s="161"/>
      <c r="M879" s="162"/>
      <c r="N879" s="158"/>
      <c r="O879" s="158"/>
      <c r="P879" s="158"/>
      <c r="Q879" s="158"/>
      <c r="R879" s="158"/>
      <c r="S879" s="158"/>
      <c r="T879" s="163"/>
      <c r="AT879" s="164" t="s">
        <v>144</v>
      </c>
      <c r="AU879" s="164" t="s">
        <v>20</v>
      </c>
      <c r="AV879" s="164" t="s">
        <v>20</v>
      </c>
      <c r="AW879" s="164" t="s">
        <v>93</v>
      </c>
      <c r="AX879" s="164" t="s">
        <v>70</v>
      </c>
      <c r="AY879" s="164" t="s">
        <v>136</v>
      </c>
    </row>
    <row r="880" spans="2:51" s="6" customFormat="1" ht="15.75" customHeight="1">
      <c r="B880" s="165"/>
      <c r="C880" s="166"/>
      <c r="D880" s="167" t="s">
        <v>144</v>
      </c>
      <c r="E880" s="166"/>
      <c r="F880" s="168" t="s">
        <v>20</v>
      </c>
      <c r="G880" s="166"/>
      <c r="H880" s="169">
        <v>1</v>
      </c>
      <c r="J880" s="166"/>
      <c r="K880" s="166"/>
      <c r="L880" s="170"/>
      <c r="M880" s="171"/>
      <c r="N880" s="166"/>
      <c r="O880" s="166"/>
      <c r="P880" s="166"/>
      <c r="Q880" s="166"/>
      <c r="R880" s="166"/>
      <c r="S880" s="166"/>
      <c r="T880" s="172"/>
      <c r="AT880" s="173" t="s">
        <v>144</v>
      </c>
      <c r="AU880" s="173" t="s">
        <v>20</v>
      </c>
      <c r="AV880" s="173" t="s">
        <v>78</v>
      </c>
      <c r="AW880" s="173" t="s">
        <v>93</v>
      </c>
      <c r="AX880" s="173" t="s">
        <v>20</v>
      </c>
      <c r="AY880" s="173" t="s">
        <v>136</v>
      </c>
    </row>
    <row r="881" spans="2:65" s="6" customFormat="1" ht="15.75" customHeight="1">
      <c r="B881" s="23"/>
      <c r="C881" s="145" t="s">
        <v>941</v>
      </c>
      <c r="D881" s="145" t="s">
        <v>138</v>
      </c>
      <c r="E881" s="146" t="s">
        <v>942</v>
      </c>
      <c r="F881" s="147" t="s">
        <v>943</v>
      </c>
      <c r="G881" s="148" t="s">
        <v>385</v>
      </c>
      <c r="H881" s="149">
        <v>1</v>
      </c>
      <c r="I881" s="150"/>
      <c r="J881" s="151">
        <f>ROUND($I$881*$H$881,2)</f>
        <v>0</v>
      </c>
      <c r="K881" s="147"/>
      <c r="L881" s="43"/>
      <c r="M881" s="152"/>
      <c r="N881" s="153" t="s">
        <v>41</v>
      </c>
      <c r="O881" s="24"/>
      <c r="P881" s="24"/>
      <c r="Q881" s="154">
        <v>0</v>
      </c>
      <c r="R881" s="154">
        <f>$Q$881*$H$881</f>
        <v>0</v>
      </c>
      <c r="S881" s="154">
        <v>0</v>
      </c>
      <c r="T881" s="155">
        <f>$S$881*$H$881</f>
        <v>0</v>
      </c>
      <c r="AR881" s="89" t="s">
        <v>938</v>
      </c>
      <c r="AT881" s="89" t="s">
        <v>138</v>
      </c>
      <c r="AU881" s="89" t="s">
        <v>20</v>
      </c>
      <c r="AY881" s="6" t="s">
        <v>136</v>
      </c>
      <c r="BE881" s="156">
        <f>IF($N$881="základní",$J$881,0)</f>
        <v>0</v>
      </c>
      <c r="BF881" s="156">
        <f>IF($N$881="snížená",$J$881,0)</f>
        <v>0</v>
      </c>
      <c r="BG881" s="156">
        <f>IF($N$881="zákl. přenesená",$J$881,0)</f>
        <v>0</v>
      </c>
      <c r="BH881" s="156">
        <f>IF($N$881="sníž. přenesená",$J$881,0)</f>
        <v>0</v>
      </c>
      <c r="BI881" s="156">
        <f>IF($N$881="nulová",$J$881,0)</f>
        <v>0</v>
      </c>
      <c r="BJ881" s="89" t="s">
        <v>20</v>
      </c>
      <c r="BK881" s="156">
        <f>ROUND($I$881*$H$881,2)</f>
        <v>0</v>
      </c>
      <c r="BL881" s="89" t="s">
        <v>938</v>
      </c>
      <c r="BM881" s="89" t="s">
        <v>944</v>
      </c>
    </row>
    <row r="882" spans="2:51" s="6" customFormat="1" ht="27" customHeight="1">
      <c r="B882" s="157"/>
      <c r="C882" s="158"/>
      <c r="D882" s="159" t="s">
        <v>144</v>
      </c>
      <c r="E882" s="160"/>
      <c r="F882" s="160" t="s">
        <v>945</v>
      </c>
      <c r="G882" s="158"/>
      <c r="H882" s="158"/>
      <c r="J882" s="158"/>
      <c r="K882" s="158"/>
      <c r="L882" s="161"/>
      <c r="M882" s="162"/>
      <c r="N882" s="158"/>
      <c r="O882" s="158"/>
      <c r="P882" s="158"/>
      <c r="Q882" s="158"/>
      <c r="R882" s="158"/>
      <c r="S882" s="158"/>
      <c r="T882" s="163"/>
      <c r="AT882" s="164" t="s">
        <v>144</v>
      </c>
      <c r="AU882" s="164" t="s">
        <v>20</v>
      </c>
      <c r="AV882" s="164" t="s">
        <v>20</v>
      </c>
      <c r="AW882" s="164" t="s">
        <v>93</v>
      </c>
      <c r="AX882" s="164" t="s">
        <v>70</v>
      </c>
      <c r="AY882" s="164" t="s">
        <v>136</v>
      </c>
    </row>
    <row r="883" spans="2:51" s="6" customFormat="1" ht="15.75" customHeight="1">
      <c r="B883" s="157"/>
      <c r="C883" s="158"/>
      <c r="D883" s="167" t="s">
        <v>144</v>
      </c>
      <c r="E883" s="158"/>
      <c r="F883" s="160" t="s">
        <v>946</v>
      </c>
      <c r="G883" s="158"/>
      <c r="H883" s="158"/>
      <c r="J883" s="158"/>
      <c r="K883" s="158"/>
      <c r="L883" s="161"/>
      <c r="M883" s="162"/>
      <c r="N883" s="158"/>
      <c r="O883" s="158"/>
      <c r="P883" s="158"/>
      <c r="Q883" s="158"/>
      <c r="R883" s="158"/>
      <c r="S883" s="158"/>
      <c r="T883" s="163"/>
      <c r="AT883" s="164" t="s">
        <v>144</v>
      </c>
      <c r="AU883" s="164" t="s">
        <v>20</v>
      </c>
      <c r="AV883" s="164" t="s">
        <v>20</v>
      </c>
      <c r="AW883" s="164" t="s">
        <v>93</v>
      </c>
      <c r="AX883" s="164" t="s">
        <v>70</v>
      </c>
      <c r="AY883" s="164" t="s">
        <v>136</v>
      </c>
    </row>
    <row r="884" spans="2:51" s="6" customFormat="1" ht="15.75" customHeight="1">
      <c r="B884" s="165"/>
      <c r="C884" s="166"/>
      <c r="D884" s="167" t="s">
        <v>144</v>
      </c>
      <c r="E884" s="166"/>
      <c r="F884" s="168" t="s">
        <v>20</v>
      </c>
      <c r="G884" s="166"/>
      <c r="H884" s="169">
        <v>1</v>
      </c>
      <c r="J884" s="166"/>
      <c r="K884" s="166"/>
      <c r="L884" s="170"/>
      <c r="M884" s="171"/>
      <c r="N884" s="166"/>
      <c r="O884" s="166"/>
      <c r="P884" s="166"/>
      <c r="Q884" s="166"/>
      <c r="R884" s="166"/>
      <c r="S884" s="166"/>
      <c r="T884" s="172"/>
      <c r="AT884" s="173" t="s">
        <v>144</v>
      </c>
      <c r="AU884" s="173" t="s">
        <v>20</v>
      </c>
      <c r="AV884" s="173" t="s">
        <v>78</v>
      </c>
      <c r="AW884" s="173" t="s">
        <v>93</v>
      </c>
      <c r="AX884" s="173" t="s">
        <v>20</v>
      </c>
      <c r="AY884" s="173" t="s">
        <v>136</v>
      </c>
    </row>
    <row r="885" spans="2:65" s="6" customFormat="1" ht="15.75" customHeight="1">
      <c r="B885" s="23"/>
      <c r="C885" s="145" t="s">
        <v>947</v>
      </c>
      <c r="D885" s="145" t="s">
        <v>138</v>
      </c>
      <c r="E885" s="146" t="s">
        <v>948</v>
      </c>
      <c r="F885" s="147" t="s">
        <v>949</v>
      </c>
      <c r="G885" s="148" t="s">
        <v>609</v>
      </c>
      <c r="H885" s="149">
        <v>1</v>
      </c>
      <c r="I885" s="150"/>
      <c r="J885" s="151">
        <f>ROUND($I$885*$H$885,2)</f>
        <v>0</v>
      </c>
      <c r="K885" s="147"/>
      <c r="L885" s="43"/>
      <c r="M885" s="152"/>
      <c r="N885" s="153" t="s">
        <v>41</v>
      </c>
      <c r="O885" s="24"/>
      <c r="P885" s="24"/>
      <c r="Q885" s="154">
        <v>0</v>
      </c>
      <c r="R885" s="154">
        <f>$Q$885*$H$885</f>
        <v>0</v>
      </c>
      <c r="S885" s="154">
        <v>0</v>
      </c>
      <c r="T885" s="155">
        <f>$S$885*$H$885</f>
        <v>0</v>
      </c>
      <c r="AR885" s="89" t="s">
        <v>938</v>
      </c>
      <c r="AT885" s="89" t="s">
        <v>138</v>
      </c>
      <c r="AU885" s="89" t="s">
        <v>20</v>
      </c>
      <c r="AY885" s="6" t="s">
        <v>136</v>
      </c>
      <c r="BE885" s="156">
        <f>IF($N$885="základní",$J$885,0)</f>
        <v>0</v>
      </c>
      <c r="BF885" s="156">
        <f>IF($N$885="snížená",$J$885,0)</f>
        <v>0</v>
      </c>
      <c r="BG885" s="156">
        <f>IF($N$885="zákl. přenesená",$J$885,0)</f>
        <v>0</v>
      </c>
      <c r="BH885" s="156">
        <f>IF($N$885="sníž. přenesená",$J$885,0)</f>
        <v>0</v>
      </c>
      <c r="BI885" s="156">
        <f>IF($N$885="nulová",$J$885,0)</f>
        <v>0</v>
      </c>
      <c r="BJ885" s="89" t="s">
        <v>20</v>
      </c>
      <c r="BK885" s="156">
        <f>ROUND($I$885*$H$885,2)</f>
        <v>0</v>
      </c>
      <c r="BL885" s="89" t="s">
        <v>938</v>
      </c>
      <c r="BM885" s="89" t="s">
        <v>950</v>
      </c>
    </row>
    <row r="886" spans="2:51" s="6" customFormat="1" ht="27" customHeight="1">
      <c r="B886" s="157"/>
      <c r="C886" s="158"/>
      <c r="D886" s="159" t="s">
        <v>144</v>
      </c>
      <c r="E886" s="160"/>
      <c r="F886" s="160" t="s">
        <v>951</v>
      </c>
      <c r="G886" s="158"/>
      <c r="H886" s="158"/>
      <c r="J886" s="158"/>
      <c r="K886" s="158"/>
      <c r="L886" s="161"/>
      <c r="M886" s="162"/>
      <c r="N886" s="158"/>
      <c r="O886" s="158"/>
      <c r="P886" s="158"/>
      <c r="Q886" s="158"/>
      <c r="R886" s="158"/>
      <c r="S886" s="158"/>
      <c r="T886" s="163"/>
      <c r="AT886" s="164" t="s">
        <v>144</v>
      </c>
      <c r="AU886" s="164" t="s">
        <v>20</v>
      </c>
      <c r="AV886" s="164" t="s">
        <v>20</v>
      </c>
      <c r="AW886" s="164" t="s">
        <v>93</v>
      </c>
      <c r="AX886" s="164" t="s">
        <v>70</v>
      </c>
      <c r="AY886" s="164" t="s">
        <v>136</v>
      </c>
    </row>
    <row r="887" spans="2:51" s="6" customFormat="1" ht="15.75" customHeight="1">
      <c r="B887" s="157"/>
      <c r="C887" s="158"/>
      <c r="D887" s="167" t="s">
        <v>144</v>
      </c>
      <c r="E887" s="158"/>
      <c r="F887" s="160" t="s">
        <v>946</v>
      </c>
      <c r="G887" s="158"/>
      <c r="H887" s="158"/>
      <c r="J887" s="158"/>
      <c r="K887" s="158"/>
      <c r="L887" s="161"/>
      <c r="M887" s="162"/>
      <c r="N887" s="158"/>
      <c r="O887" s="158"/>
      <c r="P887" s="158"/>
      <c r="Q887" s="158"/>
      <c r="R887" s="158"/>
      <c r="S887" s="158"/>
      <c r="T887" s="163"/>
      <c r="AT887" s="164" t="s">
        <v>144</v>
      </c>
      <c r="AU887" s="164" t="s">
        <v>20</v>
      </c>
      <c r="AV887" s="164" t="s">
        <v>20</v>
      </c>
      <c r="AW887" s="164" t="s">
        <v>93</v>
      </c>
      <c r="AX887" s="164" t="s">
        <v>70</v>
      </c>
      <c r="AY887" s="164" t="s">
        <v>136</v>
      </c>
    </row>
    <row r="888" spans="2:51" s="6" customFormat="1" ht="15.75" customHeight="1">
      <c r="B888" s="165"/>
      <c r="C888" s="166"/>
      <c r="D888" s="167" t="s">
        <v>144</v>
      </c>
      <c r="E888" s="166"/>
      <c r="F888" s="168" t="s">
        <v>20</v>
      </c>
      <c r="G888" s="166"/>
      <c r="H888" s="169">
        <v>1</v>
      </c>
      <c r="J888" s="166"/>
      <c r="K888" s="166"/>
      <c r="L888" s="170"/>
      <c r="M888" s="171"/>
      <c r="N888" s="166"/>
      <c r="O888" s="166"/>
      <c r="P888" s="166"/>
      <c r="Q888" s="166"/>
      <c r="R888" s="166"/>
      <c r="S888" s="166"/>
      <c r="T888" s="172"/>
      <c r="AT888" s="173" t="s">
        <v>144</v>
      </c>
      <c r="AU888" s="173" t="s">
        <v>20</v>
      </c>
      <c r="AV888" s="173" t="s">
        <v>78</v>
      </c>
      <c r="AW888" s="173" t="s">
        <v>93</v>
      </c>
      <c r="AX888" s="173" t="s">
        <v>20</v>
      </c>
      <c r="AY888" s="173" t="s">
        <v>136</v>
      </c>
    </row>
    <row r="889" spans="2:63" s="132" customFormat="1" ht="37.5" customHeight="1">
      <c r="B889" s="133"/>
      <c r="C889" s="134"/>
      <c r="D889" s="134" t="s">
        <v>69</v>
      </c>
      <c r="E889" s="135" t="s">
        <v>952</v>
      </c>
      <c r="F889" s="135" t="s">
        <v>953</v>
      </c>
      <c r="G889" s="134"/>
      <c r="H889" s="134"/>
      <c r="J889" s="136">
        <f>$BK$889</f>
        <v>0</v>
      </c>
      <c r="K889" s="134"/>
      <c r="L889" s="137"/>
      <c r="M889" s="138"/>
      <c r="N889" s="134"/>
      <c r="O889" s="134"/>
      <c r="P889" s="139">
        <f>$P$890+$P$893+$P$895+$P$897</f>
        <v>0</v>
      </c>
      <c r="Q889" s="134"/>
      <c r="R889" s="139">
        <f>$R$890+$R$893+$R$895+$R$897</f>
        <v>0</v>
      </c>
      <c r="S889" s="134"/>
      <c r="T889" s="140">
        <f>$T$890+$T$893+$T$895+$T$897</f>
        <v>0</v>
      </c>
      <c r="AR889" s="141" t="s">
        <v>162</v>
      </c>
      <c r="AT889" s="141" t="s">
        <v>69</v>
      </c>
      <c r="AU889" s="141" t="s">
        <v>70</v>
      </c>
      <c r="AY889" s="141" t="s">
        <v>136</v>
      </c>
      <c r="BK889" s="142">
        <f>$BK$890+$BK$893+$BK$895+$BK$897</f>
        <v>0</v>
      </c>
    </row>
    <row r="890" spans="2:63" s="132" customFormat="1" ht="21" customHeight="1">
      <c r="B890" s="133"/>
      <c r="C890" s="134"/>
      <c r="D890" s="134" t="s">
        <v>69</v>
      </c>
      <c r="E890" s="143" t="s">
        <v>954</v>
      </c>
      <c r="F890" s="143" t="s">
        <v>955</v>
      </c>
      <c r="G890" s="134"/>
      <c r="H890" s="134"/>
      <c r="J890" s="144">
        <f>$BK$890</f>
        <v>0</v>
      </c>
      <c r="K890" s="134"/>
      <c r="L890" s="137"/>
      <c r="M890" s="138"/>
      <c r="N890" s="134"/>
      <c r="O890" s="134"/>
      <c r="P890" s="139">
        <f>SUM($P$891:$P$892)</f>
        <v>0</v>
      </c>
      <c r="Q890" s="134"/>
      <c r="R890" s="139">
        <f>SUM($R$891:$R$892)</f>
        <v>0</v>
      </c>
      <c r="S890" s="134"/>
      <c r="T890" s="140">
        <f>SUM($T$891:$T$892)</f>
        <v>0</v>
      </c>
      <c r="AR890" s="141" t="s">
        <v>162</v>
      </c>
      <c r="AT890" s="141" t="s">
        <v>69</v>
      </c>
      <c r="AU890" s="141" t="s">
        <v>20</v>
      </c>
      <c r="AY890" s="141" t="s">
        <v>136</v>
      </c>
      <c r="BK890" s="142">
        <f>SUM($BK$891:$BK$892)</f>
        <v>0</v>
      </c>
    </row>
    <row r="891" spans="2:65" s="6" customFormat="1" ht="15.75" customHeight="1">
      <c r="B891" s="23"/>
      <c r="C891" s="145" t="s">
        <v>956</v>
      </c>
      <c r="D891" s="145" t="s">
        <v>138</v>
      </c>
      <c r="E891" s="146" t="s">
        <v>957</v>
      </c>
      <c r="F891" s="147" t="s">
        <v>958</v>
      </c>
      <c r="G891" s="148" t="s">
        <v>959</v>
      </c>
      <c r="H891" s="149">
        <v>1</v>
      </c>
      <c r="I891" s="150"/>
      <c r="J891" s="151">
        <f>ROUND($I$891*$H$891,2)</f>
        <v>0</v>
      </c>
      <c r="K891" s="147"/>
      <c r="L891" s="43"/>
      <c r="M891" s="152"/>
      <c r="N891" s="153" t="s">
        <v>41</v>
      </c>
      <c r="O891" s="24"/>
      <c r="P891" s="24"/>
      <c r="Q891" s="154">
        <v>0</v>
      </c>
      <c r="R891" s="154">
        <f>$Q$891*$H$891</f>
        <v>0</v>
      </c>
      <c r="S891" s="154">
        <v>0</v>
      </c>
      <c r="T891" s="155">
        <f>$S$891*$H$891</f>
        <v>0</v>
      </c>
      <c r="AR891" s="89" t="s">
        <v>960</v>
      </c>
      <c r="AT891" s="89" t="s">
        <v>138</v>
      </c>
      <c r="AU891" s="89" t="s">
        <v>78</v>
      </c>
      <c r="AY891" s="6" t="s">
        <v>136</v>
      </c>
      <c r="BE891" s="156">
        <f>IF($N$891="základní",$J$891,0)</f>
        <v>0</v>
      </c>
      <c r="BF891" s="156">
        <f>IF($N$891="snížená",$J$891,0)</f>
        <v>0</v>
      </c>
      <c r="BG891" s="156">
        <f>IF($N$891="zákl. přenesená",$J$891,0)</f>
        <v>0</v>
      </c>
      <c r="BH891" s="156">
        <f>IF($N$891="sníž. přenesená",$J$891,0)</f>
        <v>0</v>
      </c>
      <c r="BI891" s="156">
        <f>IF($N$891="nulová",$J$891,0)</f>
        <v>0</v>
      </c>
      <c r="BJ891" s="89" t="s">
        <v>20</v>
      </c>
      <c r="BK891" s="156">
        <f>ROUND($I$891*$H$891,2)</f>
        <v>0</v>
      </c>
      <c r="BL891" s="89" t="s">
        <v>960</v>
      </c>
      <c r="BM891" s="89" t="s">
        <v>961</v>
      </c>
    </row>
    <row r="892" spans="2:65" s="6" customFormat="1" ht="15.75" customHeight="1">
      <c r="B892" s="23"/>
      <c r="C892" s="148" t="s">
        <v>962</v>
      </c>
      <c r="D892" s="148" t="s">
        <v>138</v>
      </c>
      <c r="E892" s="146" t="s">
        <v>963</v>
      </c>
      <c r="F892" s="147" t="s">
        <v>964</v>
      </c>
      <c r="G892" s="148" t="s">
        <v>959</v>
      </c>
      <c r="H892" s="149">
        <v>1</v>
      </c>
      <c r="I892" s="150"/>
      <c r="J892" s="151">
        <f>ROUND($I$892*$H$892,2)</f>
        <v>0</v>
      </c>
      <c r="K892" s="147"/>
      <c r="L892" s="43"/>
      <c r="M892" s="152"/>
      <c r="N892" s="153" t="s">
        <v>41</v>
      </c>
      <c r="O892" s="24"/>
      <c r="P892" s="24"/>
      <c r="Q892" s="154">
        <v>0</v>
      </c>
      <c r="R892" s="154">
        <f>$Q$892*$H$892</f>
        <v>0</v>
      </c>
      <c r="S892" s="154">
        <v>0</v>
      </c>
      <c r="T892" s="155">
        <f>$S$892*$H$892</f>
        <v>0</v>
      </c>
      <c r="AR892" s="89" t="s">
        <v>960</v>
      </c>
      <c r="AT892" s="89" t="s">
        <v>138</v>
      </c>
      <c r="AU892" s="89" t="s">
        <v>78</v>
      </c>
      <c r="AY892" s="89" t="s">
        <v>136</v>
      </c>
      <c r="BE892" s="156">
        <f>IF($N$892="základní",$J$892,0)</f>
        <v>0</v>
      </c>
      <c r="BF892" s="156">
        <f>IF($N$892="snížená",$J$892,0)</f>
        <v>0</v>
      </c>
      <c r="BG892" s="156">
        <f>IF($N$892="zákl. přenesená",$J$892,0)</f>
        <v>0</v>
      </c>
      <c r="BH892" s="156">
        <f>IF($N$892="sníž. přenesená",$J$892,0)</f>
        <v>0</v>
      </c>
      <c r="BI892" s="156">
        <f>IF($N$892="nulová",$J$892,0)</f>
        <v>0</v>
      </c>
      <c r="BJ892" s="89" t="s">
        <v>20</v>
      </c>
      <c r="BK892" s="156">
        <f>ROUND($I$892*$H$892,2)</f>
        <v>0</v>
      </c>
      <c r="BL892" s="89" t="s">
        <v>960</v>
      </c>
      <c r="BM892" s="89" t="s">
        <v>965</v>
      </c>
    </row>
    <row r="893" spans="2:63" s="132" customFormat="1" ht="30.75" customHeight="1">
      <c r="B893" s="133"/>
      <c r="C893" s="134"/>
      <c r="D893" s="134" t="s">
        <v>69</v>
      </c>
      <c r="E893" s="143" t="s">
        <v>966</v>
      </c>
      <c r="F893" s="143" t="s">
        <v>967</v>
      </c>
      <c r="G893" s="134"/>
      <c r="H893" s="134"/>
      <c r="J893" s="144">
        <f>$BK$893</f>
        <v>0</v>
      </c>
      <c r="K893" s="134"/>
      <c r="L893" s="137"/>
      <c r="M893" s="138"/>
      <c r="N893" s="134"/>
      <c r="O893" s="134"/>
      <c r="P893" s="139">
        <f>$P$894</f>
        <v>0</v>
      </c>
      <c r="Q893" s="134"/>
      <c r="R893" s="139">
        <f>$R$894</f>
        <v>0</v>
      </c>
      <c r="S893" s="134"/>
      <c r="T893" s="140">
        <f>$T$894</f>
        <v>0</v>
      </c>
      <c r="AR893" s="141" t="s">
        <v>162</v>
      </c>
      <c r="AT893" s="141" t="s">
        <v>69</v>
      </c>
      <c r="AU893" s="141" t="s">
        <v>20</v>
      </c>
      <c r="AY893" s="141" t="s">
        <v>136</v>
      </c>
      <c r="BK893" s="142">
        <f>$BK$894</f>
        <v>0</v>
      </c>
    </row>
    <row r="894" spans="2:65" s="6" customFormat="1" ht="15.75" customHeight="1">
      <c r="B894" s="23"/>
      <c r="C894" s="148" t="s">
        <v>968</v>
      </c>
      <c r="D894" s="148" t="s">
        <v>138</v>
      </c>
      <c r="E894" s="146" t="s">
        <v>969</v>
      </c>
      <c r="F894" s="147" t="s">
        <v>970</v>
      </c>
      <c r="G894" s="148" t="s">
        <v>959</v>
      </c>
      <c r="H894" s="149">
        <v>1</v>
      </c>
      <c r="I894" s="150"/>
      <c r="J894" s="151">
        <f>ROUND($I$894*$H$894,2)</f>
        <v>0</v>
      </c>
      <c r="K894" s="147"/>
      <c r="L894" s="43"/>
      <c r="M894" s="152"/>
      <c r="N894" s="153" t="s">
        <v>41</v>
      </c>
      <c r="O894" s="24"/>
      <c r="P894" s="24"/>
      <c r="Q894" s="154">
        <v>0</v>
      </c>
      <c r="R894" s="154">
        <f>$Q$894*$H$894</f>
        <v>0</v>
      </c>
      <c r="S894" s="154">
        <v>0</v>
      </c>
      <c r="T894" s="155">
        <f>$S$894*$H$894</f>
        <v>0</v>
      </c>
      <c r="AR894" s="89" t="s">
        <v>960</v>
      </c>
      <c r="AT894" s="89" t="s">
        <v>138</v>
      </c>
      <c r="AU894" s="89" t="s">
        <v>78</v>
      </c>
      <c r="AY894" s="89" t="s">
        <v>136</v>
      </c>
      <c r="BE894" s="156">
        <f>IF($N$894="základní",$J$894,0)</f>
        <v>0</v>
      </c>
      <c r="BF894" s="156">
        <f>IF($N$894="snížená",$J$894,0)</f>
        <v>0</v>
      </c>
      <c r="BG894" s="156">
        <f>IF($N$894="zákl. přenesená",$J$894,0)</f>
        <v>0</v>
      </c>
      <c r="BH894" s="156">
        <f>IF($N$894="sníž. přenesená",$J$894,0)</f>
        <v>0</v>
      </c>
      <c r="BI894" s="156">
        <f>IF($N$894="nulová",$J$894,0)</f>
        <v>0</v>
      </c>
      <c r="BJ894" s="89" t="s">
        <v>20</v>
      </c>
      <c r="BK894" s="156">
        <f>ROUND($I$894*$H$894,2)</f>
        <v>0</v>
      </c>
      <c r="BL894" s="89" t="s">
        <v>960</v>
      </c>
      <c r="BM894" s="89" t="s">
        <v>971</v>
      </c>
    </row>
    <row r="895" spans="2:63" s="132" customFormat="1" ht="30.75" customHeight="1">
      <c r="B895" s="133"/>
      <c r="C895" s="134"/>
      <c r="D895" s="134" t="s">
        <v>69</v>
      </c>
      <c r="E895" s="143" t="s">
        <v>972</v>
      </c>
      <c r="F895" s="143" t="s">
        <v>973</v>
      </c>
      <c r="G895" s="134"/>
      <c r="H895" s="134"/>
      <c r="J895" s="144">
        <f>$BK$895</f>
        <v>0</v>
      </c>
      <c r="K895" s="134"/>
      <c r="L895" s="137"/>
      <c r="M895" s="138"/>
      <c r="N895" s="134"/>
      <c r="O895" s="134"/>
      <c r="P895" s="139">
        <f>$P$896</f>
        <v>0</v>
      </c>
      <c r="Q895" s="134"/>
      <c r="R895" s="139">
        <f>$R$896</f>
        <v>0</v>
      </c>
      <c r="S895" s="134"/>
      <c r="T895" s="140">
        <f>$T$896</f>
        <v>0</v>
      </c>
      <c r="AR895" s="141" t="s">
        <v>162</v>
      </c>
      <c r="AT895" s="141" t="s">
        <v>69</v>
      </c>
      <c r="AU895" s="141" t="s">
        <v>20</v>
      </c>
      <c r="AY895" s="141" t="s">
        <v>136</v>
      </c>
      <c r="BK895" s="142">
        <f>$BK$896</f>
        <v>0</v>
      </c>
    </row>
    <row r="896" spans="2:65" s="6" customFormat="1" ht="15.75" customHeight="1">
      <c r="B896" s="23"/>
      <c r="C896" s="148" t="s">
        <v>974</v>
      </c>
      <c r="D896" s="148" t="s">
        <v>138</v>
      </c>
      <c r="E896" s="146" t="s">
        <v>975</v>
      </c>
      <c r="F896" s="147" t="s">
        <v>976</v>
      </c>
      <c r="G896" s="148" t="s">
        <v>959</v>
      </c>
      <c r="H896" s="149">
        <v>1</v>
      </c>
      <c r="I896" s="150"/>
      <c r="J896" s="151">
        <f>ROUND($I$896*$H$896,2)</f>
        <v>0</v>
      </c>
      <c r="K896" s="147"/>
      <c r="L896" s="43"/>
      <c r="M896" s="152"/>
      <c r="N896" s="153" t="s">
        <v>41</v>
      </c>
      <c r="O896" s="24"/>
      <c r="P896" s="24"/>
      <c r="Q896" s="154">
        <v>0</v>
      </c>
      <c r="R896" s="154">
        <f>$Q$896*$H$896</f>
        <v>0</v>
      </c>
      <c r="S896" s="154">
        <v>0</v>
      </c>
      <c r="T896" s="155">
        <f>$S$896*$H$896</f>
        <v>0</v>
      </c>
      <c r="AR896" s="89" t="s">
        <v>960</v>
      </c>
      <c r="AT896" s="89" t="s">
        <v>138</v>
      </c>
      <c r="AU896" s="89" t="s">
        <v>78</v>
      </c>
      <c r="AY896" s="89" t="s">
        <v>136</v>
      </c>
      <c r="BE896" s="156">
        <f>IF($N$896="základní",$J$896,0)</f>
        <v>0</v>
      </c>
      <c r="BF896" s="156">
        <f>IF($N$896="snížená",$J$896,0)</f>
        <v>0</v>
      </c>
      <c r="BG896" s="156">
        <f>IF($N$896="zákl. přenesená",$J$896,0)</f>
        <v>0</v>
      </c>
      <c r="BH896" s="156">
        <f>IF($N$896="sníž. přenesená",$J$896,0)</f>
        <v>0</v>
      </c>
      <c r="BI896" s="156">
        <f>IF($N$896="nulová",$J$896,0)</f>
        <v>0</v>
      </c>
      <c r="BJ896" s="89" t="s">
        <v>20</v>
      </c>
      <c r="BK896" s="156">
        <f>ROUND($I$896*$H$896,2)</f>
        <v>0</v>
      </c>
      <c r="BL896" s="89" t="s">
        <v>960</v>
      </c>
      <c r="BM896" s="89" t="s">
        <v>977</v>
      </c>
    </row>
    <row r="897" spans="2:63" s="132" customFormat="1" ht="30.75" customHeight="1">
      <c r="B897" s="133"/>
      <c r="C897" s="134"/>
      <c r="D897" s="134" t="s">
        <v>69</v>
      </c>
      <c r="E897" s="143" t="s">
        <v>978</v>
      </c>
      <c r="F897" s="143" t="s">
        <v>979</v>
      </c>
      <c r="G897" s="134"/>
      <c r="H897" s="134"/>
      <c r="J897" s="144">
        <f>$BK$897</f>
        <v>0</v>
      </c>
      <c r="K897" s="134"/>
      <c r="L897" s="137"/>
      <c r="M897" s="138"/>
      <c r="N897" s="134"/>
      <c r="O897" s="134"/>
      <c r="P897" s="139">
        <f>$P$898</f>
        <v>0</v>
      </c>
      <c r="Q897" s="134"/>
      <c r="R897" s="139">
        <f>$R$898</f>
        <v>0</v>
      </c>
      <c r="S897" s="134"/>
      <c r="T897" s="140">
        <f>$T$898</f>
        <v>0</v>
      </c>
      <c r="AR897" s="141" t="s">
        <v>162</v>
      </c>
      <c r="AT897" s="141" t="s">
        <v>69</v>
      </c>
      <c r="AU897" s="141" t="s">
        <v>20</v>
      </c>
      <c r="AY897" s="141" t="s">
        <v>136</v>
      </c>
      <c r="BK897" s="142">
        <f>$BK$898</f>
        <v>0</v>
      </c>
    </row>
    <row r="898" spans="2:65" s="6" customFormat="1" ht="15.75" customHeight="1">
      <c r="B898" s="23"/>
      <c r="C898" s="148" t="s">
        <v>980</v>
      </c>
      <c r="D898" s="148" t="s">
        <v>138</v>
      </c>
      <c r="E898" s="146" t="s">
        <v>981</v>
      </c>
      <c r="F898" s="147" t="s">
        <v>982</v>
      </c>
      <c r="G898" s="148" t="s">
        <v>959</v>
      </c>
      <c r="H898" s="149">
        <v>1</v>
      </c>
      <c r="I898" s="150"/>
      <c r="J898" s="151">
        <f>ROUND($I$898*$H$898,2)</f>
        <v>0</v>
      </c>
      <c r="K898" s="147"/>
      <c r="L898" s="43"/>
      <c r="M898" s="152"/>
      <c r="N898" s="200" t="s">
        <v>41</v>
      </c>
      <c r="O898" s="201"/>
      <c r="P898" s="201"/>
      <c r="Q898" s="202">
        <v>0</v>
      </c>
      <c r="R898" s="202">
        <f>$Q$898*$H$898</f>
        <v>0</v>
      </c>
      <c r="S898" s="202">
        <v>0</v>
      </c>
      <c r="T898" s="203">
        <f>$S$898*$H$898</f>
        <v>0</v>
      </c>
      <c r="AR898" s="89" t="s">
        <v>960</v>
      </c>
      <c r="AT898" s="89" t="s">
        <v>138</v>
      </c>
      <c r="AU898" s="89" t="s">
        <v>78</v>
      </c>
      <c r="AY898" s="89" t="s">
        <v>136</v>
      </c>
      <c r="BE898" s="156">
        <f>IF($N$898="základní",$J$898,0)</f>
        <v>0</v>
      </c>
      <c r="BF898" s="156">
        <f>IF($N$898="snížená",$J$898,0)</f>
        <v>0</v>
      </c>
      <c r="BG898" s="156">
        <f>IF($N$898="zákl. přenesená",$J$898,0)</f>
        <v>0</v>
      </c>
      <c r="BH898" s="156">
        <f>IF($N$898="sníž. přenesená",$J$898,0)</f>
        <v>0</v>
      </c>
      <c r="BI898" s="156">
        <f>IF($N$898="nulová",$J$898,0)</f>
        <v>0</v>
      </c>
      <c r="BJ898" s="89" t="s">
        <v>20</v>
      </c>
      <c r="BK898" s="156">
        <f>ROUND($I$898*$H$898,2)</f>
        <v>0</v>
      </c>
      <c r="BL898" s="89" t="s">
        <v>960</v>
      </c>
      <c r="BM898" s="89" t="s">
        <v>983</v>
      </c>
    </row>
    <row r="899" spans="2:46" s="6" customFormat="1" ht="7.5" customHeight="1">
      <c r="B899" s="38"/>
      <c r="C899" s="39"/>
      <c r="D899" s="39"/>
      <c r="E899" s="39"/>
      <c r="F899" s="39"/>
      <c r="G899" s="39"/>
      <c r="H899" s="39"/>
      <c r="I899" s="101"/>
      <c r="J899" s="39"/>
      <c r="K899" s="39"/>
      <c r="L899" s="43"/>
      <c r="AT899" s="2"/>
    </row>
  </sheetData>
  <sheetProtection password="CC35" sheet="1" objects="1" scenarios="1" formatColumns="0" formatRows="0" sort="0" autoFilter="0"/>
  <autoFilter ref="C100:K100"/>
  <mergeCells count="9">
    <mergeCell ref="E93:H93"/>
    <mergeCell ref="G1:H1"/>
    <mergeCell ref="L2:V2"/>
    <mergeCell ref="E7:H7"/>
    <mergeCell ref="E9:H9"/>
    <mergeCell ref="E24:H24"/>
    <mergeCell ref="E45:H45"/>
    <mergeCell ref="E47:H47"/>
    <mergeCell ref="E91:H91"/>
  </mergeCells>
  <hyperlinks>
    <hyperlink ref="F1:G1" location="C2" tooltip="Krycí list soupisu" display="1) Krycí list soupisu"/>
    <hyperlink ref="G1:H1" location="C54" tooltip="Rekapitulace" display="2) Rekapitulace"/>
    <hyperlink ref="J1" location="C100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53"/>
      <c r="C1" s="253"/>
      <c r="D1" s="252" t="s">
        <v>1</v>
      </c>
      <c r="E1" s="253"/>
      <c r="F1" s="254" t="s">
        <v>1424</v>
      </c>
      <c r="G1" s="259" t="s">
        <v>1425</v>
      </c>
      <c r="H1" s="259"/>
      <c r="I1" s="253"/>
      <c r="J1" s="254" t="s">
        <v>1426</v>
      </c>
      <c r="K1" s="252" t="s">
        <v>85</v>
      </c>
      <c r="L1" s="254" t="s">
        <v>1427</v>
      </c>
      <c r="M1" s="254"/>
      <c r="N1" s="254"/>
      <c r="O1" s="254"/>
      <c r="P1" s="254"/>
      <c r="Q1" s="254"/>
      <c r="R1" s="254"/>
      <c r="S1" s="254"/>
      <c r="T1" s="254"/>
      <c r="U1" s="250"/>
      <c r="V1" s="2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7"/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2" t="s">
        <v>81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86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48" t="str">
        <f>'Rekapitulace stavby'!$K$6</f>
        <v>Zateplení objektu SOŠ a SOU v Neratovicích</v>
      </c>
      <c r="F7" s="216"/>
      <c r="G7" s="216"/>
      <c r="H7" s="216"/>
      <c r="J7" s="11"/>
      <c r="K7" s="13"/>
    </row>
    <row r="8" spans="2:11" s="6" customFormat="1" ht="15.75" customHeight="1">
      <c r="B8" s="23"/>
      <c r="C8" s="24"/>
      <c r="D8" s="19" t="s">
        <v>87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31" t="s">
        <v>984</v>
      </c>
      <c r="F9" s="223"/>
      <c r="G9" s="223"/>
      <c r="H9" s="223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06.08.2014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30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30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35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19"/>
      <c r="F24" s="249"/>
      <c r="G24" s="249"/>
      <c r="H24" s="249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36</v>
      </c>
      <c r="E27" s="24"/>
      <c r="F27" s="24"/>
      <c r="G27" s="24"/>
      <c r="H27" s="24"/>
      <c r="J27" s="67">
        <f>ROUND($J$85,2)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38</v>
      </c>
      <c r="G29" s="24"/>
      <c r="H29" s="24"/>
      <c r="I29" s="95" t="s">
        <v>37</v>
      </c>
      <c r="J29" s="28" t="s">
        <v>39</v>
      </c>
      <c r="K29" s="27"/>
    </row>
    <row r="30" spans="2:11" s="6" customFormat="1" ht="15" customHeight="1">
      <c r="B30" s="23"/>
      <c r="C30" s="24"/>
      <c r="D30" s="30" t="s">
        <v>40</v>
      </c>
      <c r="E30" s="30" t="s">
        <v>41</v>
      </c>
      <c r="F30" s="96">
        <f>ROUND(SUM($BE$85:$BE$638),2)</f>
        <v>0</v>
      </c>
      <c r="G30" s="24"/>
      <c r="H30" s="24"/>
      <c r="I30" s="97">
        <v>0.21</v>
      </c>
      <c r="J30" s="96">
        <f>ROUND(SUM($BE$85:$BE$638)*$I$30,2)</f>
        <v>0</v>
      </c>
      <c r="K30" s="27"/>
    </row>
    <row r="31" spans="2:11" s="6" customFormat="1" ht="15" customHeight="1">
      <c r="B31" s="23"/>
      <c r="C31" s="24"/>
      <c r="D31" s="24"/>
      <c r="E31" s="30" t="s">
        <v>42</v>
      </c>
      <c r="F31" s="96">
        <f>ROUND(SUM($BF$85:$BF$638),2)</f>
        <v>0</v>
      </c>
      <c r="G31" s="24"/>
      <c r="H31" s="24"/>
      <c r="I31" s="97">
        <v>0.15</v>
      </c>
      <c r="J31" s="96">
        <f>ROUND(SUM($BF$85:$BF$638)*$I$31,2)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43</v>
      </c>
      <c r="F32" s="96">
        <f>ROUND(SUM($BG$85:$BG$638),2)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44</v>
      </c>
      <c r="F33" s="96">
        <f>ROUND(SUM($BH$85:$BH$638),2)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96">
        <f>ROUND(SUM($BI$85:$BI$638),2)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46</v>
      </c>
      <c r="E36" s="34"/>
      <c r="F36" s="34"/>
      <c r="G36" s="98" t="s">
        <v>47</v>
      </c>
      <c r="H36" s="35" t="s">
        <v>48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89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48" t="str">
        <f>$E$7</f>
        <v>Zateplení objektu SOŠ a SOU v Neratovicích</v>
      </c>
      <c r="F45" s="223"/>
      <c r="G45" s="223"/>
      <c r="H45" s="223"/>
      <c r="J45" s="24"/>
      <c r="K45" s="27"/>
    </row>
    <row r="46" spans="2:11" s="6" customFormat="1" ht="15" customHeight="1">
      <c r="B46" s="23"/>
      <c r="C46" s="19" t="s">
        <v>87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31" t="str">
        <f>$E$9</f>
        <v>1435/I-002 - Vytápění</v>
      </c>
      <c r="F47" s="223"/>
      <c r="G47" s="223"/>
      <c r="H47" s="223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SOŠ a SOU Neratovice, Školní č.p. 664, 277 11 Nera</v>
      </c>
      <c r="G49" s="24"/>
      <c r="H49" s="24"/>
      <c r="I49" s="88" t="s">
        <v>23</v>
      </c>
      <c r="J49" s="52" t="str">
        <f>IF($J$12="","",$J$12)</f>
        <v>06.08.2014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33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90</v>
      </c>
      <c r="D54" s="32"/>
      <c r="E54" s="32"/>
      <c r="F54" s="32"/>
      <c r="G54" s="32"/>
      <c r="H54" s="32"/>
      <c r="I54" s="106"/>
      <c r="J54" s="107" t="s">
        <v>91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92</v>
      </c>
      <c r="D56" s="24"/>
      <c r="E56" s="24"/>
      <c r="F56" s="24"/>
      <c r="G56" s="24"/>
      <c r="H56" s="24"/>
      <c r="J56" s="67">
        <f>ROUND($J$85,2)</f>
        <v>0</v>
      </c>
      <c r="K56" s="27"/>
      <c r="AU56" s="6" t="s">
        <v>93</v>
      </c>
    </row>
    <row r="57" spans="2:11" s="73" customFormat="1" ht="25.5" customHeight="1">
      <c r="B57" s="108"/>
      <c r="C57" s="109"/>
      <c r="D57" s="110" t="s">
        <v>985</v>
      </c>
      <c r="E57" s="110"/>
      <c r="F57" s="110"/>
      <c r="G57" s="110"/>
      <c r="H57" s="110"/>
      <c r="I57" s="111"/>
      <c r="J57" s="112">
        <f>ROUND($J$86,2)</f>
        <v>0</v>
      </c>
      <c r="K57" s="113"/>
    </row>
    <row r="58" spans="2:11" s="114" customFormat="1" ht="21" customHeight="1">
      <c r="B58" s="115"/>
      <c r="C58" s="116"/>
      <c r="D58" s="117" t="s">
        <v>986</v>
      </c>
      <c r="E58" s="117"/>
      <c r="F58" s="117"/>
      <c r="G58" s="117"/>
      <c r="H58" s="117"/>
      <c r="I58" s="118"/>
      <c r="J58" s="119">
        <f>ROUND($J$87,2)</f>
        <v>0</v>
      </c>
      <c r="K58" s="120"/>
    </row>
    <row r="59" spans="2:11" s="114" customFormat="1" ht="21" customHeight="1">
      <c r="B59" s="115"/>
      <c r="C59" s="116"/>
      <c r="D59" s="117" t="s">
        <v>987</v>
      </c>
      <c r="E59" s="117"/>
      <c r="F59" s="117"/>
      <c r="G59" s="117"/>
      <c r="H59" s="117"/>
      <c r="I59" s="118"/>
      <c r="J59" s="119">
        <f>ROUND($J$139,2)</f>
        <v>0</v>
      </c>
      <c r="K59" s="120"/>
    </row>
    <row r="60" spans="2:11" s="114" customFormat="1" ht="21" customHeight="1">
      <c r="B60" s="115"/>
      <c r="C60" s="116"/>
      <c r="D60" s="117" t="s">
        <v>988</v>
      </c>
      <c r="E60" s="117"/>
      <c r="F60" s="117"/>
      <c r="G60" s="117"/>
      <c r="H60" s="117"/>
      <c r="I60" s="118"/>
      <c r="J60" s="119">
        <f>ROUND($J$194,2)</f>
        <v>0</v>
      </c>
      <c r="K60" s="120"/>
    </row>
    <row r="61" spans="2:11" s="114" customFormat="1" ht="21" customHeight="1">
      <c r="B61" s="115"/>
      <c r="C61" s="116"/>
      <c r="D61" s="117" t="s">
        <v>989</v>
      </c>
      <c r="E61" s="117"/>
      <c r="F61" s="117"/>
      <c r="G61" s="117"/>
      <c r="H61" s="117"/>
      <c r="I61" s="118"/>
      <c r="J61" s="119">
        <f>ROUND($J$275,2)</f>
        <v>0</v>
      </c>
      <c r="K61" s="120"/>
    </row>
    <row r="62" spans="2:11" s="114" customFormat="1" ht="21" customHeight="1">
      <c r="B62" s="115"/>
      <c r="C62" s="116"/>
      <c r="D62" s="117" t="s">
        <v>990</v>
      </c>
      <c r="E62" s="117"/>
      <c r="F62" s="117"/>
      <c r="G62" s="117"/>
      <c r="H62" s="117"/>
      <c r="I62" s="118"/>
      <c r="J62" s="119">
        <f>ROUND($J$391,2)</f>
        <v>0</v>
      </c>
      <c r="K62" s="120"/>
    </row>
    <row r="63" spans="2:11" s="114" customFormat="1" ht="21" customHeight="1">
      <c r="B63" s="115"/>
      <c r="C63" s="116"/>
      <c r="D63" s="117" t="s">
        <v>991</v>
      </c>
      <c r="E63" s="117"/>
      <c r="F63" s="117"/>
      <c r="G63" s="117"/>
      <c r="H63" s="117"/>
      <c r="I63" s="118"/>
      <c r="J63" s="119">
        <f>ROUND($J$572,2)</f>
        <v>0</v>
      </c>
      <c r="K63" s="120"/>
    </row>
    <row r="64" spans="2:11" s="114" customFormat="1" ht="21" customHeight="1">
      <c r="B64" s="115"/>
      <c r="C64" s="116"/>
      <c r="D64" s="117" t="s">
        <v>992</v>
      </c>
      <c r="E64" s="117"/>
      <c r="F64" s="117"/>
      <c r="G64" s="117"/>
      <c r="H64" s="117"/>
      <c r="I64" s="118"/>
      <c r="J64" s="119">
        <f>ROUND($J$586,2)</f>
        <v>0</v>
      </c>
      <c r="K64" s="120"/>
    </row>
    <row r="65" spans="2:11" s="73" customFormat="1" ht="25.5" customHeight="1">
      <c r="B65" s="108"/>
      <c r="C65" s="109"/>
      <c r="D65" s="110" t="s">
        <v>113</v>
      </c>
      <c r="E65" s="110"/>
      <c r="F65" s="110"/>
      <c r="G65" s="110"/>
      <c r="H65" s="110"/>
      <c r="I65" s="111"/>
      <c r="J65" s="112">
        <f>ROUND($J$593,2)</f>
        <v>0</v>
      </c>
      <c r="K65" s="113"/>
    </row>
    <row r="66" spans="2:11" s="6" customFormat="1" ht="22.5" customHeight="1">
      <c r="B66" s="23"/>
      <c r="C66" s="24"/>
      <c r="D66" s="24"/>
      <c r="E66" s="24"/>
      <c r="F66" s="24"/>
      <c r="G66" s="24"/>
      <c r="H66" s="24"/>
      <c r="J66" s="24"/>
      <c r="K66" s="27"/>
    </row>
    <row r="67" spans="2:11" s="6" customFormat="1" ht="7.5" customHeight="1">
      <c r="B67" s="38"/>
      <c r="C67" s="39"/>
      <c r="D67" s="39"/>
      <c r="E67" s="39"/>
      <c r="F67" s="39"/>
      <c r="G67" s="39"/>
      <c r="H67" s="39"/>
      <c r="I67" s="101"/>
      <c r="J67" s="39"/>
      <c r="K67" s="40"/>
    </row>
    <row r="71" spans="2:12" s="6" customFormat="1" ht="7.5" customHeight="1">
      <c r="B71" s="41"/>
      <c r="C71" s="42"/>
      <c r="D71" s="42"/>
      <c r="E71" s="42"/>
      <c r="F71" s="42"/>
      <c r="G71" s="42"/>
      <c r="H71" s="42"/>
      <c r="I71" s="103"/>
      <c r="J71" s="42"/>
      <c r="K71" s="42"/>
      <c r="L71" s="43"/>
    </row>
    <row r="72" spans="2:12" s="6" customFormat="1" ht="37.5" customHeight="1">
      <c r="B72" s="23"/>
      <c r="C72" s="12" t="s">
        <v>119</v>
      </c>
      <c r="D72" s="24"/>
      <c r="E72" s="24"/>
      <c r="F72" s="24"/>
      <c r="G72" s="24"/>
      <c r="H72" s="24"/>
      <c r="J72" s="24"/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" customHeight="1">
      <c r="B74" s="23"/>
      <c r="C74" s="19" t="s">
        <v>15</v>
      </c>
      <c r="D74" s="24"/>
      <c r="E74" s="24"/>
      <c r="F74" s="24"/>
      <c r="G74" s="24"/>
      <c r="H74" s="24"/>
      <c r="J74" s="24"/>
      <c r="K74" s="24"/>
      <c r="L74" s="43"/>
    </row>
    <row r="75" spans="2:12" s="6" customFormat="1" ht="16.5" customHeight="1">
      <c r="B75" s="23"/>
      <c r="C75" s="24"/>
      <c r="D75" s="24"/>
      <c r="E75" s="248" t="str">
        <f>$E$7</f>
        <v>Zateplení objektu SOŠ a SOU v Neratovicích</v>
      </c>
      <c r="F75" s="223"/>
      <c r="G75" s="223"/>
      <c r="H75" s="223"/>
      <c r="J75" s="24"/>
      <c r="K75" s="24"/>
      <c r="L75" s="43"/>
    </row>
    <row r="76" spans="2:12" s="6" customFormat="1" ht="15" customHeight="1">
      <c r="B76" s="23"/>
      <c r="C76" s="19" t="s">
        <v>87</v>
      </c>
      <c r="D76" s="24"/>
      <c r="E76" s="24"/>
      <c r="F76" s="24"/>
      <c r="G76" s="24"/>
      <c r="H76" s="24"/>
      <c r="J76" s="24"/>
      <c r="K76" s="24"/>
      <c r="L76" s="43"/>
    </row>
    <row r="77" spans="2:12" s="6" customFormat="1" ht="19.5" customHeight="1">
      <c r="B77" s="23"/>
      <c r="C77" s="24"/>
      <c r="D77" s="24"/>
      <c r="E77" s="231" t="str">
        <f>$E$9</f>
        <v>1435/I-002 - Vytápění</v>
      </c>
      <c r="F77" s="223"/>
      <c r="G77" s="223"/>
      <c r="H77" s="223"/>
      <c r="J77" s="24"/>
      <c r="K77" s="24"/>
      <c r="L77" s="43"/>
    </row>
    <row r="78" spans="2:12" s="6" customFormat="1" ht="7.5" customHeight="1">
      <c r="B78" s="23"/>
      <c r="C78" s="24"/>
      <c r="D78" s="24"/>
      <c r="E78" s="24"/>
      <c r="F78" s="24"/>
      <c r="G78" s="24"/>
      <c r="H78" s="24"/>
      <c r="J78" s="24"/>
      <c r="K78" s="24"/>
      <c r="L78" s="43"/>
    </row>
    <row r="79" spans="2:12" s="6" customFormat="1" ht="18.75" customHeight="1">
      <c r="B79" s="23"/>
      <c r="C79" s="19" t="s">
        <v>21</v>
      </c>
      <c r="D79" s="24"/>
      <c r="E79" s="24"/>
      <c r="F79" s="17" t="str">
        <f>$F$12</f>
        <v>SOŠ a SOU Neratovice, Školní č.p. 664, 277 11 Nera</v>
      </c>
      <c r="G79" s="24"/>
      <c r="H79" s="24"/>
      <c r="I79" s="88" t="s">
        <v>23</v>
      </c>
      <c r="J79" s="52" t="str">
        <f>IF($J$12="","",$J$12)</f>
        <v>06.08.2014</v>
      </c>
      <c r="K79" s="24"/>
      <c r="L79" s="43"/>
    </row>
    <row r="80" spans="2:12" s="6" customFormat="1" ht="7.5" customHeight="1">
      <c r="B80" s="23"/>
      <c r="C80" s="24"/>
      <c r="D80" s="24"/>
      <c r="E80" s="24"/>
      <c r="F80" s="24"/>
      <c r="G80" s="24"/>
      <c r="H80" s="24"/>
      <c r="J80" s="24"/>
      <c r="K80" s="24"/>
      <c r="L80" s="43"/>
    </row>
    <row r="81" spans="2:12" s="6" customFormat="1" ht="15.75" customHeight="1">
      <c r="B81" s="23"/>
      <c r="C81" s="19" t="s">
        <v>27</v>
      </c>
      <c r="D81" s="24"/>
      <c r="E81" s="24"/>
      <c r="F81" s="17" t="str">
        <f>$E$15</f>
        <v> </v>
      </c>
      <c r="G81" s="24"/>
      <c r="H81" s="24"/>
      <c r="I81" s="88" t="s">
        <v>33</v>
      </c>
      <c r="J81" s="17" t="str">
        <f>$E$21</f>
        <v> </v>
      </c>
      <c r="K81" s="24"/>
      <c r="L81" s="43"/>
    </row>
    <row r="82" spans="2:12" s="6" customFormat="1" ht="15" customHeight="1">
      <c r="B82" s="23"/>
      <c r="C82" s="19" t="s">
        <v>31</v>
      </c>
      <c r="D82" s="24"/>
      <c r="E82" s="24"/>
      <c r="F82" s="17">
        <f>IF($E$18="","",$E$18)</f>
      </c>
      <c r="G82" s="24"/>
      <c r="H82" s="24"/>
      <c r="J82" s="24"/>
      <c r="K82" s="24"/>
      <c r="L82" s="43"/>
    </row>
    <row r="83" spans="2:12" s="6" customFormat="1" ht="11.25" customHeight="1">
      <c r="B83" s="23"/>
      <c r="C83" s="24"/>
      <c r="D83" s="24"/>
      <c r="E83" s="24"/>
      <c r="F83" s="24"/>
      <c r="G83" s="24"/>
      <c r="H83" s="24"/>
      <c r="J83" s="24"/>
      <c r="K83" s="24"/>
      <c r="L83" s="43"/>
    </row>
    <row r="84" spans="2:20" s="121" customFormat="1" ht="30" customHeight="1">
      <c r="B84" s="122"/>
      <c r="C84" s="123" t="s">
        <v>120</v>
      </c>
      <c r="D84" s="124" t="s">
        <v>55</v>
      </c>
      <c r="E84" s="124" t="s">
        <v>51</v>
      </c>
      <c r="F84" s="124" t="s">
        <v>121</v>
      </c>
      <c r="G84" s="124" t="s">
        <v>122</v>
      </c>
      <c r="H84" s="124" t="s">
        <v>123</v>
      </c>
      <c r="I84" s="125" t="s">
        <v>124</v>
      </c>
      <c r="J84" s="124" t="s">
        <v>125</v>
      </c>
      <c r="K84" s="126" t="s">
        <v>126</v>
      </c>
      <c r="L84" s="127"/>
      <c r="M84" s="59" t="s">
        <v>127</v>
      </c>
      <c r="N84" s="60" t="s">
        <v>40</v>
      </c>
      <c r="O84" s="60" t="s">
        <v>128</v>
      </c>
      <c r="P84" s="60" t="s">
        <v>129</v>
      </c>
      <c r="Q84" s="60" t="s">
        <v>130</v>
      </c>
      <c r="R84" s="60" t="s">
        <v>131</v>
      </c>
      <c r="S84" s="60" t="s">
        <v>132</v>
      </c>
      <c r="T84" s="61" t="s">
        <v>133</v>
      </c>
    </row>
    <row r="85" spans="2:63" s="6" customFormat="1" ht="30" customHeight="1">
      <c r="B85" s="23"/>
      <c r="C85" s="66" t="s">
        <v>92</v>
      </c>
      <c r="D85" s="24"/>
      <c r="E85" s="24"/>
      <c r="F85" s="24"/>
      <c r="G85" s="24"/>
      <c r="H85" s="24"/>
      <c r="J85" s="128">
        <f>$BK$85</f>
        <v>0</v>
      </c>
      <c r="K85" s="24"/>
      <c r="L85" s="43"/>
      <c r="M85" s="63"/>
      <c r="N85" s="64"/>
      <c r="O85" s="64"/>
      <c r="P85" s="129">
        <f>$P$86+$P$593</f>
        <v>0</v>
      </c>
      <c r="Q85" s="64"/>
      <c r="R85" s="129">
        <f>$R$86+$R$593</f>
        <v>6.051399999999999</v>
      </c>
      <c r="S85" s="64"/>
      <c r="T85" s="130">
        <f>$T$86+$T$593</f>
        <v>4.7026</v>
      </c>
      <c r="AT85" s="6" t="s">
        <v>69</v>
      </c>
      <c r="AU85" s="6" t="s">
        <v>93</v>
      </c>
      <c r="BK85" s="131">
        <f>$BK$86+$BK$593</f>
        <v>0</v>
      </c>
    </row>
    <row r="86" spans="2:63" s="132" customFormat="1" ht="37.5" customHeight="1">
      <c r="B86" s="133"/>
      <c r="C86" s="134"/>
      <c r="D86" s="134" t="s">
        <v>69</v>
      </c>
      <c r="E86" s="135" t="s">
        <v>504</v>
      </c>
      <c r="F86" s="135" t="s">
        <v>993</v>
      </c>
      <c r="G86" s="134"/>
      <c r="H86" s="134"/>
      <c r="J86" s="136">
        <f>$BK$86</f>
        <v>0</v>
      </c>
      <c r="K86" s="134"/>
      <c r="L86" s="137"/>
      <c r="M86" s="138"/>
      <c r="N86" s="134"/>
      <c r="O86" s="134"/>
      <c r="P86" s="139">
        <f>$P$87+$P$139+$P$194+$P$275+$P$391+$P$572+$P$586</f>
        <v>0</v>
      </c>
      <c r="Q86" s="134"/>
      <c r="R86" s="139">
        <f>$R$87+$R$139+$R$194+$R$275+$R$391+$R$572+$R$586</f>
        <v>6.051399999999999</v>
      </c>
      <c r="S86" s="134"/>
      <c r="T86" s="140">
        <f>$T$87+$T$139+$T$194+$T$275+$T$391+$T$572+$T$586</f>
        <v>4.7026</v>
      </c>
      <c r="AR86" s="141" t="s">
        <v>78</v>
      </c>
      <c r="AT86" s="141" t="s">
        <v>69</v>
      </c>
      <c r="AU86" s="141" t="s">
        <v>70</v>
      </c>
      <c r="AY86" s="141" t="s">
        <v>136</v>
      </c>
      <c r="BK86" s="142">
        <f>$BK$87+$BK$139+$BK$194+$BK$275+$BK$391+$BK$572+$BK$586</f>
        <v>0</v>
      </c>
    </row>
    <row r="87" spans="2:63" s="132" customFormat="1" ht="21" customHeight="1">
      <c r="B87" s="133"/>
      <c r="C87" s="134"/>
      <c r="D87" s="134" t="s">
        <v>69</v>
      </c>
      <c r="E87" s="143" t="s">
        <v>560</v>
      </c>
      <c r="F87" s="143" t="s">
        <v>994</v>
      </c>
      <c r="G87" s="134"/>
      <c r="H87" s="134"/>
      <c r="J87" s="144">
        <f>$BK$87</f>
        <v>0</v>
      </c>
      <c r="K87" s="134"/>
      <c r="L87" s="137"/>
      <c r="M87" s="138"/>
      <c r="N87" s="134"/>
      <c r="O87" s="134"/>
      <c r="P87" s="139">
        <f>SUM($P$88:$P$138)</f>
        <v>0</v>
      </c>
      <c r="Q87" s="134"/>
      <c r="R87" s="139">
        <f>SUM($R$88:$R$138)</f>
        <v>0.037110000000000004</v>
      </c>
      <c r="S87" s="134"/>
      <c r="T87" s="140">
        <f>SUM($T$88:$T$138)</f>
        <v>0.43148000000000003</v>
      </c>
      <c r="AR87" s="141" t="s">
        <v>78</v>
      </c>
      <c r="AT87" s="141" t="s">
        <v>69</v>
      </c>
      <c r="AU87" s="141" t="s">
        <v>20</v>
      </c>
      <c r="AY87" s="141" t="s">
        <v>136</v>
      </c>
      <c r="BK87" s="142">
        <f>SUM($BK$88:$BK$138)</f>
        <v>0</v>
      </c>
    </row>
    <row r="88" spans="2:65" s="6" customFormat="1" ht="15.75" customHeight="1">
      <c r="B88" s="23"/>
      <c r="C88" s="145" t="s">
        <v>20</v>
      </c>
      <c r="D88" s="145" t="s">
        <v>138</v>
      </c>
      <c r="E88" s="146" t="s">
        <v>995</v>
      </c>
      <c r="F88" s="147" t="s">
        <v>996</v>
      </c>
      <c r="G88" s="148" t="s">
        <v>150</v>
      </c>
      <c r="H88" s="149">
        <v>30</v>
      </c>
      <c r="I88" s="150"/>
      <c r="J88" s="151">
        <f>ROUND($I$88*$H$88,2)</f>
        <v>0</v>
      </c>
      <c r="K88" s="147" t="s">
        <v>190</v>
      </c>
      <c r="L88" s="43"/>
      <c r="M88" s="152"/>
      <c r="N88" s="153" t="s">
        <v>41</v>
      </c>
      <c r="O88" s="24"/>
      <c r="P88" s="24"/>
      <c r="Q88" s="154">
        <v>0.0001</v>
      </c>
      <c r="R88" s="154">
        <f>$Q$88*$H$88</f>
        <v>0.003</v>
      </c>
      <c r="S88" s="154">
        <v>0</v>
      </c>
      <c r="T88" s="155">
        <f>$S$88*$H$88</f>
        <v>0</v>
      </c>
      <c r="AR88" s="89" t="s">
        <v>277</v>
      </c>
      <c r="AT88" s="89" t="s">
        <v>138</v>
      </c>
      <c r="AU88" s="89" t="s">
        <v>78</v>
      </c>
      <c r="AY88" s="6" t="s">
        <v>136</v>
      </c>
      <c r="BE88" s="156">
        <f>IF($N$88="základní",$J$88,0)</f>
        <v>0</v>
      </c>
      <c r="BF88" s="156">
        <f>IF($N$88="snížená",$J$88,0)</f>
        <v>0</v>
      </c>
      <c r="BG88" s="156">
        <f>IF($N$88="zákl. přenesená",$J$88,0)</f>
        <v>0</v>
      </c>
      <c r="BH88" s="156">
        <f>IF($N$88="sníž. přenesená",$J$88,0)</f>
        <v>0</v>
      </c>
      <c r="BI88" s="156">
        <f>IF($N$88="nulová",$J$88,0)</f>
        <v>0</v>
      </c>
      <c r="BJ88" s="89" t="s">
        <v>20</v>
      </c>
      <c r="BK88" s="156">
        <f>ROUND($I$88*$H$88,2)</f>
        <v>0</v>
      </c>
      <c r="BL88" s="89" t="s">
        <v>277</v>
      </c>
      <c r="BM88" s="89" t="s">
        <v>997</v>
      </c>
    </row>
    <row r="89" spans="2:47" s="6" customFormat="1" ht="38.25" customHeight="1">
      <c r="B89" s="23"/>
      <c r="C89" s="24"/>
      <c r="D89" s="159" t="s">
        <v>998</v>
      </c>
      <c r="E89" s="24"/>
      <c r="F89" s="204" t="s">
        <v>999</v>
      </c>
      <c r="G89" s="24"/>
      <c r="H89" s="24"/>
      <c r="J89" s="24"/>
      <c r="K89" s="24"/>
      <c r="L89" s="43"/>
      <c r="M89" s="56"/>
      <c r="N89" s="24"/>
      <c r="O89" s="24"/>
      <c r="P89" s="24"/>
      <c r="Q89" s="24"/>
      <c r="R89" s="24"/>
      <c r="S89" s="24"/>
      <c r="T89" s="57"/>
      <c r="AT89" s="6" t="s">
        <v>998</v>
      </c>
      <c r="AU89" s="6" t="s">
        <v>78</v>
      </c>
    </row>
    <row r="90" spans="2:51" s="6" customFormat="1" ht="15.75" customHeight="1">
      <c r="B90" s="157"/>
      <c r="C90" s="158"/>
      <c r="D90" s="167" t="s">
        <v>144</v>
      </c>
      <c r="E90" s="158"/>
      <c r="F90" s="160" t="s">
        <v>1000</v>
      </c>
      <c r="G90" s="158"/>
      <c r="H90" s="158"/>
      <c r="J90" s="158"/>
      <c r="K90" s="158"/>
      <c r="L90" s="161"/>
      <c r="M90" s="162"/>
      <c r="N90" s="158"/>
      <c r="O90" s="158"/>
      <c r="P90" s="158"/>
      <c r="Q90" s="158"/>
      <c r="R90" s="158"/>
      <c r="S90" s="158"/>
      <c r="T90" s="163"/>
      <c r="AT90" s="164" t="s">
        <v>144</v>
      </c>
      <c r="AU90" s="164" t="s">
        <v>78</v>
      </c>
      <c r="AV90" s="164" t="s">
        <v>20</v>
      </c>
      <c r="AW90" s="164" t="s">
        <v>93</v>
      </c>
      <c r="AX90" s="164" t="s">
        <v>70</v>
      </c>
      <c r="AY90" s="164" t="s">
        <v>136</v>
      </c>
    </row>
    <row r="91" spans="2:51" s="6" customFormat="1" ht="15.75" customHeight="1">
      <c r="B91" s="157"/>
      <c r="C91" s="158"/>
      <c r="D91" s="167" t="s">
        <v>144</v>
      </c>
      <c r="E91" s="158"/>
      <c r="F91" s="160" t="s">
        <v>1001</v>
      </c>
      <c r="G91" s="158"/>
      <c r="H91" s="158"/>
      <c r="J91" s="158"/>
      <c r="K91" s="158"/>
      <c r="L91" s="161"/>
      <c r="M91" s="162"/>
      <c r="N91" s="158"/>
      <c r="O91" s="158"/>
      <c r="P91" s="158"/>
      <c r="Q91" s="158"/>
      <c r="R91" s="158"/>
      <c r="S91" s="158"/>
      <c r="T91" s="163"/>
      <c r="AT91" s="164" t="s">
        <v>144</v>
      </c>
      <c r="AU91" s="164" t="s">
        <v>78</v>
      </c>
      <c r="AV91" s="164" t="s">
        <v>20</v>
      </c>
      <c r="AW91" s="164" t="s">
        <v>93</v>
      </c>
      <c r="AX91" s="164" t="s">
        <v>70</v>
      </c>
      <c r="AY91" s="164" t="s">
        <v>136</v>
      </c>
    </row>
    <row r="92" spans="2:51" s="6" customFormat="1" ht="15.75" customHeight="1">
      <c r="B92" s="165"/>
      <c r="C92" s="166"/>
      <c r="D92" s="167" t="s">
        <v>144</v>
      </c>
      <c r="E92" s="166"/>
      <c r="F92" s="168" t="s">
        <v>1002</v>
      </c>
      <c r="G92" s="166"/>
      <c r="H92" s="169">
        <v>30</v>
      </c>
      <c r="J92" s="166"/>
      <c r="K92" s="166"/>
      <c r="L92" s="170"/>
      <c r="M92" s="171"/>
      <c r="N92" s="166"/>
      <c r="O92" s="166"/>
      <c r="P92" s="166"/>
      <c r="Q92" s="166"/>
      <c r="R92" s="166"/>
      <c r="S92" s="166"/>
      <c r="T92" s="172"/>
      <c r="AT92" s="173" t="s">
        <v>144</v>
      </c>
      <c r="AU92" s="173" t="s">
        <v>78</v>
      </c>
      <c r="AV92" s="173" t="s">
        <v>78</v>
      </c>
      <c r="AW92" s="173" t="s">
        <v>93</v>
      </c>
      <c r="AX92" s="173" t="s">
        <v>70</v>
      </c>
      <c r="AY92" s="173" t="s">
        <v>136</v>
      </c>
    </row>
    <row r="93" spans="2:51" s="6" customFormat="1" ht="15.75" customHeight="1">
      <c r="B93" s="192"/>
      <c r="C93" s="193"/>
      <c r="D93" s="167" t="s">
        <v>144</v>
      </c>
      <c r="E93" s="193"/>
      <c r="F93" s="194" t="s">
        <v>223</v>
      </c>
      <c r="G93" s="193"/>
      <c r="H93" s="195">
        <v>30</v>
      </c>
      <c r="J93" s="193"/>
      <c r="K93" s="193"/>
      <c r="L93" s="196"/>
      <c r="M93" s="197"/>
      <c r="N93" s="193"/>
      <c r="O93" s="193"/>
      <c r="P93" s="193"/>
      <c r="Q93" s="193"/>
      <c r="R93" s="193"/>
      <c r="S93" s="193"/>
      <c r="T93" s="198"/>
      <c r="AT93" s="199" t="s">
        <v>144</v>
      </c>
      <c r="AU93" s="199" t="s">
        <v>78</v>
      </c>
      <c r="AV93" s="199" t="s">
        <v>153</v>
      </c>
      <c r="AW93" s="199" t="s">
        <v>93</v>
      </c>
      <c r="AX93" s="199" t="s">
        <v>70</v>
      </c>
      <c r="AY93" s="199" t="s">
        <v>136</v>
      </c>
    </row>
    <row r="94" spans="2:51" s="6" customFormat="1" ht="15.75" customHeight="1">
      <c r="B94" s="174"/>
      <c r="C94" s="175"/>
      <c r="D94" s="167" t="s">
        <v>144</v>
      </c>
      <c r="E94" s="175"/>
      <c r="F94" s="176" t="s">
        <v>147</v>
      </c>
      <c r="G94" s="175"/>
      <c r="H94" s="177">
        <v>30</v>
      </c>
      <c r="J94" s="175"/>
      <c r="K94" s="175"/>
      <c r="L94" s="178"/>
      <c r="M94" s="179"/>
      <c r="N94" s="175"/>
      <c r="O94" s="175"/>
      <c r="P94" s="175"/>
      <c r="Q94" s="175"/>
      <c r="R94" s="175"/>
      <c r="S94" s="175"/>
      <c r="T94" s="180"/>
      <c r="AT94" s="181" t="s">
        <v>144</v>
      </c>
      <c r="AU94" s="181" t="s">
        <v>78</v>
      </c>
      <c r="AV94" s="181" t="s">
        <v>142</v>
      </c>
      <c r="AW94" s="181" t="s">
        <v>93</v>
      </c>
      <c r="AX94" s="181" t="s">
        <v>20</v>
      </c>
      <c r="AY94" s="181" t="s">
        <v>136</v>
      </c>
    </row>
    <row r="95" spans="2:65" s="6" customFormat="1" ht="15.75" customHeight="1">
      <c r="B95" s="23"/>
      <c r="C95" s="182" t="s">
        <v>78</v>
      </c>
      <c r="D95" s="182" t="s">
        <v>181</v>
      </c>
      <c r="E95" s="183" t="s">
        <v>1003</v>
      </c>
      <c r="F95" s="184" t="s">
        <v>1004</v>
      </c>
      <c r="G95" s="185" t="s">
        <v>150</v>
      </c>
      <c r="H95" s="186">
        <v>6</v>
      </c>
      <c r="I95" s="187"/>
      <c r="J95" s="188">
        <f>ROUND($I$95*$H$95,2)</f>
        <v>0</v>
      </c>
      <c r="K95" s="184" t="s">
        <v>190</v>
      </c>
      <c r="L95" s="189"/>
      <c r="M95" s="190"/>
      <c r="N95" s="191" t="s">
        <v>41</v>
      </c>
      <c r="O95" s="24"/>
      <c r="P95" s="24"/>
      <c r="Q95" s="154">
        <v>0.00027</v>
      </c>
      <c r="R95" s="154">
        <f>$Q$95*$H$95</f>
        <v>0.00162</v>
      </c>
      <c r="S95" s="154">
        <v>0</v>
      </c>
      <c r="T95" s="155">
        <f>$S$95*$H$95</f>
        <v>0</v>
      </c>
      <c r="AR95" s="89" t="s">
        <v>388</v>
      </c>
      <c r="AT95" s="89" t="s">
        <v>181</v>
      </c>
      <c r="AU95" s="89" t="s">
        <v>78</v>
      </c>
      <c r="AY95" s="6" t="s">
        <v>136</v>
      </c>
      <c r="BE95" s="156">
        <f>IF($N$95="základní",$J$95,0)</f>
        <v>0</v>
      </c>
      <c r="BF95" s="156">
        <f>IF($N$95="snížená",$J$95,0)</f>
        <v>0</v>
      </c>
      <c r="BG95" s="156">
        <f>IF($N$95="zákl. přenesená",$J$95,0)</f>
        <v>0</v>
      </c>
      <c r="BH95" s="156">
        <f>IF($N$95="sníž. přenesená",$J$95,0)</f>
        <v>0</v>
      </c>
      <c r="BI95" s="156">
        <f>IF($N$95="nulová",$J$95,0)</f>
        <v>0</v>
      </c>
      <c r="BJ95" s="89" t="s">
        <v>20</v>
      </c>
      <c r="BK95" s="156">
        <f>ROUND($I$95*$H$95,2)</f>
        <v>0</v>
      </c>
      <c r="BL95" s="89" t="s">
        <v>277</v>
      </c>
      <c r="BM95" s="89" t="s">
        <v>1005</v>
      </c>
    </row>
    <row r="96" spans="2:47" s="6" customFormat="1" ht="16.5" customHeight="1">
      <c r="B96" s="23"/>
      <c r="C96" s="24"/>
      <c r="D96" s="159" t="s">
        <v>998</v>
      </c>
      <c r="E96" s="24"/>
      <c r="F96" s="204" t="s">
        <v>1006</v>
      </c>
      <c r="G96" s="24"/>
      <c r="H96" s="24"/>
      <c r="J96" s="24"/>
      <c r="K96" s="24"/>
      <c r="L96" s="43"/>
      <c r="M96" s="56"/>
      <c r="N96" s="24"/>
      <c r="O96" s="24"/>
      <c r="P96" s="24"/>
      <c r="Q96" s="24"/>
      <c r="R96" s="24"/>
      <c r="S96" s="24"/>
      <c r="T96" s="57"/>
      <c r="AT96" s="6" t="s">
        <v>998</v>
      </c>
      <c r="AU96" s="6" t="s">
        <v>78</v>
      </c>
    </row>
    <row r="97" spans="2:51" s="6" customFormat="1" ht="15.75" customHeight="1">
      <c r="B97" s="157"/>
      <c r="C97" s="158"/>
      <c r="D97" s="167" t="s">
        <v>144</v>
      </c>
      <c r="E97" s="158"/>
      <c r="F97" s="160" t="s">
        <v>1000</v>
      </c>
      <c r="G97" s="158"/>
      <c r="H97" s="158"/>
      <c r="J97" s="158"/>
      <c r="K97" s="158"/>
      <c r="L97" s="161"/>
      <c r="M97" s="162"/>
      <c r="N97" s="158"/>
      <c r="O97" s="158"/>
      <c r="P97" s="158"/>
      <c r="Q97" s="158"/>
      <c r="R97" s="158"/>
      <c r="S97" s="158"/>
      <c r="T97" s="163"/>
      <c r="AT97" s="164" t="s">
        <v>144</v>
      </c>
      <c r="AU97" s="164" t="s">
        <v>78</v>
      </c>
      <c r="AV97" s="164" t="s">
        <v>20</v>
      </c>
      <c r="AW97" s="164" t="s">
        <v>93</v>
      </c>
      <c r="AX97" s="164" t="s">
        <v>70</v>
      </c>
      <c r="AY97" s="164" t="s">
        <v>136</v>
      </c>
    </row>
    <row r="98" spans="2:51" s="6" customFormat="1" ht="15.75" customHeight="1">
      <c r="B98" s="157"/>
      <c r="C98" s="158"/>
      <c r="D98" s="167" t="s">
        <v>144</v>
      </c>
      <c r="E98" s="158"/>
      <c r="F98" s="160" t="s">
        <v>1001</v>
      </c>
      <c r="G98" s="158"/>
      <c r="H98" s="158"/>
      <c r="J98" s="158"/>
      <c r="K98" s="158"/>
      <c r="L98" s="161"/>
      <c r="M98" s="162"/>
      <c r="N98" s="158"/>
      <c r="O98" s="158"/>
      <c r="P98" s="158"/>
      <c r="Q98" s="158"/>
      <c r="R98" s="158"/>
      <c r="S98" s="158"/>
      <c r="T98" s="163"/>
      <c r="AT98" s="164" t="s">
        <v>144</v>
      </c>
      <c r="AU98" s="164" t="s">
        <v>78</v>
      </c>
      <c r="AV98" s="164" t="s">
        <v>20</v>
      </c>
      <c r="AW98" s="164" t="s">
        <v>93</v>
      </c>
      <c r="AX98" s="164" t="s">
        <v>70</v>
      </c>
      <c r="AY98" s="164" t="s">
        <v>136</v>
      </c>
    </row>
    <row r="99" spans="2:51" s="6" customFormat="1" ht="15.75" customHeight="1">
      <c r="B99" s="165"/>
      <c r="C99" s="166"/>
      <c r="D99" s="167" t="s">
        <v>144</v>
      </c>
      <c r="E99" s="166"/>
      <c r="F99" s="168" t="s">
        <v>166</v>
      </c>
      <c r="G99" s="166"/>
      <c r="H99" s="169">
        <v>6</v>
      </c>
      <c r="J99" s="166"/>
      <c r="K99" s="166"/>
      <c r="L99" s="170"/>
      <c r="M99" s="171"/>
      <c r="N99" s="166"/>
      <c r="O99" s="166"/>
      <c r="P99" s="166"/>
      <c r="Q99" s="166"/>
      <c r="R99" s="166"/>
      <c r="S99" s="166"/>
      <c r="T99" s="172"/>
      <c r="AT99" s="173" t="s">
        <v>144</v>
      </c>
      <c r="AU99" s="173" t="s">
        <v>78</v>
      </c>
      <c r="AV99" s="173" t="s">
        <v>78</v>
      </c>
      <c r="AW99" s="173" t="s">
        <v>93</v>
      </c>
      <c r="AX99" s="173" t="s">
        <v>70</v>
      </c>
      <c r="AY99" s="173" t="s">
        <v>136</v>
      </c>
    </row>
    <row r="100" spans="2:51" s="6" customFormat="1" ht="15.75" customHeight="1">
      <c r="B100" s="192"/>
      <c r="C100" s="193"/>
      <c r="D100" s="167" t="s">
        <v>144</v>
      </c>
      <c r="E100" s="193"/>
      <c r="F100" s="194" t="s">
        <v>223</v>
      </c>
      <c r="G100" s="193"/>
      <c r="H100" s="195">
        <v>6</v>
      </c>
      <c r="J100" s="193"/>
      <c r="K100" s="193"/>
      <c r="L100" s="196"/>
      <c r="M100" s="197"/>
      <c r="N100" s="193"/>
      <c r="O100" s="193"/>
      <c r="P100" s="193"/>
      <c r="Q100" s="193"/>
      <c r="R100" s="193"/>
      <c r="S100" s="193"/>
      <c r="T100" s="198"/>
      <c r="AT100" s="199" t="s">
        <v>144</v>
      </c>
      <c r="AU100" s="199" t="s">
        <v>78</v>
      </c>
      <c r="AV100" s="199" t="s">
        <v>153</v>
      </c>
      <c r="AW100" s="199" t="s">
        <v>93</v>
      </c>
      <c r="AX100" s="199" t="s">
        <v>70</v>
      </c>
      <c r="AY100" s="199" t="s">
        <v>136</v>
      </c>
    </row>
    <row r="101" spans="2:51" s="6" customFormat="1" ht="15.75" customHeight="1">
      <c r="B101" s="174"/>
      <c r="C101" s="175"/>
      <c r="D101" s="167" t="s">
        <v>144</v>
      </c>
      <c r="E101" s="175"/>
      <c r="F101" s="176" t="s">
        <v>147</v>
      </c>
      <c r="G101" s="175"/>
      <c r="H101" s="177">
        <v>6</v>
      </c>
      <c r="J101" s="175"/>
      <c r="K101" s="175"/>
      <c r="L101" s="178"/>
      <c r="M101" s="179"/>
      <c r="N101" s="175"/>
      <c r="O101" s="175"/>
      <c r="P101" s="175"/>
      <c r="Q101" s="175"/>
      <c r="R101" s="175"/>
      <c r="S101" s="175"/>
      <c r="T101" s="180"/>
      <c r="AT101" s="181" t="s">
        <v>144</v>
      </c>
      <c r="AU101" s="181" t="s">
        <v>78</v>
      </c>
      <c r="AV101" s="181" t="s">
        <v>142</v>
      </c>
      <c r="AW101" s="181" t="s">
        <v>93</v>
      </c>
      <c r="AX101" s="181" t="s">
        <v>20</v>
      </c>
      <c r="AY101" s="181" t="s">
        <v>136</v>
      </c>
    </row>
    <row r="102" spans="2:65" s="6" customFormat="1" ht="15.75" customHeight="1">
      <c r="B102" s="23"/>
      <c r="C102" s="182" t="s">
        <v>142</v>
      </c>
      <c r="D102" s="182" t="s">
        <v>181</v>
      </c>
      <c r="E102" s="183" t="s">
        <v>1007</v>
      </c>
      <c r="F102" s="184" t="s">
        <v>1008</v>
      </c>
      <c r="G102" s="185" t="s">
        <v>150</v>
      </c>
      <c r="H102" s="186">
        <v>24</v>
      </c>
      <c r="I102" s="187"/>
      <c r="J102" s="188">
        <f>ROUND($I$102*$H$102,2)</f>
        <v>0</v>
      </c>
      <c r="K102" s="184" t="s">
        <v>190</v>
      </c>
      <c r="L102" s="189"/>
      <c r="M102" s="190"/>
      <c r="N102" s="191" t="s">
        <v>41</v>
      </c>
      <c r="O102" s="24"/>
      <c r="P102" s="24"/>
      <c r="Q102" s="154">
        <v>0.00032</v>
      </c>
      <c r="R102" s="154">
        <f>$Q$102*$H$102</f>
        <v>0.007680000000000001</v>
      </c>
      <c r="S102" s="154">
        <v>0</v>
      </c>
      <c r="T102" s="155">
        <f>$S$102*$H$102</f>
        <v>0</v>
      </c>
      <c r="AR102" s="89" t="s">
        <v>388</v>
      </c>
      <c r="AT102" s="89" t="s">
        <v>181</v>
      </c>
      <c r="AU102" s="89" t="s">
        <v>78</v>
      </c>
      <c r="AY102" s="6" t="s">
        <v>136</v>
      </c>
      <c r="BE102" s="156">
        <f>IF($N$102="základní",$J$102,0)</f>
        <v>0</v>
      </c>
      <c r="BF102" s="156">
        <f>IF($N$102="snížená",$J$102,0)</f>
        <v>0</v>
      </c>
      <c r="BG102" s="156">
        <f>IF($N$102="zákl. přenesená",$J$102,0)</f>
        <v>0</v>
      </c>
      <c r="BH102" s="156">
        <f>IF($N$102="sníž. přenesená",$J$102,0)</f>
        <v>0</v>
      </c>
      <c r="BI102" s="156">
        <f>IF($N$102="nulová",$J$102,0)</f>
        <v>0</v>
      </c>
      <c r="BJ102" s="89" t="s">
        <v>20</v>
      </c>
      <c r="BK102" s="156">
        <f>ROUND($I$102*$H$102,2)</f>
        <v>0</v>
      </c>
      <c r="BL102" s="89" t="s">
        <v>277</v>
      </c>
      <c r="BM102" s="89" t="s">
        <v>1009</v>
      </c>
    </row>
    <row r="103" spans="2:47" s="6" customFormat="1" ht="16.5" customHeight="1">
      <c r="B103" s="23"/>
      <c r="C103" s="24"/>
      <c r="D103" s="159" t="s">
        <v>998</v>
      </c>
      <c r="E103" s="24"/>
      <c r="F103" s="204" t="s">
        <v>1010</v>
      </c>
      <c r="G103" s="24"/>
      <c r="H103" s="24"/>
      <c r="J103" s="24"/>
      <c r="K103" s="24"/>
      <c r="L103" s="43"/>
      <c r="M103" s="56"/>
      <c r="N103" s="24"/>
      <c r="O103" s="24"/>
      <c r="P103" s="24"/>
      <c r="Q103" s="24"/>
      <c r="R103" s="24"/>
      <c r="S103" s="24"/>
      <c r="T103" s="57"/>
      <c r="AT103" s="6" t="s">
        <v>998</v>
      </c>
      <c r="AU103" s="6" t="s">
        <v>78</v>
      </c>
    </row>
    <row r="104" spans="2:51" s="6" customFormat="1" ht="15.75" customHeight="1">
      <c r="B104" s="157"/>
      <c r="C104" s="158"/>
      <c r="D104" s="167" t="s">
        <v>144</v>
      </c>
      <c r="E104" s="158"/>
      <c r="F104" s="160" t="s">
        <v>1000</v>
      </c>
      <c r="G104" s="158"/>
      <c r="H104" s="158"/>
      <c r="J104" s="158"/>
      <c r="K104" s="158"/>
      <c r="L104" s="161"/>
      <c r="M104" s="162"/>
      <c r="N104" s="158"/>
      <c r="O104" s="158"/>
      <c r="P104" s="158"/>
      <c r="Q104" s="158"/>
      <c r="R104" s="158"/>
      <c r="S104" s="158"/>
      <c r="T104" s="163"/>
      <c r="AT104" s="164" t="s">
        <v>144</v>
      </c>
      <c r="AU104" s="164" t="s">
        <v>78</v>
      </c>
      <c r="AV104" s="164" t="s">
        <v>20</v>
      </c>
      <c r="AW104" s="164" t="s">
        <v>93</v>
      </c>
      <c r="AX104" s="164" t="s">
        <v>70</v>
      </c>
      <c r="AY104" s="164" t="s">
        <v>136</v>
      </c>
    </row>
    <row r="105" spans="2:51" s="6" customFormat="1" ht="15.75" customHeight="1">
      <c r="B105" s="157"/>
      <c r="C105" s="158"/>
      <c r="D105" s="167" t="s">
        <v>144</v>
      </c>
      <c r="E105" s="158"/>
      <c r="F105" s="160" t="s">
        <v>1001</v>
      </c>
      <c r="G105" s="158"/>
      <c r="H105" s="158"/>
      <c r="J105" s="158"/>
      <c r="K105" s="158"/>
      <c r="L105" s="161"/>
      <c r="M105" s="162"/>
      <c r="N105" s="158"/>
      <c r="O105" s="158"/>
      <c r="P105" s="158"/>
      <c r="Q105" s="158"/>
      <c r="R105" s="158"/>
      <c r="S105" s="158"/>
      <c r="T105" s="163"/>
      <c r="AT105" s="164" t="s">
        <v>144</v>
      </c>
      <c r="AU105" s="164" t="s">
        <v>78</v>
      </c>
      <c r="AV105" s="164" t="s">
        <v>20</v>
      </c>
      <c r="AW105" s="164" t="s">
        <v>93</v>
      </c>
      <c r="AX105" s="164" t="s">
        <v>70</v>
      </c>
      <c r="AY105" s="164" t="s">
        <v>136</v>
      </c>
    </row>
    <row r="106" spans="2:51" s="6" customFormat="1" ht="15.75" customHeight="1">
      <c r="B106" s="165"/>
      <c r="C106" s="166"/>
      <c r="D106" s="167" t="s">
        <v>144</v>
      </c>
      <c r="E106" s="166"/>
      <c r="F106" s="168" t="s">
        <v>330</v>
      </c>
      <c r="G106" s="166"/>
      <c r="H106" s="169">
        <v>24</v>
      </c>
      <c r="J106" s="166"/>
      <c r="K106" s="166"/>
      <c r="L106" s="170"/>
      <c r="M106" s="171"/>
      <c r="N106" s="166"/>
      <c r="O106" s="166"/>
      <c r="P106" s="166"/>
      <c r="Q106" s="166"/>
      <c r="R106" s="166"/>
      <c r="S106" s="166"/>
      <c r="T106" s="172"/>
      <c r="AT106" s="173" t="s">
        <v>144</v>
      </c>
      <c r="AU106" s="173" t="s">
        <v>78</v>
      </c>
      <c r="AV106" s="173" t="s">
        <v>78</v>
      </c>
      <c r="AW106" s="173" t="s">
        <v>93</v>
      </c>
      <c r="AX106" s="173" t="s">
        <v>70</v>
      </c>
      <c r="AY106" s="173" t="s">
        <v>136</v>
      </c>
    </row>
    <row r="107" spans="2:51" s="6" customFormat="1" ht="15.75" customHeight="1">
      <c r="B107" s="192"/>
      <c r="C107" s="193"/>
      <c r="D107" s="167" t="s">
        <v>144</v>
      </c>
      <c r="E107" s="193"/>
      <c r="F107" s="194" t="s">
        <v>223</v>
      </c>
      <c r="G107" s="193"/>
      <c r="H107" s="195">
        <v>24</v>
      </c>
      <c r="J107" s="193"/>
      <c r="K107" s="193"/>
      <c r="L107" s="196"/>
      <c r="M107" s="197"/>
      <c r="N107" s="193"/>
      <c r="O107" s="193"/>
      <c r="P107" s="193"/>
      <c r="Q107" s="193"/>
      <c r="R107" s="193"/>
      <c r="S107" s="193"/>
      <c r="T107" s="198"/>
      <c r="AT107" s="199" t="s">
        <v>144</v>
      </c>
      <c r="AU107" s="199" t="s">
        <v>78</v>
      </c>
      <c r="AV107" s="199" t="s">
        <v>153</v>
      </c>
      <c r="AW107" s="199" t="s">
        <v>93</v>
      </c>
      <c r="AX107" s="199" t="s">
        <v>70</v>
      </c>
      <c r="AY107" s="199" t="s">
        <v>136</v>
      </c>
    </row>
    <row r="108" spans="2:51" s="6" customFormat="1" ht="15.75" customHeight="1">
      <c r="B108" s="174"/>
      <c r="C108" s="175"/>
      <c r="D108" s="167" t="s">
        <v>144</v>
      </c>
      <c r="E108" s="175"/>
      <c r="F108" s="176" t="s">
        <v>147</v>
      </c>
      <c r="G108" s="175"/>
      <c r="H108" s="177">
        <v>24</v>
      </c>
      <c r="J108" s="175"/>
      <c r="K108" s="175"/>
      <c r="L108" s="178"/>
      <c r="M108" s="179"/>
      <c r="N108" s="175"/>
      <c r="O108" s="175"/>
      <c r="P108" s="175"/>
      <c r="Q108" s="175"/>
      <c r="R108" s="175"/>
      <c r="S108" s="175"/>
      <c r="T108" s="180"/>
      <c r="AT108" s="181" t="s">
        <v>144</v>
      </c>
      <c r="AU108" s="181" t="s">
        <v>78</v>
      </c>
      <c r="AV108" s="181" t="s">
        <v>142</v>
      </c>
      <c r="AW108" s="181" t="s">
        <v>93</v>
      </c>
      <c r="AX108" s="181" t="s">
        <v>20</v>
      </c>
      <c r="AY108" s="181" t="s">
        <v>136</v>
      </c>
    </row>
    <row r="109" spans="2:65" s="6" customFormat="1" ht="15.75" customHeight="1">
      <c r="B109" s="23"/>
      <c r="C109" s="145" t="s">
        <v>166</v>
      </c>
      <c r="D109" s="145" t="s">
        <v>138</v>
      </c>
      <c r="E109" s="146" t="s">
        <v>1011</v>
      </c>
      <c r="F109" s="147" t="s">
        <v>1012</v>
      </c>
      <c r="G109" s="148" t="s">
        <v>150</v>
      </c>
      <c r="H109" s="149">
        <v>33</v>
      </c>
      <c r="I109" s="150"/>
      <c r="J109" s="151">
        <f>ROUND($I$109*$H$109,2)</f>
        <v>0</v>
      </c>
      <c r="K109" s="147" t="s">
        <v>190</v>
      </c>
      <c r="L109" s="43"/>
      <c r="M109" s="152"/>
      <c r="N109" s="153" t="s">
        <v>41</v>
      </c>
      <c r="O109" s="24"/>
      <c r="P109" s="24"/>
      <c r="Q109" s="154">
        <v>0.00018</v>
      </c>
      <c r="R109" s="154">
        <f>$Q$109*$H$109</f>
        <v>0.00594</v>
      </c>
      <c r="S109" s="154">
        <v>0</v>
      </c>
      <c r="T109" s="155">
        <f>$S$109*$H$109</f>
        <v>0</v>
      </c>
      <c r="AR109" s="89" t="s">
        <v>277</v>
      </c>
      <c r="AT109" s="89" t="s">
        <v>138</v>
      </c>
      <c r="AU109" s="89" t="s">
        <v>78</v>
      </c>
      <c r="AY109" s="6" t="s">
        <v>136</v>
      </c>
      <c r="BE109" s="156">
        <f>IF($N$109="základní",$J$109,0)</f>
        <v>0</v>
      </c>
      <c r="BF109" s="156">
        <f>IF($N$109="snížená",$J$109,0)</f>
        <v>0</v>
      </c>
      <c r="BG109" s="156">
        <f>IF($N$109="zákl. přenesená",$J$109,0)</f>
        <v>0</v>
      </c>
      <c r="BH109" s="156">
        <f>IF($N$109="sníž. přenesená",$J$109,0)</f>
        <v>0</v>
      </c>
      <c r="BI109" s="156">
        <f>IF($N$109="nulová",$J$109,0)</f>
        <v>0</v>
      </c>
      <c r="BJ109" s="89" t="s">
        <v>20</v>
      </c>
      <c r="BK109" s="156">
        <f>ROUND($I$109*$H$109,2)</f>
        <v>0</v>
      </c>
      <c r="BL109" s="89" t="s">
        <v>277</v>
      </c>
      <c r="BM109" s="89" t="s">
        <v>1013</v>
      </c>
    </row>
    <row r="110" spans="2:47" s="6" customFormat="1" ht="38.25" customHeight="1">
      <c r="B110" s="23"/>
      <c r="C110" s="24"/>
      <c r="D110" s="159" t="s">
        <v>998</v>
      </c>
      <c r="E110" s="24"/>
      <c r="F110" s="204" t="s">
        <v>1014</v>
      </c>
      <c r="G110" s="24"/>
      <c r="H110" s="24"/>
      <c r="J110" s="24"/>
      <c r="K110" s="24"/>
      <c r="L110" s="43"/>
      <c r="M110" s="56"/>
      <c r="N110" s="24"/>
      <c r="O110" s="24"/>
      <c r="P110" s="24"/>
      <c r="Q110" s="24"/>
      <c r="R110" s="24"/>
      <c r="S110" s="24"/>
      <c r="T110" s="57"/>
      <c r="AT110" s="6" t="s">
        <v>998</v>
      </c>
      <c r="AU110" s="6" t="s">
        <v>78</v>
      </c>
    </row>
    <row r="111" spans="2:51" s="6" customFormat="1" ht="15.75" customHeight="1">
      <c r="B111" s="157"/>
      <c r="C111" s="158"/>
      <c r="D111" s="167" t="s">
        <v>144</v>
      </c>
      <c r="E111" s="158"/>
      <c r="F111" s="160" t="s">
        <v>1000</v>
      </c>
      <c r="G111" s="158"/>
      <c r="H111" s="158"/>
      <c r="J111" s="158"/>
      <c r="K111" s="158"/>
      <c r="L111" s="161"/>
      <c r="M111" s="162"/>
      <c r="N111" s="158"/>
      <c r="O111" s="158"/>
      <c r="P111" s="158"/>
      <c r="Q111" s="158"/>
      <c r="R111" s="158"/>
      <c r="S111" s="158"/>
      <c r="T111" s="163"/>
      <c r="AT111" s="164" t="s">
        <v>144</v>
      </c>
      <c r="AU111" s="164" t="s">
        <v>78</v>
      </c>
      <c r="AV111" s="164" t="s">
        <v>20</v>
      </c>
      <c r="AW111" s="164" t="s">
        <v>93</v>
      </c>
      <c r="AX111" s="164" t="s">
        <v>70</v>
      </c>
      <c r="AY111" s="164" t="s">
        <v>136</v>
      </c>
    </row>
    <row r="112" spans="2:51" s="6" customFormat="1" ht="15.75" customHeight="1">
      <c r="B112" s="157"/>
      <c r="C112" s="158"/>
      <c r="D112" s="167" t="s">
        <v>144</v>
      </c>
      <c r="E112" s="158"/>
      <c r="F112" s="160" t="s">
        <v>1001</v>
      </c>
      <c r="G112" s="158"/>
      <c r="H112" s="158"/>
      <c r="J112" s="158"/>
      <c r="K112" s="158"/>
      <c r="L112" s="161"/>
      <c r="M112" s="162"/>
      <c r="N112" s="158"/>
      <c r="O112" s="158"/>
      <c r="P112" s="158"/>
      <c r="Q112" s="158"/>
      <c r="R112" s="158"/>
      <c r="S112" s="158"/>
      <c r="T112" s="163"/>
      <c r="AT112" s="164" t="s">
        <v>144</v>
      </c>
      <c r="AU112" s="164" t="s">
        <v>78</v>
      </c>
      <c r="AV112" s="164" t="s">
        <v>20</v>
      </c>
      <c r="AW112" s="164" t="s">
        <v>93</v>
      </c>
      <c r="AX112" s="164" t="s">
        <v>70</v>
      </c>
      <c r="AY112" s="164" t="s">
        <v>136</v>
      </c>
    </row>
    <row r="113" spans="2:51" s="6" customFormat="1" ht="15.75" customHeight="1">
      <c r="B113" s="165"/>
      <c r="C113" s="166"/>
      <c r="D113" s="167" t="s">
        <v>144</v>
      </c>
      <c r="E113" s="166"/>
      <c r="F113" s="168" t="s">
        <v>1015</v>
      </c>
      <c r="G113" s="166"/>
      <c r="H113" s="169">
        <v>33</v>
      </c>
      <c r="J113" s="166"/>
      <c r="K113" s="166"/>
      <c r="L113" s="170"/>
      <c r="M113" s="171"/>
      <c r="N113" s="166"/>
      <c r="O113" s="166"/>
      <c r="P113" s="166"/>
      <c r="Q113" s="166"/>
      <c r="R113" s="166"/>
      <c r="S113" s="166"/>
      <c r="T113" s="172"/>
      <c r="AT113" s="173" t="s">
        <v>144</v>
      </c>
      <c r="AU113" s="173" t="s">
        <v>78</v>
      </c>
      <c r="AV113" s="173" t="s">
        <v>78</v>
      </c>
      <c r="AW113" s="173" t="s">
        <v>93</v>
      </c>
      <c r="AX113" s="173" t="s">
        <v>70</v>
      </c>
      <c r="AY113" s="173" t="s">
        <v>136</v>
      </c>
    </row>
    <row r="114" spans="2:51" s="6" customFormat="1" ht="15.75" customHeight="1">
      <c r="B114" s="192"/>
      <c r="C114" s="193"/>
      <c r="D114" s="167" t="s">
        <v>144</v>
      </c>
      <c r="E114" s="193"/>
      <c r="F114" s="194" t="s">
        <v>223</v>
      </c>
      <c r="G114" s="193"/>
      <c r="H114" s="195">
        <v>33</v>
      </c>
      <c r="J114" s="193"/>
      <c r="K114" s="193"/>
      <c r="L114" s="196"/>
      <c r="M114" s="197"/>
      <c r="N114" s="193"/>
      <c r="O114" s="193"/>
      <c r="P114" s="193"/>
      <c r="Q114" s="193"/>
      <c r="R114" s="193"/>
      <c r="S114" s="193"/>
      <c r="T114" s="198"/>
      <c r="AT114" s="199" t="s">
        <v>144</v>
      </c>
      <c r="AU114" s="199" t="s">
        <v>78</v>
      </c>
      <c r="AV114" s="199" t="s">
        <v>153</v>
      </c>
      <c r="AW114" s="199" t="s">
        <v>93</v>
      </c>
      <c r="AX114" s="199" t="s">
        <v>70</v>
      </c>
      <c r="AY114" s="199" t="s">
        <v>136</v>
      </c>
    </row>
    <row r="115" spans="2:51" s="6" customFormat="1" ht="15.75" customHeight="1">
      <c r="B115" s="174"/>
      <c r="C115" s="175"/>
      <c r="D115" s="167" t="s">
        <v>144</v>
      </c>
      <c r="E115" s="175"/>
      <c r="F115" s="176" t="s">
        <v>147</v>
      </c>
      <c r="G115" s="175"/>
      <c r="H115" s="177">
        <v>33</v>
      </c>
      <c r="J115" s="175"/>
      <c r="K115" s="175"/>
      <c r="L115" s="178"/>
      <c r="M115" s="179"/>
      <c r="N115" s="175"/>
      <c r="O115" s="175"/>
      <c r="P115" s="175"/>
      <c r="Q115" s="175"/>
      <c r="R115" s="175"/>
      <c r="S115" s="175"/>
      <c r="T115" s="180"/>
      <c r="AT115" s="181" t="s">
        <v>144</v>
      </c>
      <c r="AU115" s="181" t="s">
        <v>78</v>
      </c>
      <c r="AV115" s="181" t="s">
        <v>142</v>
      </c>
      <c r="AW115" s="181" t="s">
        <v>93</v>
      </c>
      <c r="AX115" s="181" t="s">
        <v>20</v>
      </c>
      <c r="AY115" s="181" t="s">
        <v>136</v>
      </c>
    </row>
    <row r="116" spans="2:65" s="6" customFormat="1" ht="15.75" customHeight="1">
      <c r="B116" s="23"/>
      <c r="C116" s="182" t="s">
        <v>170</v>
      </c>
      <c r="D116" s="182" t="s">
        <v>181</v>
      </c>
      <c r="E116" s="183" t="s">
        <v>1016</v>
      </c>
      <c r="F116" s="184" t="s">
        <v>1017</v>
      </c>
      <c r="G116" s="185" t="s">
        <v>150</v>
      </c>
      <c r="H116" s="186">
        <v>12</v>
      </c>
      <c r="I116" s="187"/>
      <c r="J116" s="188">
        <f>ROUND($I$116*$H$116,2)</f>
        <v>0</v>
      </c>
      <c r="K116" s="184" t="s">
        <v>190</v>
      </c>
      <c r="L116" s="189"/>
      <c r="M116" s="190"/>
      <c r="N116" s="191" t="s">
        <v>41</v>
      </c>
      <c r="O116" s="24"/>
      <c r="P116" s="24"/>
      <c r="Q116" s="154">
        <v>0.00047</v>
      </c>
      <c r="R116" s="154">
        <f>$Q$116*$H$116</f>
        <v>0.00564</v>
      </c>
      <c r="S116" s="154">
        <v>0</v>
      </c>
      <c r="T116" s="155">
        <f>$S$116*$H$116</f>
        <v>0</v>
      </c>
      <c r="AR116" s="89" t="s">
        <v>388</v>
      </c>
      <c r="AT116" s="89" t="s">
        <v>181</v>
      </c>
      <c r="AU116" s="89" t="s">
        <v>78</v>
      </c>
      <c r="AY116" s="6" t="s">
        <v>136</v>
      </c>
      <c r="BE116" s="156">
        <f>IF($N$116="základní",$J$116,0)</f>
        <v>0</v>
      </c>
      <c r="BF116" s="156">
        <f>IF($N$116="snížená",$J$116,0)</f>
        <v>0</v>
      </c>
      <c r="BG116" s="156">
        <f>IF($N$116="zákl. přenesená",$J$116,0)</f>
        <v>0</v>
      </c>
      <c r="BH116" s="156">
        <f>IF($N$116="sníž. přenesená",$J$116,0)</f>
        <v>0</v>
      </c>
      <c r="BI116" s="156">
        <f>IF($N$116="nulová",$J$116,0)</f>
        <v>0</v>
      </c>
      <c r="BJ116" s="89" t="s">
        <v>20</v>
      </c>
      <c r="BK116" s="156">
        <f>ROUND($I$116*$H$116,2)</f>
        <v>0</v>
      </c>
      <c r="BL116" s="89" t="s">
        <v>277</v>
      </c>
      <c r="BM116" s="89" t="s">
        <v>1018</v>
      </c>
    </row>
    <row r="117" spans="2:47" s="6" customFormat="1" ht="16.5" customHeight="1">
      <c r="B117" s="23"/>
      <c r="C117" s="24"/>
      <c r="D117" s="159" t="s">
        <v>998</v>
      </c>
      <c r="E117" s="24"/>
      <c r="F117" s="204" t="s">
        <v>1019</v>
      </c>
      <c r="G117" s="24"/>
      <c r="H117" s="24"/>
      <c r="J117" s="24"/>
      <c r="K117" s="24"/>
      <c r="L117" s="43"/>
      <c r="M117" s="56"/>
      <c r="N117" s="24"/>
      <c r="O117" s="24"/>
      <c r="P117" s="24"/>
      <c r="Q117" s="24"/>
      <c r="R117" s="24"/>
      <c r="S117" s="24"/>
      <c r="T117" s="57"/>
      <c r="AT117" s="6" t="s">
        <v>998</v>
      </c>
      <c r="AU117" s="6" t="s">
        <v>78</v>
      </c>
    </row>
    <row r="118" spans="2:51" s="6" customFormat="1" ht="15.75" customHeight="1">
      <c r="B118" s="157"/>
      <c r="C118" s="158"/>
      <c r="D118" s="167" t="s">
        <v>144</v>
      </c>
      <c r="E118" s="158"/>
      <c r="F118" s="160" t="s">
        <v>1000</v>
      </c>
      <c r="G118" s="158"/>
      <c r="H118" s="158"/>
      <c r="J118" s="158"/>
      <c r="K118" s="158"/>
      <c r="L118" s="161"/>
      <c r="M118" s="162"/>
      <c r="N118" s="158"/>
      <c r="O118" s="158"/>
      <c r="P118" s="158"/>
      <c r="Q118" s="158"/>
      <c r="R118" s="158"/>
      <c r="S118" s="158"/>
      <c r="T118" s="163"/>
      <c r="AT118" s="164" t="s">
        <v>144</v>
      </c>
      <c r="AU118" s="164" t="s">
        <v>78</v>
      </c>
      <c r="AV118" s="164" t="s">
        <v>20</v>
      </c>
      <c r="AW118" s="164" t="s">
        <v>93</v>
      </c>
      <c r="AX118" s="164" t="s">
        <v>70</v>
      </c>
      <c r="AY118" s="164" t="s">
        <v>136</v>
      </c>
    </row>
    <row r="119" spans="2:51" s="6" customFormat="1" ht="15.75" customHeight="1">
      <c r="B119" s="157"/>
      <c r="C119" s="158"/>
      <c r="D119" s="167" t="s">
        <v>144</v>
      </c>
      <c r="E119" s="158"/>
      <c r="F119" s="160" t="s">
        <v>1001</v>
      </c>
      <c r="G119" s="158"/>
      <c r="H119" s="158"/>
      <c r="J119" s="158"/>
      <c r="K119" s="158"/>
      <c r="L119" s="161"/>
      <c r="M119" s="162"/>
      <c r="N119" s="158"/>
      <c r="O119" s="158"/>
      <c r="P119" s="158"/>
      <c r="Q119" s="158"/>
      <c r="R119" s="158"/>
      <c r="S119" s="158"/>
      <c r="T119" s="163"/>
      <c r="AT119" s="164" t="s">
        <v>144</v>
      </c>
      <c r="AU119" s="164" t="s">
        <v>78</v>
      </c>
      <c r="AV119" s="164" t="s">
        <v>20</v>
      </c>
      <c r="AW119" s="164" t="s">
        <v>93</v>
      </c>
      <c r="AX119" s="164" t="s">
        <v>70</v>
      </c>
      <c r="AY119" s="164" t="s">
        <v>136</v>
      </c>
    </row>
    <row r="120" spans="2:51" s="6" customFormat="1" ht="15.75" customHeight="1">
      <c r="B120" s="165"/>
      <c r="C120" s="166"/>
      <c r="D120" s="167" t="s">
        <v>144</v>
      </c>
      <c r="E120" s="166"/>
      <c r="F120" s="168" t="s">
        <v>204</v>
      </c>
      <c r="G120" s="166"/>
      <c r="H120" s="169">
        <v>12</v>
      </c>
      <c r="J120" s="166"/>
      <c r="K120" s="166"/>
      <c r="L120" s="170"/>
      <c r="M120" s="171"/>
      <c r="N120" s="166"/>
      <c r="O120" s="166"/>
      <c r="P120" s="166"/>
      <c r="Q120" s="166"/>
      <c r="R120" s="166"/>
      <c r="S120" s="166"/>
      <c r="T120" s="172"/>
      <c r="AT120" s="173" t="s">
        <v>144</v>
      </c>
      <c r="AU120" s="173" t="s">
        <v>78</v>
      </c>
      <c r="AV120" s="173" t="s">
        <v>78</v>
      </c>
      <c r="AW120" s="173" t="s">
        <v>93</v>
      </c>
      <c r="AX120" s="173" t="s">
        <v>70</v>
      </c>
      <c r="AY120" s="173" t="s">
        <v>136</v>
      </c>
    </row>
    <row r="121" spans="2:51" s="6" customFormat="1" ht="15.75" customHeight="1">
      <c r="B121" s="192"/>
      <c r="C121" s="193"/>
      <c r="D121" s="167" t="s">
        <v>144</v>
      </c>
      <c r="E121" s="193"/>
      <c r="F121" s="194" t="s">
        <v>223</v>
      </c>
      <c r="G121" s="193"/>
      <c r="H121" s="195">
        <v>12</v>
      </c>
      <c r="J121" s="193"/>
      <c r="K121" s="193"/>
      <c r="L121" s="196"/>
      <c r="M121" s="197"/>
      <c r="N121" s="193"/>
      <c r="O121" s="193"/>
      <c r="P121" s="193"/>
      <c r="Q121" s="193"/>
      <c r="R121" s="193"/>
      <c r="S121" s="193"/>
      <c r="T121" s="198"/>
      <c r="AT121" s="199" t="s">
        <v>144</v>
      </c>
      <c r="AU121" s="199" t="s">
        <v>78</v>
      </c>
      <c r="AV121" s="199" t="s">
        <v>153</v>
      </c>
      <c r="AW121" s="199" t="s">
        <v>93</v>
      </c>
      <c r="AX121" s="199" t="s">
        <v>70</v>
      </c>
      <c r="AY121" s="199" t="s">
        <v>136</v>
      </c>
    </row>
    <row r="122" spans="2:51" s="6" customFormat="1" ht="15.75" customHeight="1">
      <c r="B122" s="174"/>
      <c r="C122" s="175"/>
      <c r="D122" s="167" t="s">
        <v>144</v>
      </c>
      <c r="E122" s="175"/>
      <c r="F122" s="176" t="s">
        <v>147</v>
      </c>
      <c r="G122" s="175"/>
      <c r="H122" s="177">
        <v>12</v>
      </c>
      <c r="J122" s="175"/>
      <c r="K122" s="175"/>
      <c r="L122" s="178"/>
      <c r="M122" s="179"/>
      <c r="N122" s="175"/>
      <c r="O122" s="175"/>
      <c r="P122" s="175"/>
      <c r="Q122" s="175"/>
      <c r="R122" s="175"/>
      <c r="S122" s="175"/>
      <c r="T122" s="180"/>
      <c r="AT122" s="181" t="s">
        <v>144</v>
      </c>
      <c r="AU122" s="181" t="s">
        <v>78</v>
      </c>
      <c r="AV122" s="181" t="s">
        <v>142</v>
      </c>
      <c r="AW122" s="181" t="s">
        <v>93</v>
      </c>
      <c r="AX122" s="181" t="s">
        <v>20</v>
      </c>
      <c r="AY122" s="181" t="s">
        <v>136</v>
      </c>
    </row>
    <row r="123" spans="2:65" s="6" customFormat="1" ht="15.75" customHeight="1">
      <c r="B123" s="23"/>
      <c r="C123" s="182" t="s">
        <v>180</v>
      </c>
      <c r="D123" s="182" t="s">
        <v>181</v>
      </c>
      <c r="E123" s="183" t="s">
        <v>1020</v>
      </c>
      <c r="F123" s="184" t="s">
        <v>1021</v>
      </c>
      <c r="G123" s="185" t="s">
        <v>150</v>
      </c>
      <c r="H123" s="186">
        <v>21</v>
      </c>
      <c r="I123" s="187"/>
      <c r="J123" s="188">
        <f>ROUND($I$123*$H$123,2)</f>
        <v>0</v>
      </c>
      <c r="K123" s="184" t="s">
        <v>190</v>
      </c>
      <c r="L123" s="189"/>
      <c r="M123" s="190"/>
      <c r="N123" s="191" t="s">
        <v>41</v>
      </c>
      <c r="O123" s="24"/>
      <c r="P123" s="24"/>
      <c r="Q123" s="154">
        <v>0.00063</v>
      </c>
      <c r="R123" s="154">
        <f>$Q$123*$H$123</f>
        <v>0.01323</v>
      </c>
      <c r="S123" s="154">
        <v>0</v>
      </c>
      <c r="T123" s="155">
        <f>$S$123*$H$123</f>
        <v>0</v>
      </c>
      <c r="AR123" s="89" t="s">
        <v>388</v>
      </c>
      <c r="AT123" s="89" t="s">
        <v>181</v>
      </c>
      <c r="AU123" s="89" t="s">
        <v>78</v>
      </c>
      <c r="AY123" s="6" t="s">
        <v>136</v>
      </c>
      <c r="BE123" s="156">
        <f>IF($N$123="základní",$J$123,0)</f>
        <v>0</v>
      </c>
      <c r="BF123" s="156">
        <f>IF($N$123="snížená",$J$123,0)</f>
        <v>0</v>
      </c>
      <c r="BG123" s="156">
        <f>IF($N$123="zákl. přenesená",$J$123,0)</f>
        <v>0</v>
      </c>
      <c r="BH123" s="156">
        <f>IF($N$123="sníž. přenesená",$J$123,0)</f>
        <v>0</v>
      </c>
      <c r="BI123" s="156">
        <f>IF($N$123="nulová",$J$123,0)</f>
        <v>0</v>
      </c>
      <c r="BJ123" s="89" t="s">
        <v>20</v>
      </c>
      <c r="BK123" s="156">
        <f>ROUND($I$123*$H$123,2)</f>
        <v>0</v>
      </c>
      <c r="BL123" s="89" t="s">
        <v>277</v>
      </c>
      <c r="BM123" s="89" t="s">
        <v>1022</v>
      </c>
    </row>
    <row r="124" spans="2:47" s="6" customFormat="1" ht="16.5" customHeight="1">
      <c r="B124" s="23"/>
      <c r="C124" s="24"/>
      <c r="D124" s="159" t="s">
        <v>998</v>
      </c>
      <c r="E124" s="24"/>
      <c r="F124" s="204" t="s">
        <v>1023</v>
      </c>
      <c r="G124" s="24"/>
      <c r="H124" s="24"/>
      <c r="J124" s="24"/>
      <c r="K124" s="24"/>
      <c r="L124" s="43"/>
      <c r="M124" s="56"/>
      <c r="N124" s="24"/>
      <c r="O124" s="24"/>
      <c r="P124" s="24"/>
      <c r="Q124" s="24"/>
      <c r="R124" s="24"/>
      <c r="S124" s="24"/>
      <c r="T124" s="57"/>
      <c r="AT124" s="6" t="s">
        <v>998</v>
      </c>
      <c r="AU124" s="6" t="s">
        <v>78</v>
      </c>
    </row>
    <row r="125" spans="2:51" s="6" customFormat="1" ht="15.75" customHeight="1">
      <c r="B125" s="157"/>
      <c r="C125" s="158"/>
      <c r="D125" s="167" t="s">
        <v>144</v>
      </c>
      <c r="E125" s="158"/>
      <c r="F125" s="160" t="s">
        <v>1000</v>
      </c>
      <c r="G125" s="158"/>
      <c r="H125" s="158"/>
      <c r="J125" s="158"/>
      <c r="K125" s="158"/>
      <c r="L125" s="161"/>
      <c r="M125" s="162"/>
      <c r="N125" s="158"/>
      <c r="O125" s="158"/>
      <c r="P125" s="158"/>
      <c r="Q125" s="158"/>
      <c r="R125" s="158"/>
      <c r="S125" s="158"/>
      <c r="T125" s="163"/>
      <c r="AT125" s="164" t="s">
        <v>144</v>
      </c>
      <c r="AU125" s="164" t="s">
        <v>78</v>
      </c>
      <c r="AV125" s="164" t="s">
        <v>20</v>
      </c>
      <c r="AW125" s="164" t="s">
        <v>93</v>
      </c>
      <c r="AX125" s="164" t="s">
        <v>70</v>
      </c>
      <c r="AY125" s="164" t="s">
        <v>136</v>
      </c>
    </row>
    <row r="126" spans="2:51" s="6" customFormat="1" ht="15.75" customHeight="1">
      <c r="B126" s="157"/>
      <c r="C126" s="158"/>
      <c r="D126" s="167" t="s">
        <v>144</v>
      </c>
      <c r="E126" s="158"/>
      <c r="F126" s="160" t="s">
        <v>1001</v>
      </c>
      <c r="G126" s="158"/>
      <c r="H126" s="158"/>
      <c r="J126" s="158"/>
      <c r="K126" s="158"/>
      <c r="L126" s="161"/>
      <c r="M126" s="162"/>
      <c r="N126" s="158"/>
      <c r="O126" s="158"/>
      <c r="P126" s="158"/>
      <c r="Q126" s="158"/>
      <c r="R126" s="158"/>
      <c r="S126" s="158"/>
      <c r="T126" s="163"/>
      <c r="AT126" s="164" t="s">
        <v>144</v>
      </c>
      <c r="AU126" s="164" t="s">
        <v>78</v>
      </c>
      <c r="AV126" s="164" t="s">
        <v>20</v>
      </c>
      <c r="AW126" s="164" t="s">
        <v>93</v>
      </c>
      <c r="AX126" s="164" t="s">
        <v>70</v>
      </c>
      <c r="AY126" s="164" t="s">
        <v>136</v>
      </c>
    </row>
    <row r="127" spans="2:51" s="6" customFormat="1" ht="15.75" customHeight="1">
      <c r="B127" s="165"/>
      <c r="C127" s="166"/>
      <c r="D127" s="167" t="s">
        <v>144</v>
      </c>
      <c r="E127" s="166"/>
      <c r="F127" s="168" t="s">
        <v>6</v>
      </c>
      <c r="G127" s="166"/>
      <c r="H127" s="169">
        <v>21</v>
      </c>
      <c r="J127" s="166"/>
      <c r="K127" s="166"/>
      <c r="L127" s="170"/>
      <c r="M127" s="171"/>
      <c r="N127" s="166"/>
      <c r="O127" s="166"/>
      <c r="P127" s="166"/>
      <c r="Q127" s="166"/>
      <c r="R127" s="166"/>
      <c r="S127" s="166"/>
      <c r="T127" s="172"/>
      <c r="AT127" s="173" t="s">
        <v>144</v>
      </c>
      <c r="AU127" s="173" t="s">
        <v>78</v>
      </c>
      <c r="AV127" s="173" t="s">
        <v>78</v>
      </c>
      <c r="AW127" s="173" t="s">
        <v>93</v>
      </c>
      <c r="AX127" s="173" t="s">
        <v>70</v>
      </c>
      <c r="AY127" s="173" t="s">
        <v>136</v>
      </c>
    </row>
    <row r="128" spans="2:51" s="6" customFormat="1" ht="15.75" customHeight="1">
      <c r="B128" s="192"/>
      <c r="C128" s="193"/>
      <c r="D128" s="167" t="s">
        <v>144</v>
      </c>
      <c r="E128" s="193"/>
      <c r="F128" s="194" t="s">
        <v>223</v>
      </c>
      <c r="G128" s="193"/>
      <c r="H128" s="195">
        <v>21</v>
      </c>
      <c r="J128" s="193"/>
      <c r="K128" s="193"/>
      <c r="L128" s="196"/>
      <c r="M128" s="197"/>
      <c r="N128" s="193"/>
      <c r="O128" s="193"/>
      <c r="P128" s="193"/>
      <c r="Q128" s="193"/>
      <c r="R128" s="193"/>
      <c r="S128" s="193"/>
      <c r="T128" s="198"/>
      <c r="AT128" s="199" t="s">
        <v>144</v>
      </c>
      <c r="AU128" s="199" t="s">
        <v>78</v>
      </c>
      <c r="AV128" s="199" t="s">
        <v>153</v>
      </c>
      <c r="AW128" s="199" t="s">
        <v>93</v>
      </c>
      <c r="AX128" s="199" t="s">
        <v>70</v>
      </c>
      <c r="AY128" s="199" t="s">
        <v>136</v>
      </c>
    </row>
    <row r="129" spans="2:51" s="6" customFormat="1" ht="15.75" customHeight="1">
      <c r="B129" s="174"/>
      <c r="C129" s="175"/>
      <c r="D129" s="167" t="s">
        <v>144</v>
      </c>
      <c r="E129" s="175"/>
      <c r="F129" s="176" t="s">
        <v>147</v>
      </c>
      <c r="G129" s="175"/>
      <c r="H129" s="177">
        <v>21</v>
      </c>
      <c r="J129" s="175"/>
      <c r="K129" s="175"/>
      <c r="L129" s="178"/>
      <c r="M129" s="179"/>
      <c r="N129" s="175"/>
      <c r="O129" s="175"/>
      <c r="P129" s="175"/>
      <c r="Q129" s="175"/>
      <c r="R129" s="175"/>
      <c r="S129" s="175"/>
      <c r="T129" s="180"/>
      <c r="AT129" s="181" t="s">
        <v>144</v>
      </c>
      <c r="AU129" s="181" t="s">
        <v>78</v>
      </c>
      <c r="AV129" s="181" t="s">
        <v>142</v>
      </c>
      <c r="AW129" s="181" t="s">
        <v>93</v>
      </c>
      <c r="AX129" s="181" t="s">
        <v>20</v>
      </c>
      <c r="AY129" s="181" t="s">
        <v>136</v>
      </c>
    </row>
    <row r="130" spans="2:65" s="6" customFormat="1" ht="15.75" customHeight="1">
      <c r="B130" s="23"/>
      <c r="C130" s="145" t="s">
        <v>25</v>
      </c>
      <c r="D130" s="145" t="s">
        <v>138</v>
      </c>
      <c r="E130" s="146" t="s">
        <v>1024</v>
      </c>
      <c r="F130" s="147" t="s">
        <v>1025</v>
      </c>
      <c r="G130" s="148" t="s">
        <v>150</v>
      </c>
      <c r="H130" s="149">
        <v>322</v>
      </c>
      <c r="I130" s="150"/>
      <c r="J130" s="151">
        <f>ROUND($I$130*$H$130,2)</f>
        <v>0</v>
      </c>
      <c r="K130" s="147"/>
      <c r="L130" s="43"/>
      <c r="M130" s="152"/>
      <c r="N130" s="153" t="s">
        <v>41</v>
      </c>
      <c r="O130" s="24"/>
      <c r="P130" s="24"/>
      <c r="Q130" s="154">
        <v>0</v>
      </c>
      <c r="R130" s="154">
        <f>$Q$130*$H$130</f>
        <v>0</v>
      </c>
      <c r="S130" s="154">
        <v>0.00134</v>
      </c>
      <c r="T130" s="155">
        <f>$S$130*$H$130</f>
        <v>0.43148000000000003</v>
      </c>
      <c r="AR130" s="89" t="s">
        <v>277</v>
      </c>
      <c r="AT130" s="89" t="s">
        <v>138</v>
      </c>
      <c r="AU130" s="89" t="s">
        <v>78</v>
      </c>
      <c r="AY130" s="6" t="s">
        <v>136</v>
      </c>
      <c r="BE130" s="156">
        <f>IF($N$130="základní",$J$130,0)</f>
        <v>0</v>
      </c>
      <c r="BF130" s="156">
        <f>IF($N$130="snížená",$J$130,0)</f>
        <v>0</v>
      </c>
      <c r="BG130" s="156">
        <f>IF($N$130="zákl. přenesená",$J$130,0)</f>
        <v>0</v>
      </c>
      <c r="BH130" s="156">
        <f>IF($N$130="sníž. přenesená",$J$130,0)</f>
        <v>0</v>
      </c>
      <c r="BI130" s="156">
        <f>IF($N$130="nulová",$J$130,0)</f>
        <v>0</v>
      </c>
      <c r="BJ130" s="89" t="s">
        <v>20</v>
      </c>
      <c r="BK130" s="156">
        <f>ROUND($I$130*$H$130,2)</f>
        <v>0</v>
      </c>
      <c r="BL130" s="89" t="s">
        <v>277</v>
      </c>
      <c r="BM130" s="89" t="s">
        <v>1026</v>
      </c>
    </row>
    <row r="131" spans="2:47" s="6" customFormat="1" ht="27" customHeight="1">
      <c r="B131" s="23"/>
      <c r="C131" s="24"/>
      <c r="D131" s="159" t="s">
        <v>998</v>
      </c>
      <c r="E131" s="24"/>
      <c r="F131" s="204" t="s">
        <v>1027</v>
      </c>
      <c r="G131" s="24"/>
      <c r="H131" s="24"/>
      <c r="J131" s="24"/>
      <c r="K131" s="24"/>
      <c r="L131" s="43"/>
      <c r="M131" s="56"/>
      <c r="N131" s="24"/>
      <c r="O131" s="24"/>
      <c r="P131" s="24"/>
      <c r="Q131" s="24"/>
      <c r="R131" s="24"/>
      <c r="S131" s="24"/>
      <c r="T131" s="57"/>
      <c r="AT131" s="6" t="s">
        <v>998</v>
      </c>
      <c r="AU131" s="6" t="s">
        <v>78</v>
      </c>
    </row>
    <row r="132" spans="2:51" s="6" customFormat="1" ht="15.75" customHeight="1">
      <c r="B132" s="157"/>
      <c r="C132" s="158"/>
      <c r="D132" s="167" t="s">
        <v>144</v>
      </c>
      <c r="E132" s="158"/>
      <c r="F132" s="160" t="s">
        <v>1028</v>
      </c>
      <c r="G132" s="158"/>
      <c r="H132" s="158"/>
      <c r="J132" s="158"/>
      <c r="K132" s="158"/>
      <c r="L132" s="161"/>
      <c r="M132" s="162"/>
      <c r="N132" s="158"/>
      <c r="O132" s="158"/>
      <c r="P132" s="158"/>
      <c r="Q132" s="158"/>
      <c r="R132" s="158"/>
      <c r="S132" s="158"/>
      <c r="T132" s="163"/>
      <c r="AT132" s="164" t="s">
        <v>144</v>
      </c>
      <c r="AU132" s="164" t="s">
        <v>78</v>
      </c>
      <c r="AV132" s="164" t="s">
        <v>20</v>
      </c>
      <c r="AW132" s="164" t="s">
        <v>93</v>
      </c>
      <c r="AX132" s="164" t="s">
        <v>70</v>
      </c>
      <c r="AY132" s="164" t="s">
        <v>136</v>
      </c>
    </row>
    <row r="133" spans="2:51" s="6" customFormat="1" ht="15.75" customHeight="1">
      <c r="B133" s="157"/>
      <c r="C133" s="158"/>
      <c r="D133" s="167" t="s">
        <v>144</v>
      </c>
      <c r="E133" s="158"/>
      <c r="F133" s="160" t="s">
        <v>1001</v>
      </c>
      <c r="G133" s="158"/>
      <c r="H133" s="158"/>
      <c r="J133" s="158"/>
      <c r="K133" s="158"/>
      <c r="L133" s="161"/>
      <c r="M133" s="162"/>
      <c r="N133" s="158"/>
      <c r="O133" s="158"/>
      <c r="P133" s="158"/>
      <c r="Q133" s="158"/>
      <c r="R133" s="158"/>
      <c r="S133" s="158"/>
      <c r="T133" s="163"/>
      <c r="AT133" s="164" t="s">
        <v>144</v>
      </c>
      <c r="AU133" s="164" t="s">
        <v>78</v>
      </c>
      <c r="AV133" s="164" t="s">
        <v>20</v>
      </c>
      <c r="AW133" s="164" t="s">
        <v>93</v>
      </c>
      <c r="AX133" s="164" t="s">
        <v>70</v>
      </c>
      <c r="AY133" s="164" t="s">
        <v>136</v>
      </c>
    </row>
    <row r="134" spans="2:51" s="6" customFormat="1" ht="15.75" customHeight="1">
      <c r="B134" s="165"/>
      <c r="C134" s="166"/>
      <c r="D134" s="167" t="s">
        <v>144</v>
      </c>
      <c r="E134" s="166"/>
      <c r="F134" s="168" t="s">
        <v>1029</v>
      </c>
      <c r="G134" s="166"/>
      <c r="H134" s="169">
        <v>322</v>
      </c>
      <c r="J134" s="166"/>
      <c r="K134" s="166"/>
      <c r="L134" s="170"/>
      <c r="M134" s="171"/>
      <c r="N134" s="166"/>
      <c r="O134" s="166"/>
      <c r="P134" s="166"/>
      <c r="Q134" s="166"/>
      <c r="R134" s="166"/>
      <c r="S134" s="166"/>
      <c r="T134" s="172"/>
      <c r="AT134" s="173" t="s">
        <v>144</v>
      </c>
      <c r="AU134" s="173" t="s">
        <v>78</v>
      </c>
      <c r="AV134" s="173" t="s">
        <v>78</v>
      </c>
      <c r="AW134" s="173" t="s">
        <v>93</v>
      </c>
      <c r="AX134" s="173" t="s">
        <v>70</v>
      </c>
      <c r="AY134" s="173" t="s">
        <v>136</v>
      </c>
    </row>
    <row r="135" spans="2:51" s="6" customFormat="1" ht="15.75" customHeight="1">
      <c r="B135" s="192"/>
      <c r="C135" s="193"/>
      <c r="D135" s="167" t="s">
        <v>144</v>
      </c>
      <c r="E135" s="193"/>
      <c r="F135" s="194" t="s">
        <v>223</v>
      </c>
      <c r="G135" s="193"/>
      <c r="H135" s="195">
        <v>322</v>
      </c>
      <c r="J135" s="193"/>
      <c r="K135" s="193"/>
      <c r="L135" s="196"/>
      <c r="M135" s="197"/>
      <c r="N135" s="193"/>
      <c r="O135" s="193"/>
      <c r="P135" s="193"/>
      <c r="Q135" s="193"/>
      <c r="R135" s="193"/>
      <c r="S135" s="193"/>
      <c r="T135" s="198"/>
      <c r="AT135" s="199" t="s">
        <v>144</v>
      </c>
      <c r="AU135" s="199" t="s">
        <v>78</v>
      </c>
      <c r="AV135" s="199" t="s">
        <v>153</v>
      </c>
      <c r="AW135" s="199" t="s">
        <v>93</v>
      </c>
      <c r="AX135" s="199" t="s">
        <v>70</v>
      </c>
      <c r="AY135" s="199" t="s">
        <v>136</v>
      </c>
    </row>
    <row r="136" spans="2:51" s="6" customFormat="1" ht="15.75" customHeight="1">
      <c r="B136" s="174"/>
      <c r="C136" s="175"/>
      <c r="D136" s="167" t="s">
        <v>144</v>
      </c>
      <c r="E136" s="175"/>
      <c r="F136" s="176" t="s">
        <v>147</v>
      </c>
      <c r="G136" s="175"/>
      <c r="H136" s="177">
        <v>322</v>
      </c>
      <c r="J136" s="175"/>
      <c r="K136" s="175"/>
      <c r="L136" s="178"/>
      <c r="M136" s="179"/>
      <c r="N136" s="175"/>
      <c r="O136" s="175"/>
      <c r="P136" s="175"/>
      <c r="Q136" s="175"/>
      <c r="R136" s="175"/>
      <c r="S136" s="175"/>
      <c r="T136" s="180"/>
      <c r="AT136" s="181" t="s">
        <v>144</v>
      </c>
      <c r="AU136" s="181" t="s">
        <v>78</v>
      </c>
      <c r="AV136" s="181" t="s">
        <v>142</v>
      </c>
      <c r="AW136" s="181" t="s">
        <v>93</v>
      </c>
      <c r="AX136" s="181" t="s">
        <v>20</v>
      </c>
      <c r="AY136" s="181" t="s">
        <v>136</v>
      </c>
    </row>
    <row r="137" spans="2:65" s="6" customFormat="1" ht="15.75" customHeight="1">
      <c r="B137" s="23"/>
      <c r="C137" s="145" t="s">
        <v>200</v>
      </c>
      <c r="D137" s="145" t="s">
        <v>138</v>
      </c>
      <c r="E137" s="146" t="s">
        <v>1030</v>
      </c>
      <c r="F137" s="147" t="s">
        <v>1031</v>
      </c>
      <c r="G137" s="148" t="s">
        <v>173</v>
      </c>
      <c r="H137" s="149">
        <v>0.037</v>
      </c>
      <c r="I137" s="150"/>
      <c r="J137" s="151">
        <f>ROUND($I$137*$H$137,2)</f>
        <v>0</v>
      </c>
      <c r="K137" s="147" t="s">
        <v>190</v>
      </c>
      <c r="L137" s="43"/>
      <c r="M137" s="152"/>
      <c r="N137" s="153" t="s">
        <v>41</v>
      </c>
      <c r="O137" s="24"/>
      <c r="P137" s="24"/>
      <c r="Q137" s="154">
        <v>0</v>
      </c>
      <c r="R137" s="154">
        <f>$Q$137*$H$137</f>
        <v>0</v>
      </c>
      <c r="S137" s="154">
        <v>0</v>
      </c>
      <c r="T137" s="155">
        <f>$S$137*$H$137</f>
        <v>0</v>
      </c>
      <c r="AR137" s="89" t="s">
        <v>277</v>
      </c>
      <c r="AT137" s="89" t="s">
        <v>138</v>
      </c>
      <c r="AU137" s="89" t="s">
        <v>78</v>
      </c>
      <c r="AY137" s="6" t="s">
        <v>136</v>
      </c>
      <c r="BE137" s="156">
        <f>IF($N$137="základní",$J$137,0)</f>
        <v>0</v>
      </c>
      <c r="BF137" s="156">
        <f>IF($N$137="snížená",$J$137,0)</f>
        <v>0</v>
      </c>
      <c r="BG137" s="156">
        <f>IF($N$137="zákl. přenesená",$J$137,0)</f>
        <v>0</v>
      </c>
      <c r="BH137" s="156">
        <f>IF($N$137="sníž. přenesená",$J$137,0)</f>
        <v>0</v>
      </c>
      <c r="BI137" s="156">
        <f>IF($N$137="nulová",$J$137,0)</f>
        <v>0</v>
      </c>
      <c r="BJ137" s="89" t="s">
        <v>20</v>
      </c>
      <c r="BK137" s="156">
        <f>ROUND($I$137*$H$137,2)</f>
        <v>0</v>
      </c>
      <c r="BL137" s="89" t="s">
        <v>277</v>
      </c>
      <c r="BM137" s="89" t="s">
        <v>1032</v>
      </c>
    </row>
    <row r="138" spans="2:47" s="6" customFormat="1" ht="27" customHeight="1">
      <c r="B138" s="23"/>
      <c r="C138" s="24"/>
      <c r="D138" s="159" t="s">
        <v>998</v>
      </c>
      <c r="E138" s="24"/>
      <c r="F138" s="204" t="s">
        <v>1033</v>
      </c>
      <c r="G138" s="24"/>
      <c r="H138" s="24"/>
      <c r="J138" s="24"/>
      <c r="K138" s="24"/>
      <c r="L138" s="43"/>
      <c r="M138" s="56"/>
      <c r="N138" s="24"/>
      <c r="O138" s="24"/>
      <c r="P138" s="24"/>
      <c r="Q138" s="24"/>
      <c r="R138" s="24"/>
      <c r="S138" s="24"/>
      <c r="T138" s="57"/>
      <c r="AT138" s="6" t="s">
        <v>998</v>
      </c>
      <c r="AU138" s="6" t="s">
        <v>78</v>
      </c>
    </row>
    <row r="139" spans="2:63" s="132" customFormat="1" ht="30.75" customHeight="1">
      <c r="B139" s="133"/>
      <c r="C139" s="134"/>
      <c r="D139" s="134" t="s">
        <v>69</v>
      </c>
      <c r="E139" s="143" t="s">
        <v>1034</v>
      </c>
      <c r="F139" s="143" t="s">
        <v>1035</v>
      </c>
      <c r="G139" s="134"/>
      <c r="H139" s="134"/>
      <c r="J139" s="144">
        <f>$BK$139</f>
        <v>0</v>
      </c>
      <c r="K139" s="134"/>
      <c r="L139" s="137"/>
      <c r="M139" s="138"/>
      <c r="N139" s="134"/>
      <c r="O139" s="134"/>
      <c r="P139" s="139">
        <f>SUM($P$140:$P$193)</f>
        <v>0</v>
      </c>
      <c r="Q139" s="134"/>
      <c r="R139" s="139">
        <f>SUM($R$140:$R$193)</f>
        <v>0.09111</v>
      </c>
      <c r="S139" s="134"/>
      <c r="T139" s="140">
        <f>SUM($T$140:$T$193)</f>
        <v>0.027</v>
      </c>
      <c r="AR139" s="141" t="s">
        <v>78</v>
      </c>
      <c r="AT139" s="141" t="s">
        <v>69</v>
      </c>
      <c r="AU139" s="141" t="s">
        <v>20</v>
      </c>
      <c r="AY139" s="141" t="s">
        <v>136</v>
      </c>
      <c r="BK139" s="142">
        <f>SUM($BK$140:$BK$193)</f>
        <v>0</v>
      </c>
    </row>
    <row r="140" spans="2:65" s="6" customFormat="1" ht="15.75" customHeight="1">
      <c r="B140" s="23"/>
      <c r="C140" s="145" t="s">
        <v>204</v>
      </c>
      <c r="D140" s="145" t="s">
        <v>138</v>
      </c>
      <c r="E140" s="146" t="s">
        <v>1036</v>
      </c>
      <c r="F140" s="147" t="s">
        <v>1037</v>
      </c>
      <c r="G140" s="148" t="s">
        <v>1038</v>
      </c>
      <c r="H140" s="149">
        <v>1</v>
      </c>
      <c r="I140" s="150"/>
      <c r="J140" s="151">
        <f>ROUND($I$140*$H$140,2)</f>
        <v>0</v>
      </c>
      <c r="K140" s="147"/>
      <c r="L140" s="43"/>
      <c r="M140" s="152"/>
      <c r="N140" s="153" t="s">
        <v>41</v>
      </c>
      <c r="O140" s="24"/>
      <c r="P140" s="24"/>
      <c r="Q140" s="154">
        <v>0.03102</v>
      </c>
      <c r="R140" s="154">
        <f>$Q$140*$H$140</f>
        <v>0.03102</v>
      </c>
      <c r="S140" s="154">
        <v>0</v>
      </c>
      <c r="T140" s="155">
        <f>$S$140*$H$140</f>
        <v>0</v>
      </c>
      <c r="AR140" s="89" t="s">
        <v>277</v>
      </c>
      <c r="AT140" s="89" t="s">
        <v>138</v>
      </c>
      <c r="AU140" s="89" t="s">
        <v>78</v>
      </c>
      <c r="AY140" s="6" t="s">
        <v>136</v>
      </c>
      <c r="BE140" s="156">
        <f>IF($N$140="základní",$J$140,0)</f>
        <v>0</v>
      </c>
      <c r="BF140" s="156">
        <f>IF($N$140="snížená",$J$140,0)</f>
        <v>0</v>
      </c>
      <c r="BG140" s="156">
        <f>IF($N$140="zákl. přenesená",$J$140,0)</f>
        <v>0</v>
      </c>
      <c r="BH140" s="156">
        <f>IF($N$140="sníž. přenesená",$J$140,0)</f>
        <v>0</v>
      </c>
      <c r="BI140" s="156">
        <f>IF($N$140="nulová",$J$140,0)</f>
        <v>0</v>
      </c>
      <c r="BJ140" s="89" t="s">
        <v>20</v>
      </c>
      <c r="BK140" s="156">
        <f>ROUND($I$140*$H$140,2)</f>
        <v>0</v>
      </c>
      <c r="BL140" s="89" t="s">
        <v>277</v>
      </c>
      <c r="BM140" s="89" t="s">
        <v>1039</v>
      </c>
    </row>
    <row r="141" spans="2:47" s="6" customFormat="1" ht="16.5" customHeight="1">
      <c r="B141" s="23"/>
      <c r="C141" s="24"/>
      <c r="D141" s="159" t="s">
        <v>998</v>
      </c>
      <c r="E141" s="24"/>
      <c r="F141" s="204" t="s">
        <v>1040</v>
      </c>
      <c r="G141" s="24"/>
      <c r="H141" s="24"/>
      <c r="J141" s="24"/>
      <c r="K141" s="24"/>
      <c r="L141" s="43"/>
      <c r="M141" s="56"/>
      <c r="N141" s="24"/>
      <c r="O141" s="24"/>
      <c r="P141" s="24"/>
      <c r="Q141" s="24"/>
      <c r="R141" s="24"/>
      <c r="S141" s="24"/>
      <c r="T141" s="57"/>
      <c r="AT141" s="6" t="s">
        <v>998</v>
      </c>
      <c r="AU141" s="6" t="s">
        <v>78</v>
      </c>
    </row>
    <row r="142" spans="2:51" s="6" customFormat="1" ht="15.75" customHeight="1">
      <c r="B142" s="157"/>
      <c r="C142" s="158"/>
      <c r="D142" s="167" t="s">
        <v>144</v>
      </c>
      <c r="E142" s="158"/>
      <c r="F142" s="160" t="s">
        <v>1041</v>
      </c>
      <c r="G142" s="158"/>
      <c r="H142" s="158"/>
      <c r="J142" s="158"/>
      <c r="K142" s="158"/>
      <c r="L142" s="161"/>
      <c r="M142" s="162"/>
      <c r="N142" s="158"/>
      <c r="O142" s="158"/>
      <c r="P142" s="158"/>
      <c r="Q142" s="158"/>
      <c r="R142" s="158"/>
      <c r="S142" s="158"/>
      <c r="T142" s="163"/>
      <c r="AT142" s="164" t="s">
        <v>144</v>
      </c>
      <c r="AU142" s="164" t="s">
        <v>78</v>
      </c>
      <c r="AV142" s="164" t="s">
        <v>20</v>
      </c>
      <c r="AW142" s="164" t="s">
        <v>93</v>
      </c>
      <c r="AX142" s="164" t="s">
        <v>70</v>
      </c>
      <c r="AY142" s="164" t="s">
        <v>136</v>
      </c>
    </row>
    <row r="143" spans="2:51" s="6" customFormat="1" ht="15.75" customHeight="1">
      <c r="B143" s="157"/>
      <c r="C143" s="158"/>
      <c r="D143" s="167" t="s">
        <v>144</v>
      </c>
      <c r="E143" s="158"/>
      <c r="F143" s="160" t="s">
        <v>1042</v>
      </c>
      <c r="G143" s="158"/>
      <c r="H143" s="158"/>
      <c r="J143" s="158"/>
      <c r="K143" s="158"/>
      <c r="L143" s="161"/>
      <c r="M143" s="162"/>
      <c r="N143" s="158"/>
      <c r="O143" s="158"/>
      <c r="P143" s="158"/>
      <c r="Q143" s="158"/>
      <c r="R143" s="158"/>
      <c r="S143" s="158"/>
      <c r="T143" s="163"/>
      <c r="AT143" s="164" t="s">
        <v>144</v>
      </c>
      <c r="AU143" s="164" t="s">
        <v>78</v>
      </c>
      <c r="AV143" s="164" t="s">
        <v>20</v>
      </c>
      <c r="AW143" s="164" t="s">
        <v>93</v>
      </c>
      <c r="AX143" s="164" t="s">
        <v>70</v>
      </c>
      <c r="AY143" s="164" t="s">
        <v>136</v>
      </c>
    </row>
    <row r="144" spans="2:51" s="6" customFormat="1" ht="15.75" customHeight="1">
      <c r="B144" s="165"/>
      <c r="C144" s="166"/>
      <c r="D144" s="167" t="s">
        <v>144</v>
      </c>
      <c r="E144" s="166"/>
      <c r="F144" s="168" t="s">
        <v>20</v>
      </c>
      <c r="G144" s="166"/>
      <c r="H144" s="169">
        <v>1</v>
      </c>
      <c r="J144" s="166"/>
      <c r="K144" s="166"/>
      <c r="L144" s="170"/>
      <c r="M144" s="171"/>
      <c r="N144" s="166"/>
      <c r="O144" s="166"/>
      <c r="P144" s="166"/>
      <c r="Q144" s="166"/>
      <c r="R144" s="166"/>
      <c r="S144" s="166"/>
      <c r="T144" s="172"/>
      <c r="AT144" s="173" t="s">
        <v>144</v>
      </c>
      <c r="AU144" s="173" t="s">
        <v>78</v>
      </c>
      <c r="AV144" s="173" t="s">
        <v>78</v>
      </c>
      <c r="AW144" s="173" t="s">
        <v>93</v>
      </c>
      <c r="AX144" s="173" t="s">
        <v>70</v>
      </c>
      <c r="AY144" s="173" t="s">
        <v>136</v>
      </c>
    </row>
    <row r="145" spans="2:51" s="6" customFormat="1" ht="15.75" customHeight="1">
      <c r="B145" s="192"/>
      <c r="C145" s="193"/>
      <c r="D145" s="167" t="s">
        <v>144</v>
      </c>
      <c r="E145" s="193"/>
      <c r="F145" s="194" t="s">
        <v>223</v>
      </c>
      <c r="G145" s="193"/>
      <c r="H145" s="195">
        <v>1</v>
      </c>
      <c r="J145" s="193"/>
      <c r="K145" s="193"/>
      <c r="L145" s="196"/>
      <c r="M145" s="197"/>
      <c r="N145" s="193"/>
      <c r="O145" s="193"/>
      <c r="P145" s="193"/>
      <c r="Q145" s="193"/>
      <c r="R145" s="193"/>
      <c r="S145" s="193"/>
      <c r="T145" s="198"/>
      <c r="AT145" s="199" t="s">
        <v>144</v>
      </c>
      <c r="AU145" s="199" t="s">
        <v>78</v>
      </c>
      <c r="AV145" s="199" t="s">
        <v>153</v>
      </c>
      <c r="AW145" s="199" t="s">
        <v>93</v>
      </c>
      <c r="AX145" s="199" t="s">
        <v>70</v>
      </c>
      <c r="AY145" s="199" t="s">
        <v>136</v>
      </c>
    </row>
    <row r="146" spans="2:51" s="6" customFormat="1" ht="15.75" customHeight="1">
      <c r="B146" s="174"/>
      <c r="C146" s="175"/>
      <c r="D146" s="167" t="s">
        <v>144</v>
      </c>
      <c r="E146" s="175"/>
      <c r="F146" s="176" t="s">
        <v>147</v>
      </c>
      <c r="G146" s="175"/>
      <c r="H146" s="177">
        <v>1</v>
      </c>
      <c r="J146" s="175"/>
      <c r="K146" s="175"/>
      <c r="L146" s="178"/>
      <c r="M146" s="179"/>
      <c r="N146" s="175"/>
      <c r="O146" s="175"/>
      <c r="P146" s="175"/>
      <c r="Q146" s="175"/>
      <c r="R146" s="175"/>
      <c r="S146" s="175"/>
      <c r="T146" s="180"/>
      <c r="AT146" s="181" t="s">
        <v>144</v>
      </c>
      <c r="AU146" s="181" t="s">
        <v>78</v>
      </c>
      <c r="AV146" s="181" t="s">
        <v>142</v>
      </c>
      <c r="AW146" s="181" t="s">
        <v>93</v>
      </c>
      <c r="AX146" s="181" t="s">
        <v>20</v>
      </c>
      <c r="AY146" s="181" t="s">
        <v>136</v>
      </c>
    </row>
    <row r="147" spans="2:65" s="6" customFormat="1" ht="15.75" customHeight="1">
      <c r="B147" s="23"/>
      <c r="C147" s="145" t="s">
        <v>209</v>
      </c>
      <c r="D147" s="145" t="s">
        <v>138</v>
      </c>
      <c r="E147" s="146" t="s">
        <v>1043</v>
      </c>
      <c r="F147" s="147" t="s">
        <v>1044</v>
      </c>
      <c r="G147" s="148" t="s">
        <v>1045</v>
      </c>
      <c r="H147" s="149">
        <v>12</v>
      </c>
      <c r="I147" s="150"/>
      <c r="J147" s="151">
        <f>ROUND($I$147*$H$147,2)</f>
        <v>0</v>
      </c>
      <c r="K147" s="147" t="s">
        <v>190</v>
      </c>
      <c r="L147" s="43"/>
      <c r="M147" s="152"/>
      <c r="N147" s="153" t="s">
        <v>41</v>
      </c>
      <c r="O147" s="24"/>
      <c r="P147" s="24"/>
      <c r="Q147" s="154">
        <v>0.00113</v>
      </c>
      <c r="R147" s="154">
        <f>$Q$147*$H$147</f>
        <v>0.01356</v>
      </c>
      <c r="S147" s="154">
        <v>0</v>
      </c>
      <c r="T147" s="155">
        <f>$S$147*$H$147</f>
        <v>0</v>
      </c>
      <c r="AR147" s="89" t="s">
        <v>277</v>
      </c>
      <c r="AT147" s="89" t="s">
        <v>138</v>
      </c>
      <c r="AU147" s="89" t="s">
        <v>78</v>
      </c>
      <c r="AY147" s="6" t="s">
        <v>136</v>
      </c>
      <c r="BE147" s="156">
        <f>IF($N$147="základní",$J$147,0)</f>
        <v>0</v>
      </c>
      <c r="BF147" s="156">
        <f>IF($N$147="snížená",$J$147,0)</f>
        <v>0</v>
      </c>
      <c r="BG147" s="156">
        <f>IF($N$147="zákl. přenesená",$J$147,0)</f>
        <v>0</v>
      </c>
      <c r="BH147" s="156">
        <f>IF($N$147="sníž. přenesená",$J$147,0)</f>
        <v>0</v>
      </c>
      <c r="BI147" s="156">
        <f>IF($N$147="nulová",$J$147,0)</f>
        <v>0</v>
      </c>
      <c r="BJ147" s="89" t="s">
        <v>20</v>
      </c>
      <c r="BK147" s="156">
        <f>ROUND($I$147*$H$147,2)</f>
        <v>0</v>
      </c>
      <c r="BL147" s="89" t="s">
        <v>277</v>
      </c>
      <c r="BM147" s="89" t="s">
        <v>1046</v>
      </c>
    </row>
    <row r="148" spans="2:47" s="6" customFormat="1" ht="16.5" customHeight="1">
      <c r="B148" s="23"/>
      <c r="C148" s="24"/>
      <c r="D148" s="159" t="s">
        <v>998</v>
      </c>
      <c r="E148" s="24"/>
      <c r="F148" s="204" t="s">
        <v>1047</v>
      </c>
      <c r="G148" s="24"/>
      <c r="H148" s="24"/>
      <c r="J148" s="24"/>
      <c r="K148" s="24"/>
      <c r="L148" s="43"/>
      <c r="M148" s="56"/>
      <c r="N148" s="24"/>
      <c r="O148" s="24"/>
      <c r="P148" s="24"/>
      <c r="Q148" s="24"/>
      <c r="R148" s="24"/>
      <c r="S148" s="24"/>
      <c r="T148" s="57"/>
      <c r="AT148" s="6" t="s">
        <v>998</v>
      </c>
      <c r="AU148" s="6" t="s">
        <v>78</v>
      </c>
    </row>
    <row r="149" spans="2:51" s="6" customFormat="1" ht="15.75" customHeight="1">
      <c r="B149" s="157"/>
      <c r="C149" s="158"/>
      <c r="D149" s="167" t="s">
        <v>144</v>
      </c>
      <c r="E149" s="158"/>
      <c r="F149" s="160" t="s">
        <v>1048</v>
      </c>
      <c r="G149" s="158"/>
      <c r="H149" s="158"/>
      <c r="J149" s="158"/>
      <c r="K149" s="158"/>
      <c r="L149" s="161"/>
      <c r="M149" s="162"/>
      <c r="N149" s="158"/>
      <c r="O149" s="158"/>
      <c r="P149" s="158"/>
      <c r="Q149" s="158"/>
      <c r="R149" s="158"/>
      <c r="S149" s="158"/>
      <c r="T149" s="163"/>
      <c r="AT149" s="164" t="s">
        <v>144</v>
      </c>
      <c r="AU149" s="164" t="s">
        <v>78</v>
      </c>
      <c r="AV149" s="164" t="s">
        <v>20</v>
      </c>
      <c r="AW149" s="164" t="s">
        <v>93</v>
      </c>
      <c r="AX149" s="164" t="s">
        <v>70</v>
      </c>
      <c r="AY149" s="164" t="s">
        <v>136</v>
      </c>
    </row>
    <row r="150" spans="2:51" s="6" customFormat="1" ht="15.75" customHeight="1">
      <c r="B150" s="165"/>
      <c r="C150" s="166"/>
      <c r="D150" s="167" t="s">
        <v>144</v>
      </c>
      <c r="E150" s="166"/>
      <c r="F150" s="168" t="s">
        <v>204</v>
      </c>
      <c r="G150" s="166"/>
      <c r="H150" s="169">
        <v>12</v>
      </c>
      <c r="J150" s="166"/>
      <c r="K150" s="166"/>
      <c r="L150" s="170"/>
      <c r="M150" s="171"/>
      <c r="N150" s="166"/>
      <c r="O150" s="166"/>
      <c r="P150" s="166"/>
      <c r="Q150" s="166"/>
      <c r="R150" s="166"/>
      <c r="S150" s="166"/>
      <c r="T150" s="172"/>
      <c r="AT150" s="173" t="s">
        <v>144</v>
      </c>
      <c r="AU150" s="173" t="s">
        <v>78</v>
      </c>
      <c r="AV150" s="173" t="s">
        <v>78</v>
      </c>
      <c r="AW150" s="173" t="s">
        <v>93</v>
      </c>
      <c r="AX150" s="173" t="s">
        <v>70</v>
      </c>
      <c r="AY150" s="173" t="s">
        <v>136</v>
      </c>
    </row>
    <row r="151" spans="2:51" s="6" customFormat="1" ht="15.75" customHeight="1">
      <c r="B151" s="192"/>
      <c r="C151" s="193"/>
      <c r="D151" s="167" t="s">
        <v>144</v>
      </c>
      <c r="E151" s="193"/>
      <c r="F151" s="194" t="s">
        <v>223</v>
      </c>
      <c r="G151" s="193"/>
      <c r="H151" s="195">
        <v>12</v>
      </c>
      <c r="J151" s="193"/>
      <c r="K151" s="193"/>
      <c r="L151" s="196"/>
      <c r="M151" s="197"/>
      <c r="N151" s="193"/>
      <c r="O151" s="193"/>
      <c r="P151" s="193"/>
      <c r="Q151" s="193"/>
      <c r="R151" s="193"/>
      <c r="S151" s="193"/>
      <c r="T151" s="198"/>
      <c r="AT151" s="199" t="s">
        <v>144</v>
      </c>
      <c r="AU151" s="199" t="s">
        <v>78</v>
      </c>
      <c r="AV151" s="199" t="s">
        <v>153</v>
      </c>
      <c r="AW151" s="199" t="s">
        <v>93</v>
      </c>
      <c r="AX151" s="199" t="s">
        <v>70</v>
      </c>
      <c r="AY151" s="199" t="s">
        <v>136</v>
      </c>
    </row>
    <row r="152" spans="2:51" s="6" customFormat="1" ht="15.75" customHeight="1">
      <c r="B152" s="174"/>
      <c r="C152" s="175"/>
      <c r="D152" s="167" t="s">
        <v>144</v>
      </c>
      <c r="E152" s="175"/>
      <c r="F152" s="176" t="s">
        <v>147</v>
      </c>
      <c r="G152" s="175"/>
      <c r="H152" s="177">
        <v>12</v>
      </c>
      <c r="J152" s="175"/>
      <c r="K152" s="175"/>
      <c r="L152" s="178"/>
      <c r="M152" s="179"/>
      <c r="N152" s="175"/>
      <c r="O152" s="175"/>
      <c r="P152" s="175"/>
      <c r="Q152" s="175"/>
      <c r="R152" s="175"/>
      <c r="S152" s="175"/>
      <c r="T152" s="180"/>
      <c r="AT152" s="181" t="s">
        <v>144</v>
      </c>
      <c r="AU152" s="181" t="s">
        <v>78</v>
      </c>
      <c r="AV152" s="181" t="s">
        <v>142</v>
      </c>
      <c r="AW152" s="181" t="s">
        <v>93</v>
      </c>
      <c r="AX152" s="181" t="s">
        <v>20</v>
      </c>
      <c r="AY152" s="181" t="s">
        <v>136</v>
      </c>
    </row>
    <row r="153" spans="2:65" s="6" customFormat="1" ht="15.75" customHeight="1">
      <c r="B153" s="23"/>
      <c r="C153" s="182" t="s">
        <v>270</v>
      </c>
      <c r="D153" s="182" t="s">
        <v>181</v>
      </c>
      <c r="E153" s="183" t="s">
        <v>1049</v>
      </c>
      <c r="F153" s="184" t="s">
        <v>1050</v>
      </c>
      <c r="G153" s="185" t="s">
        <v>1051</v>
      </c>
      <c r="H153" s="186">
        <v>12</v>
      </c>
      <c r="I153" s="187"/>
      <c r="J153" s="188">
        <f>ROUND($I$153*$H$153,2)</f>
        <v>0</v>
      </c>
      <c r="K153" s="184"/>
      <c r="L153" s="189"/>
      <c r="M153" s="190"/>
      <c r="N153" s="191" t="s">
        <v>41</v>
      </c>
      <c r="O153" s="24"/>
      <c r="P153" s="24"/>
      <c r="Q153" s="154">
        <v>0</v>
      </c>
      <c r="R153" s="154">
        <f>$Q$153*$H$153</f>
        <v>0</v>
      </c>
      <c r="S153" s="154">
        <v>0</v>
      </c>
      <c r="T153" s="155">
        <f>$S$153*$H$153</f>
        <v>0</v>
      </c>
      <c r="AR153" s="89" t="s">
        <v>388</v>
      </c>
      <c r="AT153" s="89" t="s">
        <v>181</v>
      </c>
      <c r="AU153" s="89" t="s">
        <v>78</v>
      </c>
      <c r="AY153" s="6" t="s">
        <v>136</v>
      </c>
      <c r="BE153" s="156">
        <f>IF($N$153="základní",$J$153,0)</f>
        <v>0</v>
      </c>
      <c r="BF153" s="156">
        <f>IF($N$153="snížená",$J$153,0)</f>
        <v>0</v>
      </c>
      <c r="BG153" s="156">
        <f>IF($N$153="zákl. přenesená",$J$153,0)</f>
        <v>0</v>
      </c>
      <c r="BH153" s="156">
        <f>IF($N$153="sníž. přenesená",$J$153,0)</f>
        <v>0</v>
      </c>
      <c r="BI153" s="156">
        <f>IF($N$153="nulová",$J$153,0)</f>
        <v>0</v>
      </c>
      <c r="BJ153" s="89" t="s">
        <v>20</v>
      </c>
      <c r="BK153" s="156">
        <f>ROUND($I$153*$H$153,2)</f>
        <v>0</v>
      </c>
      <c r="BL153" s="89" t="s">
        <v>277</v>
      </c>
      <c r="BM153" s="89" t="s">
        <v>1052</v>
      </c>
    </row>
    <row r="154" spans="2:51" s="6" customFormat="1" ht="15.75" customHeight="1">
      <c r="B154" s="157"/>
      <c r="C154" s="158"/>
      <c r="D154" s="159" t="s">
        <v>144</v>
      </c>
      <c r="E154" s="160"/>
      <c r="F154" s="160" t="s">
        <v>1048</v>
      </c>
      <c r="G154" s="158"/>
      <c r="H154" s="158"/>
      <c r="J154" s="158"/>
      <c r="K154" s="158"/>
      <c r="L154" s="161"/>
      <c r="M154" s="162"/>
      <c r="N154" s="158"/>
      <c r="O154" s="158"/>
      <c r="P154" s="158"/>
      <c r="Q154" s="158"/>
      <c r="R154" s="158"/>
      <c r="S154" s="158"/>
      <c r="T154" s="163"/>
      <c r="AT154" s="164" t="s">
        <v>144</v>
      </c>
      <c r="AU154" s="164" t="s">
        <v>78</v>
      </c>
      <c r="AV154" s="164" t="s">
        <v>20</v>
      </c>
      <c r="AW154" s="164" t="s">
        <v>93</v>
      </c>
      <c r="AX154" s="164" t="s">
        <v>70</v>
      </c>
      <c r="AY154" s="164" t="s">
        <v>136</v>
      </c>
    </row>
    <row r="155" spans="2:51" s="6" customFormat="1" ht="15.75" customHeight="1">
      <c r="B155" s="165"/>
      <c r="C155" s="166"/>
      <c r="D155" s="167" t="s">
        <v>144</v>
      </c>
      <c r="E155" s="166"/>
      <c r="F155" s="168" t="s">
        <v>204</v>
      </c>
      <c r="G155" s="166"/>
      <c r="H155" s="169">
        <v>12</v>
      </c>
      <c r="J155" s="166"/>
      <c r="K155" s="166"/>
      <c r="L155" s="170"/>
      <c r="M155" s="171"/>
      <c r="N155" s="166"/>
      <c r="O155" s="166"/>
      <c r="P155" s="166"/>
      <c r="Q155" s="166"/>
      <c r="R155" s="166"/>
      <c r="S155" s="166"/>
      <c r="T155" s="172"/>
      <c r="AT155" s="173" t="s">
        <v>144</v>
      </c>
      <c r="AU155" s="173" t="s">
        <v>78</v>
      </c>
      <c r="AV155" s="173" t="s">
        <v>78</v>
      </c>
      <c r="AW155" s="173" t="s">
        <v>93</v>
      </c>
      <c r="AX155" s="173" t="s">
        <v>70</v>
      </c>
      <c r="AY155" s="173" t="s">
        <v>136</v>
      </c>
    </row>
    <row r="156" spans="2:51" s="6" customFormat="1" ht="15.75" customHeight="1">
      <c r="B156" s="192"/>
      <c r="C156" s="193"/>
      <c r="D156" s="167" t="s">
        <v>144</v>
      </c>
      <c r="E156" s="193"/>
      <c r="F156" s="194" t="s">
        <v>223</v>
      </c>
      <c r="G156" s="193"/>
      <c r="H156" s="195">
        <v>12</v>
      </c>
      <c r="J156" s="193"/>
      <c r="K156" s="193"/>
      <c r="L156" s="196"/>
      <c r="M156" s="197"/>
      <c r="N156" s="193"/>
      <c r="O156" s="193"/>
      <c r="P156" s="193"/>
      <c r="Q156" s="193"/>
      <c r="R156" s="193"/>
      <c r="S156" s="193"/>
      <c r="T156" s="198"/>
      <c r="AT156" s="199" t="s">
        <v>144</v>
      </c>
      <c r="AU156" s="199" t="s">
        <v>78</v>
      </c>
      <c r="AV156" s="199" t="s">
        <v>153</v>
      </c>
      <c r="AW156" s="199" t="s">
        <v>93</v>
      </c>
      <c r="AX156" s="199" t="s">
        <v>70</v>
      </c>
      <c r="AY156" s="199" t="s">
        <v>136</v>
      </c>
    </row>
    <row r="157" spans="2:51" s="6" customFormat="1" ht="15.75" customHeight="1">
      <c r="B157" s="174"/>
      <c r="C157" s="175"/>
      <c r="D157" s="167" t="s">
        <v>144</v>
      </c>
      <c r="E157" s="175"/>
      <c r="F157" s="176" t="s">
        <v>147</v>
      </c>
      <c r="G157" s="175"/>
      <c r="H157" s="177">
        <v>12</v>
      </c>
      <c r="J157" s="175"/>
      <c r="K157" s="175"/>
      <c r="L157" s="178"/>
      <c r="M157" s="179"/>
      <c r="N157" s="175"/>
      <c r="O157" s="175"/>
      <c r="P157" s="175"/>
      <c r="Q157" s="175"/>
      <c r="R157" s="175"/>
      <c r="S157" s="175"/>
      <c r="T157" s="180"/>
      <c r="AT157" s="181" t="s">
        <v>144</v>
      </c>
      <c r="AU157" s="181" t="s">
        <v>78</v>
      </c>
      <c r="AV157" s="181" t="s">
        <v>142</v>
      </c>
      <c r="AW157" s="181" t="s">
        <v>93</v>
      </c>
      <c r="AX157" s="181" t="s">
        <v>20</v>
      </c>
      <c r="AY157" s="181" t="s">
        <v>136</v>
      </c>
    </row>
    <row r="158" spans="2:65" s="6" customFormat="1" ht="15.75" customHeight="1">
      <c r="B158" s="23"/>
      <c r="C158" s="145" t="s">
        <v>7</v>
      </c>
      <c r="D158" s="145" t="s">
        <v>138</v>
      </c>
      <c r="E158" s="146" t="s">
        <v>1053</v>
      </c>
      <c r="F158" s="147" t="s">
        <v>1054</v>
      </c>
      <c r="G158" s="148" t="s">
        <v>1051</v>
      </c>
      <c r="H158" s="149">
        <v>1</v>
      </c>
      <c r="I158" s="150"/>
      <c r="J158" s="151">
        <f>ROUND($I$158*$H$158,2)</f>
        <v>0</v>
      </c>
      <c r="K158" s="147"/>
      <c r="L158" s="43"/>
      <c r="M158" s="152"/>
      <c r="N158" s="153" t="s">
        <v>41</v>
      </c>
      <c r="O158" s="24"/>
      <c r="P158" s="24"/>
      <c r="Q158" s="154">
        <v>6E-05</v>
      </c>
      <c r="R158" s="154">
        <f>$Q$158*$H$158</f>
        <v>6E-05</v>
      </c>
      <c r="S158" s="154">
        <v>0.027</v>
      </c>
      <c r="T158" s="155">
        <f>$S$158*$H$158</f>
        <v>0.027</v>
      </c>
      <c r="AR158" s="89" t="s">
        <v>277</v>
      </c>
      <c r="AT158" s="89" t="s">
        <v>138</v>
      </c>
      <c r="AU158" s="89" t="s">
        <v>78</v>
      </c>
      <c r="AY158" s="6" t="s">
        <v>136</v>
      </c>
      <c r="BE158" s="156">
        <f>IF($N$158="základní",$J$158,0)</f>
        <v>0</v>
      </c>
      <c r="BF158" s="156">
        <f>IF($N$158="snížená",$J$158,0)</f>
        <v>0</v>
      </c>
      <c r="BG158" s="156">
        <f>IF($N$158="zákl. přenesená",$J$158,0)</f>
        <v>0</v>
      </c>
      <c r="BH158" s="156">
        <f>IF($N$158="sníž. přenesená",$J$158,0)</f>
        <v>0</v>
      </c>
      <c r="BI158" s="156">
        <f>IF($N$158="nulová",$J$158,0)</f>
        <v>0</v>
      </c>
      <c r="BJ158" s="89" t="s">
        <v>20</v>
      </c>
      <c r="BK158" s="156">
        <f>ROUND($I$158*$H$158,2)</f>
        <v>0</v>
      </c>
      <c r="BL158" s="89" t="s">
        <v>277</v>
      </c>
      <c r="BM158" s="89" t="s">
        <v>1055</v>
      </c>
    </row>
    <row r="159" spans="2:47" s="6" customFormat="1" ht="16.5" customHeight="1">
      <c r="B159" s="23"/>
      <c r="C159" s="24"/>
      <c r="D159" s="159" t="s">
        <v>998</v>
      </c>
      <c r="E159" s="24"/>
      <c r="F159" s="204" t="s">
        <v>1056</v>
      </c>
      <c r="G159" s="24"/>
      <c r="H159" s="24"/>
      <c r="J159" s="24"/>
      <c r="K159" s="24"/>
      <c r="L159" s="43"/>
      <c r="M159" s="56"/>
      <c r="N159" s="24"/>
      <c r="O159" s="24"/>
      <c r="P159" s="24"/>
      <c r="Q159" s="24"/>
      <c r="R159" s="24"/>
      <c r="S159" s="24"/>
      <c r="T159" s="57"/>
      <c r="AT159" s="6" t="s">
        <v>998</v>
      </c>
      <c r="AU159" s="6" t="s">
        <v>78</v>
      </c>
    </row>
    <row r="160" spans="2:51" s="6" customFormat="1" ht="15.75" customHeight="1">
      <c r="B160" s="157"/>
      <c r="C160" s="158"/>
      <c r="D160" s="167" t="s">
        <v>144</v>
      </c>
      <c r="E160" s="158"/>
      <c r="F160" s="160" t="s">
        <v>1041</v>
      </c>
      <c r="G160" s="158"/>
      <c r="H160" s="158"/>
      <c r="J160" s="158"/>
      <c r="K160" s="158"/>
      <c r="L160" s="161"/>
      <c r="M160" s="162"/>
      <c r="N160" s="158"/>
      <c r="O160" s="158"/>
      <c r="P160" s="158"/>
      <c r="Q160" s="158"/>
      <c r="R160" s="158"/>
      <c r="S160" s="158"/>
      <c r="T160" s="163"/>
      <c r="AT160" s="164" t="s">
        <v>144</v>
      </c>
      <c r="AU160" s="164" t="s">
        <v>78</v>
      </c>
      <c r="AV160" s="164" t="s">
        <v>20</v>
      </c>
      <c r="AW160" s="164" t="s">
        <v>93</v>
      </c>
      <c r="AX160" s="164" t="s">
        <v>70</v>
      </c>
      <c r="AY160" s="164" t="s">
        <v>136</v>
      </c>
    </row>
    <row r="161" spans="2:51" s="6" customFormat="1" ht="27" customHeight="1">
      <c r="B161" s="157"/>
      <c r="C161" s="158"/>
      <c r="D161" s="167" t="s">
        <v>144</v>
      </c>
      <c r="E161" s="158"/>
      <c r="F161" s="160" t="s">
        <v>1057</v>
      </c>
      <c r="G161" s="158"/>
      <c r="H161" s="158"/>
      <c r="J161" s="158"/>
      <c r="K161" s="158"/>
      <c r="L161" s="161"/>
      <c r="M161" s="162"/>
      <c r="N161" s="158"/>
      <c r="O161" s="158"/>
      <c r="P161" s="158"/>
      <c r="Q161" s="158"/>
      <c r="R161" s="158"/>
      <c r="S161" s="158"/>
      <c r="T161" s="163"/>
      <c r="AT161" s="164" t="s">
        <v>144</v>
      </c>
      <c r="AU161" s="164" t="s">
        <v>78</v>
      </c>
      <c r="AV161" s="164" t="s">
        <v>20</v>
      </c>
      <c r="AW161" s="164" t="s">
        <v>93</v>
      </c>
      <c r="AX161" s="164" t="s">
        <v>70</v>
      </c>
      <c r="AY161" s="164" t="s">
        <v>136</v>
      </c>
    </row>
    <row r="162" spans="2:51" s="6" customFormat="1" ht="15.75" customHeight="1">
      <c r="B162" s="165"/>
      <c r="C162" s="166"/>
      <c r="D162" s="167" t="s">
        <v>144</v>
      </c>
      <c r="E162" s="166"/>
      <c r="F162" s="168" t="s">
        <v>20</v>
      </c>
      <c r="G162" s="166"/>
      <c r="H162" s="169">
        <v>1</v>
      </c>
      <c r="J162" s="166"/>
      <c r="K162" s="166"/>
      <c r="L162" s="170"/>
      <c r="M162" s="171"/>
      <c r="N162" s="166"/>
      <c r="O162" s="166"/>
      <c r="P162" s="166"/>
      <c r="Q162" s="166"/>
      <c r="R162" s="166"/>
      <c r="S162" s="166"/>
      <c r="T162" s="172"/>
      <c r="AT162" s="173" t="s">
        <v>144</v>
      </c>
      <c r="AU162" s="173" t="s">
        <v>78</v>
      </c>
      <c r="AV162" s="173" t="s">
        <v>78</v>
      </c>
      <c r="AW162" s="173" t="s">
        <v>93</v>
      </c>
      <c r="AX162" s="173" t="s">
        <v>70</v>
      </c>
      <c r="AY162" s="173" t="s">
        <v>136</v>
      </c>
    </row>
    <row r="163" spans="2:51" s="6" customFormat="1" ht="15.75" customHeight="1">
      <c r="B163" s="192"/>
      <c r="C163" s="193"/>
      <c r="D163" s="167" t="s">
        <v>144</v>
      </c>
      <c r="E163" s="193"/>
      <c r="F163" s="194" t="s">
        <v>223</v>
      </c>
      <c r="G163" s="193"/>
      <c r="H163" s="195">
        <v>1</v>
      </c>
      <c r="J163" s="193"/>
      <c r="K163" s="193"/>
      <c r="L163" s="196"/>
      <c r="M163" s="197"/>
      <c r="N163" s="193"/>
      <c r="O163" s="193"/>
      <c r="P163" s="193"/>
      <c r="Q163" s="193"/>
      <c r="R163" s="193"/>
      <c r="S163" s="193"/>
      <c r="T163" s="198"/>
      <c r="AT163" s="199" t="s">
        <v>144</v>
      </c>
      <c r="AU163" s="199" t="s">
        <v>78</v>
      </c>
      <c r="AV163" s="199" t="s">
        <v>153</v>
      </c>
      <c r="AW163" s="199" t="s">
        <v>93</v>
      </c>
      <c r="AX163" s="199" t="s">
        <v>70</v>
      </c>
      <c r="AY163" s="199" t="s">
        <v>136</v>
      </c>
    </row>
    <row r="164" spans="2:51" s="6" customFormat="1" ht="15.75" customHeight="1">
      <c r="B164" s="174"/>
      <c r="C164" s="175"/>
      <c r="D164" s="167" t="s">
        <v>144</v>
      </c>
      <c r="E164" s="175"/>
      <c r="F164" s="176" t="s">
        <v>147</v>
      </c>
      <c r="G164" s="175"/>
      <c r="H164" s="177">
        <v>1</v>
      </c>
      <c r="J164" s="175"/>
      <c r="K164" s="175"/>
      <c r="L164" s="178"/>
      <c r="M164" s="179"/>
      <c r="N164" s="175"/>
      <c r="O164" s="175"/>
      <c r="P164" s="175"/>
      <c r="Q164" s="175"/>
      <c r="R164" s="175"/>
      <c r="S164" s="175"/>
      <c r="T164" s="180"/>
      <c r="AT164" s="181" t="s">
        <v>144</v>
      </c>
      <c r="AU164" s="181" t="s">
        <v>78</v>
      </c>
      <c r="AV164" s="181" t="s">
        <v>142</v>
      </c>
      <c r="AW164" s="181" t="s">
        <v>93</v>
      </c>
      <c r="AX164" s="181" t="s">
        <v>20</v>
      </c>
      <c r="AY164" s="181" t="s">
        <v>136</v>
      </c>
    </row>
    <row r="165" spans="2:65" s="6" customFormat="1" ht="15.75" customHeight="1">
      <c r="B165" s="23"/>
      <c r="C165" s="145" t="s">
        <v>277</v>
      </c>
      <c r="D165" s="145" t="s">
        <v>138</v>
      </c>
      <c r="E165" s="146" t="s">
        <v>1058</v>
      </c>
      <c r="F165" s="147" t="s">
        <v>1059</v>
      </c>
      <c r="G165" s="148" t="s">
        <v>1045</v>
      </c>
      <c r="H165" s="149">
        <v>1</v>
      </c>
      <c r="I165" s="150"/>
      <c r="J165" s="151">
        <f>ROUND($I$165*$H$165,2)</f>
        <v>0</v>
      </c>
      <c r="K165" s="147" t="s">
        <v>190</v>
      </c>
      <c r="L165" s="43"/>
      <c r="M165" s="152"/>
      <c r="N165" s="153" t="s">
        <v>41</v>
      </c>
      <c r="O165" s="24"/>
      <c r="P165" s="24"/>
      <c r="Q165" s="154">
        <v>0.03437</v>
      </c>
      <c r="R165" s="154">
        <f>$Q$165*$H$165</f>
        <v>0.03437</v>
      </c>
      <c r="S165" s="154">
        <v>0</v>
      </c>
      <c r="T165" s="155">
        <f>$S$165*$H$165</f>
        <v>0</v>
      </c>
      <c r="AR165" s="89" t="s">
        <v>277</v>
      </c>
      <c r="AT165" s="89" t="s">
        <v>138</v>
      </c>
      <c r="AU165" s="89" t="s">
        <v>78</v>
      </c>
      <c r="AY165" s="6" t="s">
        <v>136</v>
      </c>
      <c r="BE165" s="156">
        <f>IF($N$165="základní",$J$165,0)</f>
        <v>0</v>
      </c>
      <c r="BF165" s="156">
        <f>IF($N$165="snížená",$J$165,0)</f>
        <v>0</v>
      </c>
      <c r="BG165" s="156">
        <f>IF($N$165="zákl. přenesená",$J$165,0)</f>
        <v>0</v>
      </c>
      <c r="BH165" s="156">
        <f>IF($N$165="sníž. přenesená",$J$165,0)</f>
        <v>0</v>
      </c>
      <c r="BI165" s="156">
        <f>IF($N$165="nulová",$J$165,0)</f>
        <v>0</v>
      </c>
      <c r="BJ165" s="89" t="s">
        <v>20</v>
      </c>
      <c r="BK165" s="156">
        <f>ROUND($I$165*$H$165,2)</f>
        <v>0</v>
      </c>
      <c r="BL165" s="89" t="s">
        <v>277</v>
      </c>
      <c r="BM165" s="89" t="s">
        <v>1060</v>
      </c>
    </row>
    <row r="166" spans="2:47" s="6" customFormat="1" ht="27" customHeight="1">
      <c r="B166" s="23"/>
      <c r="C166" s="24"/>
      <c r="D166" s="159" t="s">
        <v>998</v>
      </c>
      <c r="E166" s="24"/>
      <c r="F166" s="204" t="s">
        <v>1061</v>
      </c>
      <c r="G166" s="24"/>
      <c r="H166" s="24"/>
      <c r="J166" s="24"/>
      <c r="K166" s="24"/>
      <c r="L166" s="43"/>
      <c r="M166" s="56"/>
      <c r="N166" s="24"/>
      <c r="O166" s="24"/>
      <c r="P166" s="24"/>
      <c r="Q166" s="24"/>
      <c r="R166" s="24"/>
      <c r="S166" s="24"/>
      <c r="T166" s="57"/>
      <c r="AT166" s="6" t="s">
        <v>998</v>
      </c>
      <c r="AU166" s="6" t="s">
        <v>78</v>
      </c>
    </row>
    <row r="167" spans="2:51" s="6" customFormat="1" ht="15.75" customHeight="1">
      <c r="B167" s="157"/>
      <c r="C167" s="158"/>
      <c r="D167" s="167" t="s">
        <v>144</v>
      </c>
      <c r="E167" s="158"/>
      <c r="F167" s="160" t="s">
        <v>1041</v>
      </c>
      <c r="G167" s="158"/>
      <c r="H167" s="158"/>
      <c r="J167" s="158"/>
      <c r="K167" s="158"/>
      <c r="L167" s="161"/>
      <c r="M167" s="162"/>
      <c r="N167" s="158"/>
      <c r="O167" s="158"/>
      <c r="P167" s="158"/>
      <c r="Q167" s="158"/>
      <c r="R167" s="158"/>
      <c r="S167" s="158"/>
      <c r="T167" s="163"/>
      <c r="AT167" s="164" t="s">
        <v>144</v>
      </c>
      <c r="AU167" s="164" t="s">
        <v>78</v>
      </c>
      <c r="AV167" s="164" t="s">
        <v>20</v>
      </c>
      <c r="AW167" s="164" t="s">
        <v>93</v>
      </c>
      <c r="AX167" s="164" t="s">
        <v>70</v>
      </c>
      <c r="AY167" s="164" t="s">
        <v>136</v>
      </c>
    </row>
    <row r="168" spans="2:51" s="6" customFormat="1" ht="15.75" customHeight="1">
      <c r="B168" s="165"/>
      <c r="C168" s="166"/>
      <c r="D168" s="167" t="s">
        <v>144</v>
      </c>
      <c r="E168" s="166"/>
      <c r="F168" s="168" t="s">
        <v>20</v>
      </c>
      <c r="G168" s="166"/>
      <c r="H168" s="169">
        <v>1</v>
      </c>
      <c r="J168" s="166"/>
      <c r="K168" s="166"/>
      <c r="L168" s="170"/>
      <c r="M168" s="171"/>
      <c r="N168" s="166"/>
      <c r="O168" s="166"/>
      <c r="P168" s="166"/>
      <c r="Q168" s="166"/>
      <c r="R168" s="166"/>
      <c r="S168" s="166"/>
      <c r="T168" s="172"/>
      <c r="AT168" s="173" t="s">
        <v>144</v>
      </c>
      <c r="AU168" s="173" t="s">
        <v>78</v>
      </c>
      <c r="AV168" s="173" t="s">
        <v>78</v>
      </c>
      <c r="AW168" s="173" t="s">
        <v>93</v>
      </c>
      <c r="AX168" s="173" t="s">
        <v>70</v>
      </c>
      <c r="AY168" s="173" t="s">
        <v>136</v>
      </c>
    </row>
    <row r="169" spans="2:51" s="6" customFormat="1" ht="15.75" customHeight="1">
      <c r="B169" s="192"/>
      <c r="C169" s="193"/>
      <c r="D169" s="167" t="s">
        <v>144</v>
      </c>
      <c r="E169" s="193"/>
      <c r="F169" s="194" t="s">
        <v>223</v>
      </c>
      <c r="G169" s="193"/>
      <c r="H169" s="195">
        <v>1</v>
      </c>
      <c r="J169" s="193"/>
      <c r="K169" s="193"/>
      <c r="L169" s="196"/>
      <c r="M169" s="197"/>
      <c r="N169" s="193"/>
      <c r="O169" s="193"/>
      <c r="P169" s="193"/>
      <c r="Q169" s="193"/>
      <c r="R169" s="193"/>
      <c r="S169" s="193"/>
      <c r="T169" s="198"/>
      <c r="AT169" s="199" t="s">
        <v>144</v>
      </c>
      <c r="AU169" s="199" t="s">
        <v>78</v>
      </c>
      <c r="AV169" s="199" t="s">
        <v>153</v>
      </c>
      <c r="AW169" s="199" t="s">
        <v>93</v>
      </c>
      <c r="AX169" s="199" t="s">
        <v>70</v>
      </c>
      <c r="AY169" s="199" t="s">
        <v>136</v>
      </c>
    </row>
    <row r="170" spans="2:51" s="6" customFormat="1" ht="15.75" customHeight="1">
      <c r="B170" s="174"/>
      <c r="C170" s="175"/>
      <c r="D170" s="167" t="s">
        <v>144</v>
      </c>
      <c r="E170" s="175"/>
      <c r="F170" s="176" t="s">
        <v>147</v>
      </c>
      <c r="G170" s="175"/>
      <c r="H170" s="177">
        <v>1</v>
      </c>
      <c r="J170" s="175"/>
      <c r="K170" s="175"/>
      <c r="L170" s="178"/>
      <c r="M170" s="179"/>
      <c r="N170" s="175"/>
      <c r="O170" s="175"/>
      <c r="P170" s="175"/>
      <c r="Q170" s="175"/>
      <c r="R170" s="175"/>
      <c r="S170" s="175"/>
      <c r="T170" s="180"/>
      <c r="AT170" s="181" t="s">
        <v>144</v>
      </c>
      <c r="AU170" s="181" t="s">
        <v>78</v>
      </c>
      <c r="AV170" s="181" t="s">
        <v>142</v>
      </c>
      <c r="AW170" s="181" t="s">
        <v>93</v>
      </c>
      <c r="AX170" s="181" t="s">
        <v>20</v>
      </c>
      <c r="AY170" s="181" t="s">
        <v>136</v>
      </c>
    </row>
    <row r="171" spans="2:65" s="6" customFormat="1" ht="15.75" customHeight="1">
      <c r="B171" s="23"/>
      <c r="C171" s="145" t="s">
        <v>281</v>
      </c>
      <c r="D171" s="145" t="s">
        <v>138</v>
      </c>
      <c r="E171" s="146" t="s">
        <v>1062</v>
      </c>
      <c r="F171" s="147" t="s">
        <v>1063</v>
      </c>
      <c r="G171" s="148" t="s">
        <v>1045</v>
      </c>
      <c r="H171" s="149">
        <v>5</v>
      </c>
      <c r="I171" s="150"/>
      <c r="J171" s="151">
        <f>ROUND($I$171*$H$171,2)</f>
        <v>0</v>
      </c>
      <c r="K171" s="147"/>
      <c r="L171" s="43"/>
      <c r="M171" s="152"/>
      <c r="N171" s="153" t="s">
        <v>41</v>
      </c>
      <c r="O171" s="24"/>
      <c r="P171" s="24"/>
      <c r="Q171" s="154">
        <v>0.00092</v>
      </c>
      <c r="R171" s="154">
        <f>$Q$171*$H$171</f>
        <v>0.0046</v>
      </c>
      <c r="S171" s="154">
        <v>0</v>
      </c>
      <c r="T171" s="155">
        <f>$S$171*$H$171</f>
        <v>0</v>
      </c>
      <c r="AR171" s="89" t="s">
        <v>277</v>
      </c>
      <c r="AT171" s="89" t="s">
        <v>138</v>
      </c>
      <c r="AU171" s="89" t="s">
        <v>78</v>
      </c>
      <c r="AY171" s="6" t="s">
        <v>136</v>
      </c>
      <c r="BE171" s="156">
        <f>IF($N$171="základní",$J$171,0)</f>
        <v>0</v>
      </c>
      <c r="BF171" s="156">
        <f>IF($N$171="snížená",$J$171,0)</f>
        <v>0</v>
      </c>
      <c r="BG171" s="156">
        <f>IF($N$171="zákl. přenesená",$J$171,0)</f>
        <v>0</v>
      </c>
      <c r="BH171" s="156">
        <f>IF($N$171="sníž. přenesená",$J$171,0)</f>
        <v>0</v>
      </c>
      <c r="BI171" s="156">
        <f>IF($N$171="nulová",$J$171,0)</f>
        <v>0</v>
      </c>
      <c r="BJ171" s="89" t="s">
        <v>20</v>
      </c>
      <c r="BK171" s="156">
        <f>ROUND($I$171*$H$171,2)</f>
        <v>0</v>
      </c>
      <c r="BL171" s="89" t="s">
        <v>277</v>
      </c>
      <c r="BM171" s="89" t="s">
        <v>1064</v>
      </c>
    </row>
    <row r="172" spans="2:47" s="6" customFormat="1" ht="16.5" customHeight="1">
      <c r="B172" s="23"/>
      <c r="C172" s="24"/>
      <c r="D172" s="159" t="s">
        <v>998</v>
      </c>
      <c r="E172" s="24"/>
      <c r="F172" s="204" t="s">
        <v>1065</v>
      </c>
      <c r="G172" s="24"/>
      <c r="H172" s="24"/>
      <c r="J172" s="24"/>
      <c r="K172" s="24"/>
      <c r="L172" s="43"/>
      <c r="M172" s="56"/>
      <c r="N172" s="24"/>
      <c r="O172" s="24"/>
      <c r="P172" s="24"/>
      <c r="Q172" s="24"/>
      <c r="R172" s="24"/>
      <c r="S172" s="24"/>
      <c r="T172" s="57"/>
      <c r="AT172" s="6" t="s">
        <v>998</v>
      </c>
      <c r="AU172" s="6" t="s">
        <v>78</v>
      </c>
    </row>
    <row r="173" spans="2:51" s="6" customFormat="1" ht="15.75" customHeight="1">
      <c r="B173" s="157"/>
      <c r="C173" s="158"/>
      <c r="D173" s="167" t="s">
        <v>144</v>
      </c>
      <c r="E173" s="158"/>
      <c r="F173" s="160" t="s">
        <v>1048</v>
      </c>
      <c r="G173" s="158"/>
      <c r="H173" s="158"/>
      <c r="J173" s="158"/>
      <c r="K173" s="158"/>
      <c r="L173" s="161"/>
      <c r="M173" s="162"/>
      <c r="N173" s="158"/>
      <c r="O173" s="158"/>
      <c r="P173" s="158"/>
      <c r="Q173" s="158"/>
      <c r="R173" s="158"/>
      <c r="S173" s="158"/>
      <c r="T173" s="163"/>
      <c r="AT173" s="164" t="s">
        <v>144</v>
      </c>
      <c r="AU173" s="164" t="s">
        <v>78</v>
      </c>
      <c r="AV173" s="164" t="s">
        <v>20</v>
      </c>
      <c r="AW173" s="164" t="s">
        <v>93</v>
      </c>
      <c r="AX173" s="164" t="s">
        <v>70</v>
      </c>
      <c r="AY173" s="164" t="s">
        <v>136</v>
      </c>
    </row>
    <row r="174" spans="2:51" s="6" customFormat="1" ht="15.75" customHeight="1">
      <c r="B174" s="165"/>
      <c r="C174" s="166"/>
      <c r="D174" s="167" t="s">
        <v>144</v>
      </c>
      <c r="E174" s="166"/>
      <c r="F174" s="168" t="s">
        <v>162</v>
      </c>
      <c r="G174" s="166"/>
      <c r="H174" s="169">
        <v>5</v>
      </c>
      <c r="J174" s="166"/>
      <c r="K174" s="166"/>
      <c r="L174" s="170"/>
      <c r="M174" s="171"/>
      <c r="N174" s="166"/>
      <c r="O174" s="166"/>
      <c r="P174" s="166"/>
      <c r="Q174" s="166"/>
      <c r="R174" s="166"/>
      <c r="S174" s="166"/>
      <c r="T174" s="172"/>
      <c r="AT174" s="173" t="s">
        <v>144</v>
      </c>
      <c r="AU174" s="173" t="s">
        <v>78</v>
      </c>
      <c r="AV174" s="173" t="s">
        <v>78</v>
      </c>
      <c r="AW174" s="173" t="s">
        <v>93</v>
      </c>
      <c r="AX174" s="173" t="s">
        <v>70</v>
      </c>
      <c r="AY174" s="173" t="s">
        <v>136</v>
      </c>
    </row>
    <row r="175" spans="2:51" s="6" customFormat="1" ht="15.75" customHeight="1">
      <c r="B175" s="192"/>
      <c r="C175" s="193"/>
      <c r="D175" s="167" t="s">
        <v>144</v>
      </c>
      <c r="E175" s="193"/>
      <c r="F175" s="194" t="s">
        <v>223</v>
      </c>
      <c r="G175" s="193"/>
      <c r="H175" s="195">
        <v>5</v>
      </c>
      <c r="J175" s="193"/>
      <c r="K175" s="193"/>
      <c r="L175" s="196"/>
      <c r="M175" s="197"/>
      <c r="N175" s="193"/>
      <c r="O175" s="193"/>
      <c r="P175" s="193"/>
      <c r="Q175" s="193"/>
      <c r="R175" s="193"/>
      <c r="S175" s="193"/>
      <c r="T175" s="198"/>
      <c r="AT175" s="199" t="s">
        <v>144</v>
      </c>
      <c r="AU175" s="199" t="s">
        <v>78</v>
      </c>
      <c r="AV175" s="199" t="s">
        <v>153</v>
      </c>
      <c r="AW175" s="199" t="s">
        <v>93</v>
      </c>
      <c r="AX175" s="199" t="s">
        <v>70</v>
      </c>
      <c r="AY175" s="199" t="s">
        <v>136</v>
      </c>
    </row>
    <row r="176" spans="2:51" s="6" customFormat="1" ht="15.75" customHeight="1">
      <c r="B176" s="174"/>
      <c r="C176" s="175"/>
      <c r="D176" s="167" t="s">
        <v>144</v>
      </c>
      <c r="E176" s="175"/>
      <c r="F176" s="176" t="s">
        <v>147</v>
      </c>
      <c r="G176" s="175"/>
      <c r="H176" s="177">
        <v>5</v>
      </c>
      <c r="J176" s="175"/>
      <c r="K176" s="175"/>
      <c r="L176" s="178"/>
      <c r="M176" s="179"/>
      <c r="N176" s="175"/>
      <c r="O176" s="175"/>
      <c r="P176" s="175"/>
      <c r="Q176" s="175"/>
      <c r="R176" s="175"/>
      <c r="S176" s="175"/>
      <c r="T176" s="180"/>
      <c r="AT176" s="181" t="s">
        <v>144</v>
      </c>
      <c r="AU176" s="181" t="s">
        <v>78</v>
      </c>
      <c r="AV176" s="181" t="s">
        <v>142</v>
      </c>
      <c r="AW176" s="181" t="s">
        <v>93</v>
      </c>
      <c r="AX176" s="181" t="s">
        <v>20</v>
      </c>
      <c r="AY176" s="181" t="s">
        <v>136</v>
      </c>
    </row>
    <row r="177" spans="2:65" s="6" customFormat="1" ht="15.75" customHeight="1">
      <c r="B177" s="23"/>
      <c r="C177" s="182" t="s">
        <v>285</v>
      </c>
      <c r="D177" s="182" t="s">
        <v>181</v>
      </c>
      <c r="E177" s="183" t="s">
        <v>1066</v>
      </c>
      <c r="F177" s="184" t="s">
        <v>1067</v>
      </c>
      <c r="G177" s="185" t="s">
        <v>385</v>
      </c>
      <c r="H177" s="186">
        <v>1</v>
      </c>
      <c r="I177" s="187"/>
      <c r="J177" s="188">
        <f>ROUND($I$177*$H$177,2)</f>
        <v>0</v>
      </c>
      <c r="K177" s="184"/>
      <c r="L177" s="189"/>
      <c r="M177" s="190"/>
      <c r="N177" s="191" t="s">
        <v>41</v>
      </c>
      <c r="O177" s="24"/>
      <c r="P177" s="24"/>
      <c r="Q177" s="154">
        <v>0.0025</v>
      </c>
      <c r="R177" s="154">
        <f>$Q$177*$H$177</f>
        <v>0.0025</v>
      </c>
      <c r="S177" s="154">
        <v>0</v>
      </c>
      <c r="T177" s="155">
        <f>$S$177*$H$177</f>
        <v>0</v>
      </c>
      <c r="AR177" s="89" t="s">
        <v>388</v>
      </c>
      <c r="AT177" s="89" t="s">
        <v>181</v>
      </c>
      <c r="AU177" s="89" t="s">
        <v>78</v>
      </c>
      <c r="AY177" s="6" t="s">
        <v>136</v>
      </c>
      <c r="BE177" s="156">
        <f>IF($N$177="základní",$J$177,0)</f>
        <v>0</v>
      </c>
      <c r="BF177" s="156">
        <f>IF($N$177="snížená",$J$177,0)</f>
        <v>0</v>
      </c>
      <c r="BG177" s="156">
        <f>IF($N$177="zákl. přenesená",$J$177,0)</f>
        <v>0</v>
      </c>
      <c r="BH177" s="156">
        <f>IF($N$177="sníž. přenesená",$J$177,0)</f>
        <v>0</v>
      </c>
      <c r="BI177" s="156">
        <f>IF($N$177="nulová",$J$177,0)</f>
        <v>0</v>
      </c>
      <c r="BJ177" s="89" t="s">
        <v>20</v>
      </c>
      <c r="BK177" s="156">
        <f>ROUND($I$177*$H$177,2)</f>
        <v>0</v>
      </c>
      <c r="BL177" s="89" t="s">
        <v>277</v>
      </c>
      <c r="BM177" s="89" t="s">
        <v>1068</v>
      </c>
    </row>
    <row r="178" spans="2:51" s="6" customFormat="1" ht="15.75" customHeight="1">
      <c r="B178" s="157"/>
      <c r="C178" s="158"/>
      <c r="D178" s="159" t="s">
        <v>144</v>
      </c>
      <c r="E178" s="160"/>
      <c r="F178" s="160" t="s">
        <v>1048</v>
      </c>
      <c r="G178" s="158"/>
      <c r="H178" s="158"/>
      <c r="J178" s="158"/>
      <c r="K178" s="158"/>
      <c r="L178" s="161"/>
      <c r="M178" s="162"/>
      <c r="N178" s="158"/>
      <c r="O178" s="158"/>
      <c r="P178" s="158"/>
      <c r="Q178" s="158"/>
      <c r="R178" s="158"/>
      <c r="S178" s="158"/>
      <c r="T178" s="163"/>
      <c r="AT178" s="164" t="s">
        <v>144</v>
      </c>
      <c r="AU178" s="164" t="s">
        <v>78</v>
      </c>
      <c r="AV178" s="164" t="s">
        <v>20</v>
      </c>
      <c r="AW178" s="164" t="s">
        <v>93</v>
      </c>
      <c r="AX178" s="164" t="s">
        <v>70</v>
      </c>
      <c r="AY178" s="164" t="s">
        <v>136</v>
      </c>
    </row>
    <row r="179" spans="2:51" s="6" customFormat="1" ht="15.75" customHeight="1">
      <c r="B179" s="165"/>
      <c r="C179" s="166"/>
      <c r="D179" s="167" t="s">
        <v>144</v>
      </c>
      <c r="E179" s="166" t="s">
        <v>1069</v>
      </c>
      <c r="F179" s="168" t="s">
        <v>20</v>
      </c>
      <c r="G179" s="166"/>
      <c r="H179" s="169">
        <v>1</v>
      </c>
      <c r="J179" s="166"/>
      <c r="K179" s="166"/>
      <c r="L179" s="170"/>
      <c r="M179" s="171"/>
      <c r="N179" s="166"/>
      <c r="O179" s="166"/>
      <c r="P179" s="166"/>
      <c r="Q179" s="166"/>
      <c r="R179" s="166"/>
      <c r="S179" s="166"/>
      <c r="T179" s="172"/>
      <c r="AT179" s="173" t="s">
        <v>144</v>
      </c>
      <c r="AU179" s="173" t="s">
        <v>78</v>
      </c>
      <c r="AV179" s="173" t="s">
        <v>78</v>
      </c>
      <c r="AW179" s="173" t="s">
        <v>93</v>
      </c>
      <c r="AX179" s="173" t="s">
        <v>70</v>
      </c>
      <c r="AY179" s="173" t="s">
        <v>136</v>
      </c>
    </row>
    <row r="180" spans="2:51" s="6" customFormat="1" ht="15.75" customHeight="1">
      <c r="B180" s="192"/>
      <c r="C180" s="193"/>
      <c r="D180" s="167" t="s">
        <v>144</v>
      </c>
      <c r="E180" s="193"/>
      <c r="F180" s="194" t="s">
        <v>223</v>
      </c>
      <c r="G180" s="193"/>
      <c r="H180" s="195">
        <v>1</v>
      </c>
      <c r="J180" s="193"/>
      <c r="K180" s="193"/>
      <c r="L180" s="196"/>
      <c r="M180" s="197"/>
      <c r="N180" s="193"/>
      <c r="O180" s="193"/>
      <c r="P180" s="193"/>
      <c r="Q180" s="193"/>
      <c r="R180" s="193"/>
      <c r="S180" s="193"/>
      <c r="T180" s="198"/>
      <c r="AT180" s="199" t="s">
        <v>144</v>
      </c>
      <c r="AU180" s="199" t="s">
        <v>78</v>
      </c>
      <c r="AV180" s="199" t="s">
        <v>153</v>
      </c>
      <c r="AW180" s="199" t="s">
        <v>93</v>
      </c>
      <c r="AX180" s="199" t="s">
        <v>70</v>
      </c>
      <c r="AY180" s="199" t="s">
        <v>136</v>
      </c>
    </row>
    <row r="181" spans="2:51" s="6" customFormat="1" ht="15.75" customHeight="1">
      <c r="B181" s="174"/>
      <c r="C181" s="175"/>
      <c r="D181" s="167" t="s">
        <v>144</v>
      </c>
      <c r="E181" s="175"/>
      <c r="F181" s="176" t="s">
        <v>147</v>
      </c>
      <c r="G181" s="175"/>
      <c r="H181" s="177">
        <v>1</v>
      </c>
      <c r="J181" s="175"/>
      <c r="K181" s="175"/>
      <c r="L181" s="178"/>
      <c r="M181" s="179"/>
      <c r="N181" s="175"/>
      <c r="O181" s="175"/>
      <c r="P181" s="175"/>
      <c r="Q181" s="175"/>
      <c r="R181" s="175"/>
      <c r="S181" s="175"/>
      <c r="T181" s="180"/>
      <c r="AT181" s="181" t="s">
        <v>144</v>
      </c>
      <c r="AU181" s="181" t="s">
        <v>78</v>
      </c>
      <c r="AV181" s="181" t="s">
        <v>142</v>
      </c>
      <c r="AW181" s="181" t="s">
        <v>93</v>
      </c>
      <c r="AX181" s="181" t="s">
        <v>20</v>
      </c>
      <c r="AY181" s="181" t="s">
        <v>136</v>
      </c>
    </row>
    <row r="182" spans="2:65" s="6" customFormat="1" ht="15.75" customHeight="1">
      <c r="B182" s="23"/>
      <c r="C182" s="182" t="s">
        <v>291</v>
      </c>
      <c r="D182" s="182" t="s">
        <v>181</v>
      </c>
      <c r="E182" s="183" t="s">
        <v>1070</v>
      </c>
      <c r="F182" s="184" t="s">
        <v>1071</v>
      </c>
      <c r="G182" s="185" t="s">
        <v>385</v>
      </c>
      <c r="H182" s="186">
        <v>1</v>
      </c>
      <c r="I182" s="187"/>
      <c r="J182" s="188">
        <f>ROUND($I$182*$H$182,2)</f>
        <v>0</v>
      </c>
      <c r="K182" s="184"/>
      <c r="L182" s="189"/>
      <c r="M182" s="190"/>
      <c r="N182" s="191" t="s">
        <v>41</v>
      </c>
      <c r="O182" s="24"/>
      <c r="P182" s="24"/>
      <c r="Q182" s="154">
        <v>0.0025</v>
      </c>
      <c r="R182" s="154">
        <f>$Q$182*$H$182</f>
        <v>0.0025</v>
      </c>
      <c r="S182" s="154">
        <v>0</v>
      </c>
      <c r="T182" s="155">
        <f>$S$182*$H$182</f>
        <v>0</v>
      </c>
      <c r="AR182" s="89" t="s">
        <v>388</v>
      </c>
      <c r="AT182" s="89" t="s">
        <v>181</v>
      </c>
      <c r="AU182" s="89" t="s">
        <v>78</v>
      </c>
      <c r="AY182" s="6" t="s">
        <v>136</v>
      </c>
      <c r="BE182" s="156">
        <f>IF($N$182="základní",$J$182,0)</f>
        <v>0</v>
      </c>
      <c r="BF182" s="156">
        <f>IF($N$182="snížená",$J$182,0)</f>
        <v>0</v>
      </c>
      <c r="BG182" s="156">
        <f>IF($N$182="zákl. přenesená",$J$182,0)</f>
        <v>0</v>
      </c>
      <c r="BH182" s="156">
        <f>IF($N$182="sníž. přenesená",$J$182,0)</f>
        <v>0</v>
      </c>
      <c r="BI182" s="156">
        <f>IF($N$182="nulová",$J$182,0)</f>
        <v>0</v>
      </c>
      <c r="BJ182" s="89" t="s">
        <v>20</v>
      </c>
      <c r="BK182" s="156">
        <f>ROUND($I$182*$H$182,2)</f>
        <v>0</v>
      </c>
      <c r="BL182" s="89" t="s">
        <v>277</v>
      </c>
      <c r="BM182" s="89" t="s">
        <v>1072</v>
      </c>
    </row>
    <row r="183" spans="2:51" s="6" customFormat="1" ht="15.75" customHeight="1">
      <c r="B183" s="157"/>
      <c r="C183" s="158"/>
      <c r="D183" s="159" t="s">
        <v>144</v>
      </c>
      <c r="E183" s="160"/>
      <c r="F183" s="160" t="s">
        <v>1048</v>
      </c>
      <c r="G183" s="158"/>
      <c r="H183" s="158"/>
      <c r="J183" s="158"/>
      <c r="K183" s="158"/>
      <c r="L183" s="161"/>
      <c r="M183" s="162"/>
      <c r="N183" s="158"/>
      <c r="O183" s="158"/>
      <c r="P183" s="158"/>
      <c r="Q183" s="158"/>
      <c r="R183" s="158"/>
      <c r="S183" s="158"/>
      <c r="T183" s="163"/>
      <c r="AT183" s="164" t="s">
        <v>144</v>
      </c>
      <c r="AU183" s="164" t="s">
        <v>78</v>
      </c>
      <c r="AV183" s="164" t="s">
        <v>20</v>
      </c>
      <c r="AW183" s="164" t="s">
        <v>93</v>
      </c>
      <c r="AX183" s="164" t="s">
        <v>70</v>
      </c>
      <c r="AY183" s="164" t="s">
        <v>136</v>
      </c>
    </row>
    <row r="184" spans="2:51" s="6" customFormat="1" ht="15.75" customHeight="1">
      <c r="B184" s="165"/>
      <c r="C184" s="166"/>
      <c r="D184" s="167" t="s">
        <v>144</v>
      </c>
      <c r="E184" s="166" t="s">
        <v>1073</v>
      </c>
      <c r="F184" s="168" t="s">
        <v>20</v>
      </c>
      <c r="G184" s="166"/>
      <c r="H184" s="169">
        <v>1</v>
      </c>
      <c r="J184" s="166"/>
      <c r="K184" s="166"/>
      <c r="L184" s="170"/>
      <c r="M184" s="171"/>
      <c r="N184" s="166"/>
      <c r="O184" s="166"/>
      <c r="P184" s="166"/>
      <c r="Q184" s="166"/>
      <c r="R184" s="166"/>
      <c r="S184" s="166"/>
      <c r="T184" s="172"/>
      <c r="AT184" s="173" t="s">
        <v>144</v>
      </c>
      <c r="AU184" s="173" t="s">
        <v>78</v>
      </c>
      <c r="AV184" s="173" t="s">
        <v>78</v>
      </c>
      <c r="AW184" s="173" t="s">
        <v>93</v>
      </c>
      <c r="AX184" s="173" t="s">
        <v>70</v>
      </c>
      <c r="AY184" s="173" t="s">
        <v>136</v>
      </c>
    </row>
    <row r="185" spans="2:51" s="6" customFormat="1" ht="15.75" customHeight="1">
      <c r="B185" s="192"/>
      <c r="C185" s="193"/>
      <c r="D185" s="167" t="s">
        <v>144</v>
      </c>
      <c r="E185" s="193"/>
      <c r="F185" s="194" t="s">
        <v>223</v>
      </c>
      <c r="G185" s="193"/>
      <c r="H185" s="195">
        <v>1</v>
      </c>
      <c r="J185" s="193"/>
      <c r="K185" s="193"/>
      <c r="L185" s="196"/>
      <c r="M185" s="197"/>
      <c r="N185" s="193"/>
      <c r="O185" s="193"/>
      <c r="P185" s="193"/>
      <c r="Q185" s="193"/>
      <c r="R185" s="193"/>
      <c r="S185" s="193"/>
      <c r="T185" s="198"/>
      <c r="AT185" s="199" t="s">
        <v>144</v>
      </c>
      <c r="AU185" s="199" t="s">
        <v>78</v>
      </c>
      <c r="AV185" s="199" t="s">
        <v>153</v>
      </c>
      <c r="AW185" s="199" t="s">
        <v>93</v>
      </c>
      <c r="AX185" s="199" t="s">
        <v>70</v>
      </c>
      <c r="AY185" s="199" t="s">
        <v>136</v>
      </c>
    </row>
    <row r="186" spans="2:51" s="6" customFormat="1" ht="15.75" customHeight="1">
      <c r="B186" s="174"/>
      <c r="C186" s="175"/>
      <c r="D186" s="167" t="s">
        <v>144</v>
      </c>
      <c r="E186" s="175"/>
      <c r="F186" s="176" t="s">
        <v>147</v>
      </c>
      <c r="G186" s="175"/>
      <c r="H186" s="177">
        <v>1</v>
      </c>
      <c r="J186" s="175"/>
      <c r="K186" s="175"/>
      <c r="L186" s="178"/>
      <c r="M186" s="179"/>
      <c r="N186" s="175"/>
      <c r="O186" s="175"/>
      <c r="P186" s="175"/>
      <c r="Q186" s="175"/>
      <c r="R186" s="175"/>
      <c r="S186" s="175"/>
      <c r="T186" s="180"/>
      <c r="AT186" s="181" t="s">
        <v>144</v>
      </c>
      <c r="AU186" s="181" t="s">
        <v>78</v>
      </c>
      <c r="AV186" s="181" t="s">
        <v>142</v>
      </c>
      <c r="AW186" s="181" t="s">
        <v>93</v>
      </c>
      <c r="AX186" s="181" t="s">
        <v>20</v>
      </c>
      <c r="AY186" s="181" t="s">
        <v>136</v>
      </c>
    </row>
    <row r="187" spans="2:65" s="6" customFormat="1" ht="15.75" customHeight="1">
      <c r="B187" s="23"/>
      <c r="C187" s="182" t="s">
        <v>303</v>
      </c>
      <c r="D187" s="182" t="s">
        <v>181</v>
      </c>
      <c r="E187" s="183" t="s">
        <v>1074</v>
      </c>
      <c r="F187" s="184" t="s">
        <v>1075</v>
      </c>
      <c r="G187" s="185" t="s">
        <v>385</v>
      </c>
      <c r="H187" s="186">
        <v>1</v>
      </c>
      <c r="I187" s="187"/>
      <c r="J187" s="188">
        <f>ROUND($I$187*$H$187,2)</f>
        <v>0</v>
      </c>
      <c r="K187" s="184"/>
      <c r="L187" s="189"/>
      <c r="M187" s="190"/>
      <c r="N187" s="191" t="s">
        <v>41</v>
      </c>
      <c r="O187" s="24"/>
      <c r="P187" s="24"/>
      <c r="Q187" s="154">
        <v>0.0025</v>
      </c>
      <c r="R187" s="154">
        <f>$Q$187*$H$187</f>
        <v>0.0025</v>
      </c>
      <c r="S187" s="154">
        <v>0</v>
      </c>
      <c r="T187" s="155">
        <f>$S$187*$H$187</f>
        <v>0</v>
      </c>
      <c r="AR187" s="89" t="s">
        <v>388</v>
      </c>
      <c r="AT187" s="89" t="s">
        <v>181</v>
      </c>
      <c r="AU187" s="89" t="s">
        <v>78</v>
      </c>
      <c r="AY187" s="6" t="s">
        <v>136</v>
      </c>
      <c r="BE187" s="156">
        <f>IF($N$187="základní",$J$187,0)</f>
        <v>0</v>
      </c>
      <c r="BF187" s="156">
        <f>IF($N$187="snížená",$J$187,0)</f>
        <v>0</v>
      </c>
      <c r="BG187" s="156">
        <f>IF($N$187="zákl. přenesená",$J$187,0)</f>
        <v>0</v>
      </c>
      <c r="BH187" s="156">
        <f>IF($N$187="sníž. přenesená",$J$187,0)</f>
        <v>0</v>
      </c>
      <c r="BI187" s="156">
        <f>IF($N$187="nulová",$J$187,0)</f>
        <v>0</v>
      </c>
      <c r="BJ187" s="89" t="s">
        <v>20</v>
      </c>
      <c r="BK187" s="156">
        <f>ROUND($I$187*$H$187,2)</f>
        <v>0</v>
      </c>
      <c r="BL187" s="89" t="s">
        <v>277</v>
      </c>
      <c r="BM187" s="89" t="s">
        <v>1076</v>
      </c>
    </row>
    <row r="188" spans="2:51" s="6" customFormat="1" ht="15.75" customHeight="1">
      <c r="B188" s="157"/>
      <c r="C188" s="158"/>
      <c r="D188" s="159" t="s">
        <v>144</v>
      </c>
      <c r="E188" s="160"/>
      <c r="F188" s="160" t="s">
        <v>1048</v>
      </c>
      <c r="G188" s="158"/>
      <c r="H188" s="158"/>
      <c r="J188" s="158"/>
      <c r="K188" s="158"/>
      <c r="L188" s="161"/>
      <c r="M188" s="162"/>
      <c r="N188" s="158"/>
      <c r="O188" s="158"/>
      <c r="P188" s="158"/>
      <c r="Q188" s="158"/>
      <c r="R188" s="158"/>
      <c r="S188" s="158"/>
      <c r="T188" s="163"/>
      <c r="AT188" s="164" t="s">
        <v>144</v>
      </c>
      <c r="AU188" s="164" t="s">
        <v>78</v>
      </c>
      <c r="AV188" s="164" t="s">
        <v>20</v>
      </c>
      <c r="AW188" s="164" t="s">
        <v>93</v>
      </c>
      <c r="AX188" s="164" t="s">
        <v>70</v>
      </c>
      <c r="AY188" s="164" t="s">
        <v>136</v>
      </c>
    </row>
    <row r="189" spans="2:51" s="6" customFormat="1" ht="15.75" customHeight="1">
      <c r="B189" s="165"/>
      <c r="C189" s="166"/>
      <c r="D189" s="167" t="s">
        <v>144</v>
      </c>
      <c r="E189" s="166" t="s">
        <v>1077</v>
      </c>
      <c r="F189" s="168" t="s">
        <v>20</v>
      </c>
      <c r="G189" s="166"/>
      <c r="H189" s="169">
        <v>1</v>
      </c>
      <c r="J189" s="166"/>
      <c r="K189" s="166"/>
      <c r="L189" s="170"/>
      <c r="M189" s="171"/>
      <c r="N189" s="166"/>
      <c r="O189" s="166"/>
      <c r="P189" s="166"/>
      <c r="Q189" s="166"/>
      <c r="R189" s="166"/>
      <c r="S189" s="166"/>
      <c r="T189" s="172"/>
      <c r="AT189" s="173" t="s">
        <v>144</v>
      </c>
      <c r="AU189" s="173" t="s">
        <v>78</v>
      </c>
      <c r="AV189" s="173" t="s">
        <v>78</v>
      </c>
      <c r="AW189" s="173" t="s">
        <v>93</v>
      </c>
      <c r="AX189" s="173" t="s">
        <v>70</v>
      </c>
      <c r="AY189" s="173" t="s">
        <v>136</v>
      </c>
    </row>
    <row r="190" spans="2:51" s="6" customFormat="1" ht="15.75" customHeight="1">
      <c r="B190" s="192"/>
      <c r="C190" s="193"/>
      <c r="D190" s="167" t="s">
        <v>144</v>
      </c>
      <c r="E190" s="193"/>
      <c r="F190" s="194" t="s">
        <v>223</v>
      </c>
      <c r="G190" s="193"/>
      <c r="H190" s="195">
        <v>1</v>
      </c>
      <c r="J190" s="193"/>
      <c r="K190" s="193"/>
      <c r="L190" s="196"/>
      <c r="M190" s="197"/>
      <c r="N190" s="193"/>
      <c r="O190" s="193"/>
      <c r="P190" s="193"/>
      <c r="Q190" s="193"/>
      <c r="R190" s="193"/>
      <c r="S190" s="193"/>
      <c r="T190" s="198"/>
      <c r="AT190" s="199" t="s">
        <v>144</v>
      </c>
      <c r="AU190" s="199" t="s">
        <v>78</v>
      </c>
      <c r="AV190" s="199" t="s">
        <v>153</v>
      </c>
      <c r="AW190" s="199" t="s">
        <v>93</v>
      </c>
      <c r="AX190" s="199" t="s">
        <v>70</v>
      </c>
      <c r="AY190" s="199" t="s">
        <v>136</v>
      </c>
    </row>
    <row r="191" spans="2:51" s="6" customFormat="1" ht="15.75" customHeight="1">
      <c r="B191" s="174"/>
      <c r="C191" s="175"/>
      <c r="D191" s="167" t="s">
        <v>144</v>
      </c>
      <c r="E191" s="175"/>
      <c r="F191" s="176" t="s">
        <v>147</v>
      </c>
      <c r="G191" s="175"/>
      <c r="H191" s="177">
        <v>1</v>
      </c>
      <c r="J191" s="175"/>
      <c r="K191" s="175"/>
      <c r="L191" s="178"/>
      <c r="M191" s="179"/>
      <c r="N191" s="175"/>
      <c r="O191" s="175"/>
      <c r="P191" s="175"/>
      <c r="Q191" s="175"/>
      <c r="R191" s="175"/>
      <c r="S191" s="175"/>
      <c r="T191" s="180"/>
      <c r="AT191" s="181" t="s">
        <v>144</v>
      </c>
      <c r="AU191" s="181" t="s">
        <v>78</v>
      </c>
      <c r="AV191" s="181" t="s">
        <v>142</v>
      </c>
      <c r="AW191" s="181" t="s">
        <v>93</v>
      </c>
      <c r="AX191" s="181" t="s">
        <v>20</v>
      </c>
      <c r="AY191" s="181" t="s">
        <v>136</v>
      </c>
    </row>
    <row r="192" spans="2:65" s="6" customFormat="1" ht="15.75" customHeight="1">
      <c r="B192" s="23"/>
      <c r="C192" s="145" t="s">
        <v>322</v>
      </c>
      <c r="D192" s="145" t="s">
        <v>138</v>
      </c>
      <c r="E192" s="146" t="s">
        <v>1078</v>
      </c>
      <c r="F192" s="147" t="s">
        <v>1079</v>
      </c>
      <c r="G192" s="148" t="s">
        <v>173</v>
      </c>
      <c r="H192" s="149">
        <v>0.091</v>
      </c>
      <c r="I192" s="150"/>
      <c r="J192" s="151">
        <f>ROUND($I$192*$H$192,2)</f>
        <v>0</v>
      </c>
      <c r="K192" s="147" t="s">
        <v>190</v>
      </c>
      <c r="L192" s="43"/>
      <c r="M192" s="152"/>
      <c r="N192" s="153" t="s">
        <v>41</v>
      </c>
      <c r="O192" s="24"/>
      <c r="P192" s="24"/>
      <c r="Q192" s="154">
        <v>0</v>
      </c>
      <c r="R192" s="154">
        <f>$Q$192*$H$192</f>
        <v>0</v>
      </c>
      <c r="S192" s="154">
        <v>0</v>
      </c>
      <c r="T192" s="155">
        <f>$S$192*$H$192</f>
        <v>0</v>
      </c>
      <c r="AR192" s="89" t="s">
        <v>277</v>
      </c>
      <c r="AT192" s="89" t="s">
        <v>138</v>
      </c>
      <c r="AU192" s="89" t="s">
        <v>78</v>
      </c>
      <c r="AY192" s="6" t="s">
        <v>136</v>
      </c>
      <c r="BE192" s="156">
        <f>IF($N$192="základní",$J$192,0)</f>
        <v>0</v>
      </c>
      <c r="BF192" s="156">
        <f>IF($N$192="snížená",$J$192,0)</f>
        <v>0</v>
      </c>
      <c r="BG192" s="156">
        <f>IF($N$192="zákl. přenesená",$J$192,0)</f>
        <v>0</v>
      </c>
      <c r="BH192" s="156">
        <f>IF($N$192="sníž. přenesená",$J$192,0)</f>
        <v>0</v>
      </c>
      <c r="BI192" s="156">
        <f>IF($N$192="nulová",$J$192,0)</f>
        <v>0</v>
      </c>
      <c r="BJ192" s="89" t="s">
        <v>20</v>
      </c>
      <c r="BK192" s="156">
        <f>ROUND($I$192*$H$192,2)</f>
        <v>0</v>
      </c>
      <c r="BL192" s="89" t="s">
        <v>277</v>
      </c>
      <c r="BM192" s="89" t="s">
        <v>1080</v>
      </c>
    </row>
    <row r="193" spans="2:47" s="6" customFormat="1" ht="27" customHeight="1">
      <c r="B193" s="23"/>
      <c r="C193" s="24"/>
      <c r="D193" s="159" t="s">
        <v>998</v>
      </c>
      <c r="E193" s="24"/>
      <c r="F193" s="204" t="s">
        <v>1081</v>
      </c>
      <c r="G193" s="24"/>
      <c r="H193" s="24"/>
      <c r="J193" s="24"/>
      <c r="K193" s="24"/>
      <c r="L193" s="43"/>
      <c r="M193" s="56"/>
      <c r="N193" s="24"/>
      <c r="O193" s="24"/>
      <c r="P193" s="24"/>
      <c r="Q193" s="24"/>
      <c r="R193" s="24"/>
      <c r="S193" s="24"/>
      <c r="T193" s="57"/>
      <c r="AT193" s="6" t="s">
        <v>998</v>
      </c>
      <c r="AU193" s="6" t="s">
        <v>78</v>
      </c>
    </row>
    <row r="194" spans="2:63" s="132" customFormat="1" ht="30.75" customHeight="1">
      <c r="B194" s="133"/>
      <c r="C194" s="134"/>
      <c r="D194" s="134" t="s">
        <v>69</v>
      </c>
      <c r="E194" s="143" t="s">
        <v>1082</v>
      </c>
      <c r="F194" s="143" t="s">
        <v>1083</v>
      </c>
      <c r="G194" s="134"/>
      <c r="H194" s="134"/>
      <c r="J194" s="144">
        <f>$BK$194</f>
        <v>0</v>
      </c>
      <c r="K194" s="134"/>
      <c r="L194" s="137"/>
      <c r="M194" s="138"/>
      <c r="N194" s="134"/>
      <c r="O194" s="134"/>
      <c r="P194" s="139">
        <f>SUM($P$195:$P$274)</f>
        <v>0</v>
      </c>
      <c r="Q194" s="134"/>
      <c r="R194" s="139">
        <f>SUM($R$195:$R$274)</f>
        <v>0.58916</v>
      </c>
      <c r="S194" s="134"/>
      <c r="T194" s="140">
        <f>SUM($T$195:$T$274)</f>
        <v>0.21272000000000002</v>
      </c>
      <c r="AR194" s="141" t="s">
        <v>78</v>
      </c>
      <c r="AT194" s="141" t="s">
        <v>69</v>
      </c>
      <c r="AU194" s="141" t="s">
        <v>20</v>
      </c>
      <c r="AY194" s="141" t="s">
        <v>136</v>
      </c>
      <c r="BK194" s="142">
        <f>SUM($BK$195:$BK$274)</f>
        <v>0</v>
      </c>
    </row>
    <row r="195" spans="2:65" s="6" customFormat="1" ht="15.75" customHeight="1">
      <c r="B195" s="23"/>
      <c r="C195" s="145" t="s">
        <v>330</v>
      </c>
      <c r="D195" s="145" t="s">
        <v>138</v>
      </c>
      <c r="E195" s="146" t="s">
        <v>1084</v>
      </c>
      <c r="F195" s="147" t="s">
        <v>1085</v>
      </c>
      <c r="G195" s="148" t="s">
        <v>150</v>
      </c>
      <c r="H195" s="149">
        <v>34</v>
      </c>
      <c r="I195" s="150"/>
      <c r="J195" s="151">
        <f>ROUND($I$195*$H$195,2)</f>
        <v>0</v>
      </c>
      <c r="K195" s="147"/>
      <c r="L195" s="43"/>
      <c r="M195" s="152"/>
      <c r="N195" s="153" t="s">
        <v>41</v>
      </c>
      <c r="O195" s="24"/>
      <c r="P195" s="24"/>
      <c r="Q195" s="154">
        <v>0</v>
      </c>
      <c r="R195" s="154">
        <f>$Q$195*$H$195</f>
        <v>0</v>
      </c>
      <c r="S195" s="154">
        <v>0</v>
      </c>
      <c r="T195" s="155">
        <f>$S$195*$H$195</f>
        <v>0</v>
      </c>
      <c r="AR195" s="89" t="s">
        <v>277</v>
      </c>
      <c r="AT195" s="89" t="s">
        <v>138</v>
      </c>
      <c r="AU195" s="89" t="s">
        <v>78</v>
      </c>
      <c r="AY195" s="6" t="s">
        <v>136</v>
      </c>
      <c r="BE195" s="156">
        <f>IF($N$195="základní",$J$195,0)</f>
        <v>0</v>
      </c>
      <c r="BF195" s="156">
        <f>IF($N$195="snížená",$J$195,0)</f>
        <v>0</v>
      </c>
      <c r="BG195" s="156">
        <f>IF($N$195="zákl. přenesená",$J$195,0)</f>
        <v>0</v>
      </c>
      <c r="BH195" s="156">
        <f>IF($N$195="sníž. přenesená",$J$195,0)</f>
        <v>0</v>
      </c>
      <c r="BI195" s="156">
        <f>IF($N$195="nulová",$J$195,0)</f>
        <v>0</v>
      </c>
      <c r="BJ195" s="89" t="s">
        <v>20</v>
      </c>
      <c r="BK195" s="156">
        <f>ROUND($I$195*$H$195,2)</f>
        <v>0</v>
      </c>
      <c r="BL195" s="89" t="s">
        <v>277</v>
      </c>
      <c r="BM195" s="89" t="s">
        <v>1086</v>
      </c>
    </row>
    <row r="196" spans="2:51" s="6" customFormat="1" ht="15.75" customHeight="1">
      <c r="B196" s="157"/>
      <c r="C196" s="158"/>
      <c r="D196" s="159" t="s">
        <v>144</v>
      </c>
      <c r="E196" s="160"/>
      <c r="F196" s="160" t="s">
        <v>1000</v>
      </c>
      <c r="G196" s="158"/>
      <c r="H196" s="158"/>
      <c r="J196" s="158"/>
      <c r="K196" s="158"/>
      <c r="L196" s="161"/>
      <c r="M196" s="162"/>
      <c r="N196" s="158"/>
      <c r="O196" s="158"/>
      <c r="P196" s="158"/>
      <c r="Q196" s="158"/>
      <c r="R196" s="158"/>
      <c r="S196" s="158"/>
      <c r="T196" s="163"/>
      <c r="AT196" s="164" t="s">
        <v>144</v>
      </c>
      <c r="AU196" s="164" t="s">
        <v>78</v>
      </c>
      <c r="AV196" s="164" t="s">
        <v>20</v>
      </c>
      <c r="AW196" s="164" t="s">
        <v>93</v>
      </c>
      <c r="AX196" s="164" t="s">
        <v>70</v>
      </c>
      <c r="AY196" s="164" t="s">
        <v>136</v>
      </c>
    </row>
    <row r="197" spans="2:51" s="6" customFormat="1" ht="15.75" customHeight="1">
      <c r="B197" s="157"/>
      <c r="C197" s="158"/>
      <c r="D197" s="167" t="s">
        <v>144</v>
      </c>
      <c r="E197" s="158"/>
      <c r="F197" s="160" t="s">
        <v>1001</v>
      </c>
      <c r="G197" s="158"/>
      <c r="H197" s="158"/>
      <c r="J197" s="158"/>
      <c r="K197" s="158"/>
      <c r="L197" s="161"/>
      <c r="M197" s="162"/>
      <c r="N197" s="158"/>
      <c r="O197" s="158"/>
      <c r="P197" s="158"/>
      <c r="Q197" s="158"/>
      <c r="R197" s="158"/>
      <c r="S197" s="158"/>
      <c r="T197" s="163"/>
      <c r="AT197" s="164" t="s">
        <v>144</v>
      </c>
      <c r="AU197" s="164" t="s">
        <v>78</v>
      </c>
      <c r="AV197" s="164" t="s">
        <v>20</v>
      </c>
      <c r="AW197" s="164" t="s">
        <v>93</v>
      </c>
      <c r="AX197" s="164" t="s">
        <v>70</v>
      </c>
      <c r="AY197" s="164" t="s">
        <v>136</v>
      </c>
    </row>
    <row r="198" spans="2:51" s="6" customFormat="1" ht="15.75" customHeight="1">
      <c r="B198" s="157"/>
      <c r="C198" s="158"/>
      <c r="D198" s="167" t="s">
        <v>144</v>
      </c>
      <c r="E198" s="158"/>
      <c r="F198" s="160" t="s">
        <v>1087</v>
      </c>
      <c r="G198" s="158"/>
      <c r="H198" s="158"/>
      <c r="J198" s="158"/>
      <c r="K198" s="158"/>
      <c r="L198" s="161"/>
      <c r="M198" s="162"/>
      <c r="N198" s="158"/>
      <c r="O198" s="158"/>
      <c r="P198" s="158"/>
      <c r="Q198" s="158"/>
      <c r="R198" s="158"/>
      <c r="S198" s="158"/>
      <c r="T198" s="163"/>
      <c r="AT198" s="164" t="s">
        <v>144</v>
      </c>
      <c r="AU198" s="164" t="s">
        <v>78</v>
      </c>
      <c r="AV198" s="164" t="s">
        <v>20</v>
      </c>
      <c r="AW198" s="164" t="s">
        <v>93</v>
      </c>
      <c r="AX198" s="164" t="s">
        <v>70</v>
      </c>
      <c r="AY198" s="164" t="s">
        <v>136</v>
      </c>
    </row>
    <row r="199" spans="2:51" s="6" customFormat="1" ht="15.75" customHeight="1">
      <c r="B199" s="157"/>
      <c r="C199" s="158"/>
      <c r="D199" s="167" t="s">
        <v>144</v>
      </c>
      <c r="E199" s="158"/>
      <c r="F199" s="160" t="s">
        <v>1088</v>
      </c>
      <c r="G199" s="158"/>
      <c r="H199" s="158"/>
      <c r="J199" s="158"/>
      <c r="K199" s="158"/>
      <c r="L199" s="161"/>
      <c r="M199" s="162"/>
      <c r="N199" s="158"/>
      <c r="O199" s="158"/>
      <c r="P199" s="158"/>
      <c r="Q199" s="158"/>
      <c r="R199" s="158"/>
      <c r="S199" s="158"/>
      <c r="T199" s="163"/>
      <c r="AT199" s="164" t="s">
        <v>144</v>
      </c>
      <c r="AU199" s="164" t="s">
        <v>78</v>
      </c>
      <c r="AV199" s="164" t="s">
        <v>20</v>
      </c>
      <c r="AW199" s="164" t="s">
        <v>93</v>
      </c>
      <c r="AX199" s="164" t="s">
        <v>70</v>
      </c>
      <c r="AY199" s="164" t="s">
        <v>136</v>
      </c>
    </row>
    <row r="200" spans="2:51" s="6" customFormat="1" ht="15.75" customHeight="1">
      <c r="B200" s="165"/>
      <c r="C200" s="166"/>
      <c r="D200" s="167" t="s">
        <v>144</v>
      </c>
      <c r="E200" s="166"/>
      <c r="F200" s="168" t="s">
        <v>400</v>
      </c>
      <c r="G200" s="166"/>
      <c r="H200" s="169">
        <v>34</v>
      </c>
      <c r="J200" s="166"/>
      <c r="K200" s="166"/>
      <c r="L200" s="170"/>
      <c r="M200" s="171"/>
      <c r="N200" s="166"/>
      <c r="O200" s="166"/>
      <c r="P200" s="166"/>
      <c r="Q200" s="166"/>
      <c r="R200" s="166"/>
      <c r="S200" s="166"/>
      <c r="T200" s="172"/>
      <c r="AT200" s="173" t="s">
        <v>144</v>
      </c>
      <c r="AU200" s="173" t="s">
        <v>78</v>
      </c>
      <c r="AV200" s="173" t="s">
        <v>78</v>
      </c>
      <c r="AW200" s="173" t="s">
        <v>93</v>
      </c>
      <c r="AX200" s="173" t="s">
        <v>70</v>
      </c>
      <c r="AY200" s="173" t="s">
        <v>136</v>
      </c>
    </row>
    <row r="201" spans="2:51" s="6" customFormat="1" ht="15.75" customHeight="1">
      <c r="B201" s="192"/>
      <c r="C201" s="193"/>
      <c r="D201" s="167" t="s">
        <v>144</v>
      </c>
      <c r="E201" s="193"/>
      <c r="F201" s="194" t="s">
        <v>223</v>
      </c>
      <c r="G201" s="193"/>
      <c r="H201" s="195">
        <v>34</v>
      </c>
      <c r="J201" s="193"/>
      <c r="K201" s="193"/>
      <c r="L201" s="196"/>
      <c r="M201" s="197"/>
      <c r="N201" s="193"/>
      <c r="O201" s="193"/>
      <c r="P201" s="193"/>
      <c r="Q201" s="193"/>
      <c r="R201" s="193"/>
      <c r="S201" s="193"/>
      <c r="T201" s="198"/>
      <c r="AT201" s="199" t="s">
        <v>144</v>
      </c>
      <c r="AU201" s="199" t="s">
        <v>78</v>
      </c>
      <c r="AV201" s="199" t="s">
        <v>153</v>
      </c>
      <c r="AW201" s="199" t="s">
        <v>93</v>
      </c>
      <c r="AX201" s="199" t="s">
        <v>70</v>
      </c>
      <c r="AY201" s="199" t="s">
        <v>136</v>
      </c>
    </row>
    <row r="202" spans="2:51" s="6" customFormat="1" ht="15.75" customHeight="1">
      <c r="B202" s="174"/>
      <c r="C202" s="175"/>
      <c r="D202" s="167" t="s">
        <v>144</v>
      </c>
      <c r="E202" s="175"/>
      <c r="F202" s="176" t="s">
        <v>147</v>
      </c>
      <c r="G202" s="175"/>
      <c r="H202" s="177">
        <v>34</v>
      </c>
      <c r="J202" s="175"/>
      <c r="K202" s="175"/>
      <c r="L202" s="178"/>
      <c r="M202" s="179"/>
      <c r="N202" s="175"/>
      <c r="O202" s="175"/>
      <c r="P202" s="175"/>
      <c r="Q202" s="175"/>
      <c r="R202" s="175"/>
      <c r="S202" s="175"/>
      <c r="T202" s="180"/>
      <c r="AT202" s="181" t="s">
        <v>144</v>
      </c>
      <c r="AU202" s="181" t="s">
        <v>78</v>
      </c>
      <c r="AV202" s="181" t="s">
        <v>142</v>
      </c>
      <c r="AW202" s="181" t="s">
        <v>93</v>
      </c>
      <c r="AX202" s="181" t="s">
        <v>20</v>
      </c>
      <c r="AY202" s="181" t="s">
        <v>136</v>
      </c>
    </row>
    <row r="203" spans="2:65" s="6" customFormat="1" ht="15.75" customHeight="1">
      <c r="B203" s="23"/>
      <c r="C203" s="145" t="s">
        <v>588</v>
      </c>
      <c r="D203" s="145" t="s">
        <v>138</v>
      </c>
      <c r="E203" s="146" t="s">
        <v>1089</v>
      </c>
      <c r="F203" s="147" t="s">
        <v>1090</v>
      </c>
      <c r="G203" s="148" t="s">
        <v>150</v>
      </c>
      <c r="H203" s="149">
        <v>201</v>
      </c>
      <c r="I203" s="150"/>
      <c r="J203" s="151">
        <f>ROUND($I$203*$H$203,2)</f>
        <v>0</v>
      </c>
      <c r="K203" s="147" t="s">
        <v>190</v>
      </c>
      <c r="L203" s="43"/>
      <c r="M203" s="152"/>
      <c r="N203" s="153" t="s">
        <v>41</v>
      </c>
      <c r="O203" s="24"/>
      <c r="P203" s="24"/>
      <c r="Q203" s="154">
        <v>0.00173</v>
      </c>
      <c r="R203" s="154">
        <f>$Q$203*$H$203</f>
        <v>0.34773</v>
      </c>
      <c r="S203" s="154">
        <v>0</v>
      </c>
      <c r="T203" s="155">
        <f>$S$203*$H$203</f>
        <v>0</v>
      </c>
      <c r="AR203" s="89" t="s">
        <v>277</v>
      </c>
      <c r="AT203" s="89" t="s">
        <v>138</v>
      </c>
      <c r="AU203" s="89" t="s">
        <v>78</v>
      </c>
      <c r="AY203" s="6" t="s">
        <v>136</v>
      </c>
      <c r="BE203" s="156">
        <f>IF($N$203="základní",$J$203,0)</f>
        <v>0</v>
      </c>
      <c r="BF203" s="156">
        <f>IF($N$203="snížená",$J$203,0)</f>
        <v>0</v>
      </c>
      <c r="BG203" s="156">
        <f>IF($N$203="zákl. přenesená",$J$203,0)</f>
        <v>0</v>
      </c>
      <c r="BH203" s="156">
        <f>IF($N$203="sníž. přenesená",$J$203,0)</f>
        <v>0</v>
      </c>
      <c r="BI203" s="156">
        <f>IF($N$203="nulová",$J$203,0)</f>
        <v>0</v>
      </c>
      <c r="BJ203" s="89" t="s">
        <v>20</v>
      </c>
      <c r="BK203" s="156">
        <f>ROUND($I$203*$H$203,2)</f>
        <v>0</v>
      </c>
      <c r="BL203" s="89" t="s">
        <v>277</v>
      </c>
      <c r="BM203" s="89" t="s">
        <v>1091</v>
      </c>
    </row>
    <row r="204" spans="2:47" s="6" customFormat="1" ht="16.5" customHeight="1">
      <c r="B204" s="23"/>
      <c r="C204" s="24"/>
      <c r="D204" s="159" t="s">
        <v>998</v>
      </c>
      <c r="E204" s="24"/>
      <c r="F204" s="204" t="s">
        <v>1092</v>
      </c>
      <c r="G204" s="24"/>
      <c r="H204" s="24"/>
      <c r="J204" s="24"/>
      <c r="K204" s="24"/>
      <c r="L204" s="43"/>
      <c r="M204" s="56"/>
      <c r="N204" s="24"/>
      <c r="O204" s="24"/>
      <c r="P204" s="24"/>
      <c r="Q204" s="24"/>
      <c r="R204" s="24"/>
      <c r="S204" s="24"/>
      <c r="T204" s="57"/>
      <c r="AT204" s="6" t="s">
        <v>998</v>
      </c>
      <c r="AU204" s="6" t="s">
        <v>78</v>
      </c>
    </row>
    <row r="205" spans="2:51" s="6" customFormat="1" ht="15.75" customHeight="1">
      <c r="B205" s="157"/>
      <c r="C205" s="158"/>
      <c r="D205" s="167" t="s">
        <v>144</v>
      </c>
      <c r="E205" s="158"/>
      <c r="F205" s="160" t="s">
        <v>1093</v>
      </c>
      <c r="G205" s="158"/>
      <c r="H205" s="158"/>
      <c r="J205" s="158"/>
      <c r="K205" s="158"/>
      <c r="L205" s="161"/>
      <c r="M205" s="162"/>
      <c r="N205" s="158"/>
      <c r="O205" s="158"/>
      <c r="P205" s="158"/>
      <c r="Q205" s="158"/>
      <c r="R205" s="158"/>
      <c r="S205" s="158"/>
      <c r="T205" s="163"/>
      <c r="AT205" s="164" t="s">
        <v>144</v>
      </c>
      <c r="AU205" s="164" t="s">
        <v>78</v>
      </c>
      <c r="AV205" s="164" t="s">
        <v>20</v>
      </c>
      <c r="AW205" s="164" t="s">
        <v>93</v>
      </c>
      <c r="AX205" s="164" t="s">
        <v>70</v>
      </c>
      <c r="AY205" s="164" t="s">
        <v>136</v>
      </c>
    </row>
    <row r="206" spans="2:51" s="6" customFormat="1" ht="15.75" customHeight="1">
      <c r="B206" s="165"/>
      <c r="C206" s="166"/>
      <c r="D206" s="167" t="s">
        <v>144</v>
      </c>
      <c r="E206" s="166"/>
      <c r="F206" s="168" t="s">
        <v>1094</v>
      </c>
      <c r="G206" s="166"/>
      <c r="H206" s="169">
        <v>201</v>
      </c>
      <c r="J206" s="166"/>
      <c r="K206" s="166"/>
      <c r="L206" s="170"/>
      <c r="M206" s="171"/>
      <c r="N206" s="166"/>
      <c r="O206" s="166"/>
      <c r="P206" s="166"/>
      <c r="Q206" s="166"/>
      <c r="R206" s="166"/>
      <c r="S206" s="166"/>
      <c r="T206" s="172"/>
      <c r="AT206" s="173" t="s">
        <v>144</v>
      </c>
      <c r="AU206" s="173" t="s">
        <v>78</v>
      </c>
      <c r="AV206" s="173" t="s">
        <v>78</v>
      </c>
      <c r="AW206" s="173" t="s">
        <v>93</v>
      </c>
      <c r="AX206" s="173" t="s">
        <v>70</v>
      </c>
      <c r="AY206" s="173" t="s">
        <v>136</v>
      </c>
    </row>
    <row r="207" spans="2:51" s="6" customFormat="1" ht="15.75" customHeight="1">
      <c r="B207" s="192"/>
      <c r="C207" s="193"/>
      <c r="D207" s="167" t="s">
        <v>144</v>
      </c>
      <c r="E207" s="193"/>
      <c r="F207" s="194" t="s">
        <v>223</v>
      </c>
      <c r="G207" s="193"/>
      <c r="H207" s="195">
        <v>201</v>
      </c>
      <c r="J207" s="193"/>
      <c r="K207" s="193"/>
      <c r="L207" s="196"/>
      <c r="M207" s="197"/>
      <c r="N207" s="193"/>
      <c r="O207" s="193"/>
      <c r="P207" s="193"/>
      <c r="Q207" s="193"/>
      <c r="R207" s="193"/>
      <c r="S207" s="193"/>
      <c r="T207" s="198"/>
      <c r="AT207" s="199" t="s">
        <v>144</v>
      </c>
      <c r="AU207" s="199" t="s">
        <v>78</v>
      </c>
      <c r="AV207" s="199" t="s">
        <v>153</v>
      </c>
      <c r="AW207" s="199" t="s">
        <v>93</v>
      </c>
      <c r="AX207" s="199" t="s">
        <v>70</v>
      </c>
      <c r="AY207" s="199" t="s">
        <v>136</v>
      </c>
    </row>
    <row r="208" spans="2:51" s="6" customFormat="1" ht="15.75" customHeight="1">
      <c r="B208" s="174"/>
      <c r="C208" s="175"/>
      <c r="D208" s="167" t="s">
        <v>144</v>
      </c>
      <c r="E208" s="175"/>
      <c r="F208" s="176" t="s">
        <v>147</v>
      </c>
      <c r="G208" s="175"/>
      <c r="H208" s="177">
        <v>201</v>
      </c>
      <c r="J208" s="175"/>
      <c r="K208" s="175"/>
      <c r="L208" s="178"/>
      <c r="M208" s="179"/>
      <c r="N208" s="175"/>
      <c r="O208" s="175"/>
      <c r="P208" s="175"/>
      <c r="Q208" s="175"/>
      <c r="R208" s="175"/>
      <c r="S208" s="175"/>
      <c r="T208" s="180"/>
      <c r="AT208" s="181" t="s">
        <v>144</v>
      </c>
      <c r="AU208" s="181" t="s">
        <v>78</v>
      </c>
      <c r="AV208" s="181" t="s">
        <v>142</v>
      </c>
      <c r="AW208" s="181" t="s">
        <v>93</v>
      </c>
      <c r="AX208" s="181" t="s">
        <v>20</v>
      </c>
      <c r="AY208" s="181" t="s">
        <v>136</v>
      </c>
    </row>
    <row r="209" spans="2:65" s="6" customFormat="1" ht="15.75" customHeight="1">
      <c r="B209" s="23"/>
      <c r="C209" s="145" t="s">
        <v>592</v>
      </c>
      <c r="D209" s="145" t="s">
        <v>138</v>
      </c>
      <c r="E209" s="146" t="s">
        <v>1095</v>
      </c>
      <c r="F209" s="147" t="s">
        <v>1096</v>
      </c>
      <c r="G209" s="148" t="s">
        <v>385</v>
      </c>
      <c r="H209" s="149">
        <v>153</v>
      </c>
      <c r="I209" s="150"/>
      <c r="J209" s="151">
        <f>ROUND($I$209*$H$209,2)</f>
        <v>0</v>
      </c>
      <c r="K209" s="147" t="s">
        <v>190</v>
      </c>
      <c r="L209" s="43"/>
      <c r="M209" s="152"/>
      <c r="N209" s="153" t="s">
        <v>41</v>
      </c>
      <c r="O209" s="24"/>
      <c r="P209" s="24"/>
      <c r="Q209" s="154">
        <v>0</v>
      </c>
      <c r="R209" s="154">
        <f>$Q$209*$H$209</f>
        <v>0</v>
      </c>
      <c r="S209" s="154">
        <v>0</v>
      </c>
      <c r="T209" s="155">
        <f>$S$209*$H$209</f>
        <v>0</v>
      </c>
      <c r="AR209" s="89" t="s">
        <v>277</v>
      </c>
      <c r="AT209" s="89" t="s">
        <v>138</v>
      </c>
      <c r="AU209" s="89" t="s">
        <v>78</v>
      </c>
      <c r="AY209" s="6" t="s">
        <v>136</v>
      </c>
      <c r="BE209" s="156">
        <f>IF($N$209="základní",$J$209,0)</f>
        <v>0</v>
      </c>
      <c r="BF209" s="156">
        <f>IF($N$209="snížená",$J$209,0)</f>
        <v>0</v>
      </c>
      <c r="BG209" s="156">
        <f>IF($N$209="zákl. přenesená",$J$209,0)</f>
        <v>0</v>
      </c>
      <c r="BH209" s="156">
        <f>IF($N$209="sníž. přenesená",$J$209,0)</f>
        <v>0</v>
      </c>
      <c r="BI209" s="156">
        <f>IF($N$209="nulová",$J$209,0)</f>
        <v>0</v>
      </c>
      <c r="BJ209" s="89" t="s">
        <v>20</v>
      </c>
      <c r="BK209" s="156">
        <f>ROUND($I$209*$H$209,2)</f>
        <v>0</v>
      </c>
      <c r="BL209" s="89" t="s">
        <v>277</v>
      </c>
      <c r="BM209" s="89" t="s">
        <v>1097</v>
      </c>
    </row>
    <row r="210" spans="2:47" s="6" customFormat="1" ht="16.5" customHeight="1">
      <c r="B210" s="23"/>
      <c r="C210" s="24"/>
      <c r="D210" s="159" t="s">
        <v>998</v>
      </c>
      <c r="E210" s="24"/>
      <c r="F210" s="204" t="s">
        <v>1098</v>
      </c>
      <c r="G210" s="24"/>
      <c r="H210" s="24"/>
      <c r="J210" s="24"/>
      <c r="K210" s="24"/>
      <c r="L210" s="43"/>
      <c r="M210" s="56"/>
      <c r="N210" s="24"/>
      <c r="O210" s="24"/>
      <c r="P210" s="24"/>
      <c r="Q210" s="24"/>
      <c r="R210" s="24"/>
      <c r="S210" s="24"/>
      <c r="T210" s="57"/>
      <c r="AT210" s="6" t="s">
        <v>998</v>
      </c>
      <c r="AU210" s="6" t="s">
        <v>78</v>
      </c>
    </row>
    <row r="211" spans="2:51" s="6" customFormat="1" ht="15.75" customHeight="1">
      <c r="B211" s="157"/>
      <c r="C211" s="158"/>
      <c r="D211" s="167" t="s">
        <v>144</v>
      </c>
      <c r="E211" s="158"/>
      <c r="F211" s="160" t="s">
        <v>1093</v>
      </c>
      <c r="G211" s="158"/>
      <c r="H211" s="158"/>
      <c r="J211" s="158"/>
      <c r="K211" s="158"/>
      <c r="L211" s="161"/>
      <c r="M211" s="162"/>
      <c r="N211" s="158"/>
      <c r="O211" s="158"/>
      <c r="P211" s="158"/>
      <c r="Q211" s="158"/>
      <c r="R211" s="158"/>
      <c r="S211" s="158"/>
      <c r="T211" s="163"/>
      <c r="AT211" s="164" t="s">
        <v>144</v>
      </c>
      <c r="AU211" s="164" t="s">
        <v>78</v>
      </c>
      <c r="AV211" s="164" t="s">
        <v>20</v>
      </c>
      <c r="AW211" s="164" t="s">
        <v>93</v>
      </c>
      <c r="AX211" s="164" t="s">
        <v>70</v>
      </c>
      <c r="AY211" s="164" t="s">
        <v>136</v>
      </c>
    </row>
    <row r="212" spans="2:51" s="6" customFormat="1" ht="15.75" customHeight="1">
      <c r="B212" s="165"/>
      <c r="C212" s="166"/>
      <c r="D212" s="167" t="s">
        <v>144</v>
      </c>
      <c r="E212" s="166"/>
      <c r="F212" s="168" t="s">
        <v>1099</v>
      </c>
      <c r="G212" s="166"/>
      <c r="H212" s="169">
        <v>153</v>
      </c>
      <c r="J212" s="166"/>
      <c r="K212" s="166"/>
      <c r="L212" s="170"/>
      <c r="M212" s="171"/>
      <c r="N212" s="166"/>
      <c r="O212" s="166"/>
      <c r="P212" s="166"/>
      <c r="Q212" s="166"/>
      <c r="R212" s="166"/>
      <c r="S212" s="166"/>
      <c r="T212" s="172"/>
      <c r="AT212" s="173" t="s">
        <v>144</v>
      </c>
      <c r="AU212" s="173" t="s">
        <v>78</v>
      </c>
      <c r="AV212" s="173" t="s">
        <v>78</v>
      </c>
      <c r="AW212" s="173" t="s">
        <v>93</v>
      </c>
      <c r="AX212" s="173" t="s">
        <v>70</v>
      </c>
      <c r="AY212" s="173" t="s">
        <v>136</v>
      </c>
    </row>
    <row r="213" spans="2:51" s="6" customFormat="1" ht="15.75" customHeight="1">
      <c r="B213" s="192"/>
      <c r="C213" s="193"/>
      <c r="D213" s="167" t="s">
        <v>144</v>
      </c>
      <c r="E213" s="193"/>
      <c r="F213" s="194" t="s">
        <v>223</v>
      </c>
      <c r="G213" s="193"/>
      <c r="H213" s="195">
        <v>153</v>
      </c>
      <c r="J213" s="193"/>
      <c r="K213" s="193"/>
      <c r="L213" s="196"/>
      <c r="M213" s="197"/>
      <c r="N213" s="193"/>
      <c r="O213" s="193"/>
      <c r="P213" s="193"/>
      <c r="Q213" s="193"/>
      <c r="R213" s="193"/>
      <c r="S213" s="193"/>
      <c r="T213" s="198"/>
      <c r="AT213" s="199" t="s">
        <v>144</v>
      </c>
      <c r="AU213" s="199" t="s">
        <v>78</v>
      </c>
      <c r="AV213" s="199" t="s">
        <v>153</v>
      </c>
      <c r="AW213" s="199" t="s">
        <v>93</v>
      </c>
      <c r="AX213" s="199" t="s">
        <v>70</v>
      </c>
      <c r="AY213" s="199" t="s">
        <v>136</v>
      </c>
    </row>
    <row r="214" spans="2:51" s="6" customFormat="1" ht="15.75" customHeight="1">
      <c r="B214" s="174"/>
      <c r="C214" s="175"/>
      <c r="D214" s="167" t="s">
        <v>144</v>
      </c>
      <c r="E214" s="175"/>
      <c r="F214" s="176" t="s">
        <v>147</v>
      </c>
      <c r="G214" s="175"/>
      <c r="H214" s="177">
        <v>153</v>
      </c>
      <c r="J214" s="175"/>
      <c r="K214" s="175"/>
      <c r="L214" s="178"/>
      <c r="M214" s="179"/>
      <c r="N214" s="175"/>
      <c r="O214" s="175"/>
      <c r="P214" s="175"/>
      <c r="Q214" s="175"/>
      <c r="R214" s="175"/>
      <c r="S214" s="175"/>
      <c r="T214" s="180"/>
      <c r="AT214" s="181" t="s">
        <v>144</v>
      </c>
      <c r="AU214" s="181" t="s">
        <v>78</v>
      </c>
      <c r="AV214" s="181" t="s">
        <v>142</v>
      </c>
      <c r="AW214" s="181" t="s">
        <v>93</v>
      </c>
      <c r="AX214" s="181" t="s">
        <v>20</v>
      </c>
      <c r="AY214" s="181" t="s">
        <v>136</v>
      </c>
    </row>
    <row r="215" spans="2:65" s="6" customFormat="1" ht="15.75" customHeight="1">
      <c r="B215" s="23"/>
      <c r="C215" s="145" t="s">
        <v>334</v>
      </c>
      <c r="D215" s="145" t="s">
        <v>138</v>
      </c>
      <c r="E215" s="146" t="s">
        <v>1100</v>
      </c>
      <c r="F215" s="147" t="s">
        <v>1101</v>
      </c>
      <c r="G215" s="148" t="s">
        <v>150</v>
      </c>
      <c r="H215" s="149">
        <v>24</v>
      </c>
      <c r="I215" s="150"/>
      <c r="J215" s="151">
        <f>ROUND($I$215*$H$215,2)</f>
        <v>0</v>
      </c>
      <c r="K215" s="147" t="s">
        <v>190</v>
      </c>
      <c r="L215" s="43"/>
      <c r="M215" s="152"/>
      <c r="N215" s="153" t="s">
        <v>41</v>
      </c>
      <c r="O215" s="24"/>
      <c r="P215" s="24"/>
      <c r="Q215" s="154">
        <v>6E-05</v>
      </c>
      <c r="R215" s="154">
        <f>$Q$215*$H$215</f>
        <v>0.00144</v>
      </c>
      <c r="S215" s="154">
        <v>0.00841</v>
      </c>
      <c r="T215" s="155">
        <f>$S$215*$H$215</f>
        <v>0.20184000000000002</v>
      </c>
      <c r="AR215" s="89" t="s">
        <v>277</v>
      </c>
      <c r="AT215" s="89" t="s">
        <v>138</v>
      </c>
      <c r="AU215" s="89" t="s">
        <v>78</v>
      </c>
      <c r="AY215" s="6" t="s">
        <v>136</v>
      </c>
      <c r="BE215" s="156">
        <f>IF($N$215="základní",$J$215,0)</f>
        <v>0</v>
      </c>
      <c r="BF215" s="156">
        <f>IF($N$215="snížená",$J$215,0)</f>
        <v>0</v>
      </c>
      <c r="BG215" s="156">
        <f>IF($N$215="zákl. přenesená",$J$215,0)</f>
        <v>0</v>
      </c>
      <c r="BH215" s="156">
        <f>IF($N$215="sníž. přenesená",$J$215,0)</f>
        <v>0</v>
      </c>
      <c r="BI215" s="156">
        <f>IF($N$215="nulová",$J$215,0)</f>
        <v>0</v>
      </c>
      <c r="BJ215" s="89" t="s">
        <v>20</v>
      </c>
      <c r="BK215" s="156">
        <f>ROUND($I$215*$H$215,2)</f>
        <v>0</v>
      </c>
      <c r="BL215" s="89" t="s">
        <v>277</v>
      </c>
      <c r="BM215" s="89" t="s">
        <v>1102</v>
      </c>
    </row>
    <row r="216" spans="2:47" s="6" customFormat="1" ht="16.5" customHeight="1">
      <c r="B216" s="23"/>
      <c r="C216" s="24"/>
      <c r="D216" s="159" t="s">
        <v>998</v>
      </c>
      <c r="E216" s="24"/>
      <c r="F216" s="204" t="s">
        <v>1103</v>
      </c>
      <c r="G216" s="24"/>
      <c r="H216" s="24"/>
      <c r="J216" s="24"/>
      <c r="K216" s="24"/>
      <c r="L216" s="43"/>
      <c r="M216" s="56"/>
      <c r="N216" s="24"/>
      <c r="O216" s="24"/>
      <c r="P216" s="24"/>
      <c r="Q216" s="24"/>
      <c r="R216" s="24"/>
      <c r="S216" s="24"/>
      <c r="T216" s="57"/>
      <c r="AT216" s="6" t="s">
        <v>998</v>
      </c>
      <c r="AU216" s="6" t="s">
        <v>78</v>
      </c>
    </row>
    <row r="217" spans="2:51" s="6" customFormat="1" ht="15.75" customHeight="1">
      <c r="B217" s="157"/>
      <c r="C217" s="158"/>
      <c r="D217" s="167" t="s">
        <v>144</v>
      </c>
      <c r="E217" s="158"/>
      <c r="F217" s="160" t="s">
        <v>1028</v>
      </c>
      <c r="G217" s="158"/>
      <c r="H217" s="158"/>
      <c r="J217" s="158"/>
      <c r="K217" s="158"/>
      <c r="L217" s="161"/>
      <c r="M217" s="162"/>
      <c r="N217" s="158"/>
      <c r="O217" s="158"/>
      <c r="P217" s="158"/>
      <c r="Q217" s="158"/>
      <c r="R217" s="158"/>
      <c r="S217" s="158"/>
      <c r="T217" s="163"/>
      <c r="AT217" s="164" t="s">
        <v>144</v>
      </c>
      <c r="AU217" s="164" t="s">
        <v>78</v>
      </c>
      <c r="AV217" s="164" t="s">
        <v>20</v>
      </c>
      <c r="AW217" s="164" t="s">
        <v>93</v>
      </c>
      <c r="AX217" s="164" t="s">
        <v>70</v>
      </c>
      <c r="AY217" s="164" t="s">
        <v>136</v>
      </c>
    </row>
    <row r="218" spans="2:51" s="6" customFormat="1" ht="15.75" customHeight="1">
      <c r="B218" s="157"/>
      <c r="C218" s="158"/>
      <c r="D218" s="167" t="s">
        <v>144</v>
      </c>
      <c r="E218" s="158"/>
      <c r="F218" s="160" t="s">
        <v>1001</v>
      </c>
      <c r="G218" s="158"/>
      <c r="H218" s="158"/>
      <c r="J218" s="158"/>
      <c r="K218" s="158"/>
      <c r="L218" s="161"/>
      <c r="M218" s="162"/>
      <c r="N218" s="158"/>
      <c r="O218" s="158"/>
      <c r="P218" s="158"/>
      <c r="Q218" s="158"/>
      <c r="R218" s="158"/>
      <c r="S218" s="158"/>
      <c r="T218" s="163"/>
      <c r="AT218" s="164" t="s">
        <v>144</v>
      </c>
      <c r="AU218" s="164" t="s">
        <v>78</v>
      </c>
      <c r="AV218" s="164" t="s">
        <v>20</v>
      </c>
      <c r="AW218" s="164" t="s">
        <v>93</v>
      </c>
      <c r="AX218" s="164" t="s">
        <v>70</v>
      </c>
      <c r="AY218" s="164" t="s">
        <v>136</v>
      </c>
    </row>
    <row r="219" spans="2:51" s="6" customFormat="1" ht="15.75" customHeight="1">
      <c r="B219" s="165"/>
      <c r="C219" s="166"/>
      <c r="D219" s="167" t="s">
        <v>144</v>
      </c>
      <c r="E219" s="166"/>
      <c r="F219" s="168" t="s">
        <v>330</v>
      </c>
      <c r="G219" s="166"/>
      <c r="H219" s="169">
        <v>24</v>
      </c>
      <c r="J219" s="166"/>
      <c r="K219" s="166"/>
      <c r="L219" s="170"/>
      <c r="M219" s="171"/>
      <c r="N219" s="166"/>
      <c r="O219" s="166"/>
      <c r="P219" s="166"/>
      <c r="Q219" s="166"/>
      <c r="R219" s="166"/>
      <c r="S219" s="166"/>
      <c r="T219" s="172"/>
      <c r="AT219" s="173" t="s">
        <v>144</v>
      </c>
      <c r="AU219" s="173" t="s">
        <v>78</v>
      </c>
      <c r="AV219" s="173" t="s">
        <v>78</v>
      </c>
      <c r="AW219" s="173" t="s">
        <v>93</v>
      </c>
      <c r="AX219" s="173" t="s">
        <v>70</v>
      </c>
      <c r="AY219" s="173" t="s">
        <v>136</v>
      </c>
    </row>
    <row r="220" spans="2:51" s="6" customFormat="1" ht="15.75" customHeight="1">
      <c r="B220" s="192"/>
      <c r="C220" s="193"/>
      <c r="D220" s="167" t="s">
        <v>144</v>
      </c>
      <c r="E220" s="193"/>
      <c r="F220" s="194" t="s">
        <v>223</v>
      </c>
      <c r="G220" s="193"/>
      <c r="H220" s="195">
        <v>24</v>
      </c>
      <c r="J220" s="193"/>
      <c r="K220" s="193"/>
      <c r="L220" s="196"/>
      <c r="M220" s="197"/>
      <c r="N220" s="193"/>
      <c r="O220" s="193"/>
      <c r="P220" s="193"/>
      <c r="Q220" s="193"/>
      <c r="R220" s="193"/>
      <c r="S220" s="193"/>
      <c r="T220" s="198"/>
      <c r="AT220" s="199" t="s">
        <v>144</v>
      </c>
      <c r="AU220" s="199" t="s">
        <v>78</v>
      </c>
      <c r="AV220" s="199" t="s">
        <v>153</v>
      </c>
      <c r="AW220" s="199" t="s">
        <v>93</v>
      </c>
      <c r="AX220" s="199" t="s">
        <v>70</v>
      </c>
      <c r="AY220" s="199" t="s">
        <v>136</v>
      </c>
    </row>
    <row r="221" spans="2:51" s="6" customFormat="1" ht="15.75" customHeight="1">
      <c r="B221" s="174"/>
      <c r="C221" s="175"/>
      <c r="D221" s="167" t="s">
        <v>144</v>
      </c>
      <c r="E221" s="175"/>
      <c r="F221" s="176" t="s">
        <v>147</v>
      </c>
      <c r="G221" s="175"/>
      <c r="H221" s="177">
        <v>24</v>
      </c>
      <c r="J221" s="175"/>
      <c r="K221" s="175"/>
      <c r="L221" s="178"/>
      <c r="M221" s="179"/>
      <c r="N221" s="175"/>
      <c r="O221" s="175"/>
      <c r="P221" s="175"/>
      <c r="Q221" s="175"/>
      <c r="R221" s="175"/>
      <c r="S221" s="175"/>
      <c r="T221" s="180"/>
      <c r="AT221" s="181" t="s">
        <v>144</v>
      </c>
      <c r="AU221" s="181" t="s">
        <v>78</v>
      </c>
      <c r="AV221" s="181" t="s">
        <v>142</v>
      </c>
      <c r="AW221" s="181" t="s">
        <v>93</v>
      </c>
      <c r="AX221" s="181" t="s">
        <v>20</v>
      </c>
      <c r="AY221" s="181" t="s">
        <v>136</v>
      </c>
    </row>
    <row r="222" spans="2:65" s="6" customFormat="1" ht="15.75" customHeight="1">
      <c r="B222" s="23"/>
      <c r="C222" s="145" t="s">
        <v>338</v>
      </c>
      <c r="D222" s="145" t="s">
        <v>138</v>
      </c>
      <c r="E222" s="146" t="s">
        <v>1104</v>
      </c>
      <c r="F222" s="147" t="s">
        <v>1105</v>
      </c>
      <c r="G222" s="148" t="s">
        <v>385</v>
      </c>
      <c r="H222" s="149">
        <v>16</v>
      </c>
      <c r="I222" s="150"/>
      <c r="J222" s="151">
        <f>ROUND($I$222*$H$222,2)</f>
        <v>0</v>
      </c>
      <c r="K222" s="147" t="s">
        <v>190</v>
      </c>
      <c r="L222" s="43"/>
      <c r="M222" s="152"/>
      <c r="N222" s="153" t="s">
        <v>41</v>
      </c>
      <c r="O222" s="24"/>
      <c r="P222" s="24"/>
      <c r="Q222" s="154">
        <v>0</v>
      </c>
      <c r="R222" s="154">
        <f>$Q$222*$H$222</f>
        <v>0</v>
      </c>
      <c r="S222" s="154">
        <v>0.00068</v>
      </c>
      <c r="T222" s="155">
        <f>$S$222*$H$222</f>
        <v>0.01088</v>
      </c>
      <c r="AR222" s="89" t="s">
        <v>277</v>
      </c>
      <c r="AT222" s="89" t="s">
        <v>138</v>
      </c>
      <c r="AU222" s="89" t="s">
        <v>78</v>
      </c>
      <c r="AY222" s="6" t="s">
        <v>136</v>
      </c>
      <c r="BE222" s="156">
        <f>IF($N$222="základní",$J$222,0)</f>
        <v>0</v>
      </c>
      <c r="BF222" s="156">
        <f>IF($N$222="snížená",$J$222,0)</f>
        <v>0</v>
      </c>
      <c r="BG222" s="156">
        <f>IF($N$222="zákl. přenesená",$J$222,0)</f>
        <v>0</v>
      </c>
      <c r="BH222" s="156">
        <f>IF($N$222="sníž. přenesená",$J$222,0)</f>
        <v>0</v>
      </c>
      <c r="BI222" s="156">
        <f>IF($N$222="nulová",$J$222,0)</f>
        <v>0</v>
      </c>
      <c r="BJ222" s="89" t="s">
        <v>20</v>
      </c>
      <c r="BK222" s="156">
        <f>ROUND($I$222*$H$222,2)</f>
        <v>0</v>
      </c>
      <c r="BL222" s="89" t="s">
        <v>277</v>
      </c>
      <c r="BM222" s="89" t="s">
        <v>1106</v>
      </c>
    </row>
    <row r="223" spans="2:47" s="6" customFormat="1" ht="16.5" customHeight="1">
      <c r="B223" s="23"/>
      <c r="C223" s="24"/>
      <c r="D223" s="159" t="s">
        <v>998</v>
      </c>
      <c r="E223" s="24"/>
      <c r="F223" s="204" t="s">
        <v>1107</v>
      </c>
      <c r="G223" s="24"/>
      <c r="H223" s="24"/>
      <c r="J223" s="24"/>
      <c r="K223" s="24"/>
      <c r="L223" s="43"/>
      <c r="M223" s="56"/>
      <c r="N223" s="24"/>
      <c r="O223" s="24"/>
      <c r="P223" s="24"/>
      <c r="Q223" s="24"/>
      <c r="R223" s="24"/>
      <c r="S223" s="24"/>
      <c r="T223" s="57"/>
      <c r="AT223" s="6" t="s">
        <v>998</v>
      </c>
      <c r="AU223" s="6" t="s">
        <v>78</v>
      </c>
    </row>
    <row r="224" spans="2:51" s="6" customFormat="1" ht="15.75" customHeight="1">
      <c r="B224" s="157"/>
      <c r="C224" s="158"/>
      <c r="D224" s="167" t="s">
        <v>144</v>
      </c>
      <c r="E224" s="158"/>
      <c r="F224" s="160" t="s">
        <v>1108</v>
      </c>
      <c r="G224" s="158"/>
      <c r="H224" s="158"/>
      <c r="J224" s="158"/>
      <c r="K224" s="158"/>
      <c r="L224" s="161"/>
      <c r="M224" s="162"/>
      <c r="N224" s="158"/>
      <c r="O224" s="158"/>
      <c r="P224" s="158"/>
      <c r="Q224" s="158"/>
      <c r="R224" s="158"/>
      <c r="S224" s="158"/>
      <c r="T224" s="163"/>
      <c r="AT224" s="164" t="s">
        <v>144</v>
      </c>
      <c r="AU224" s="164" t="s">
        <v>78</v>
      </c>
      <c r="AV224" s="164" t="s">
        <v>20</v>
      </c>
      <c r="AW224" s="164" t="s">
        <v>93</v>
      </c>
      <c r="AX224" s="164" t="s">
        <v>70</v>
      </c>
      <c r="AY224" s="164" t="s">
        <v>136</v>
      </c>
    </row>
    <row r="225" spans="2:51" s="6" customFormat="1" ht="15.75" customHeight="1">
      <c r="B225" s="157"/>
      <c r="C225" s="158"/>
      <c r="D225" s="167" t="s">
        <v>144</v>
      </c>
      <c r="E225" s="158"/>
      <c r="F225" s="160" t="s">
        <v>1001</v>
      </c>
      <c r="G225" s="158"/>
      <c r="H225" s="158"/>
      <c r="J225" s="158"/>
      <c r="K225" s="158"/>
      <c r="L225" s="161"/>
      <c r="M225" s="162"/>
      <c r="N225" s="158"/>
      <c r="O225" s="158"/>
      <c r="P225" s="158"/>
      <c r="Q225" s="158"/>
      <c r="R225" s="158"/>
      <c r="S225" s="158"/>
      <c r="T225" s="163"/>
      <c r="AT225" s="164" t="s">
        <v>144</v>
      </c>
      <c r="AU225" s="164" t="s">
        <v>78</v>
      </c>
      <c r="AV225" s="164" t="s">
        <v>20</v>
      </c>
      <c r="AW225" s="164" t="s">
        <v>93</v>
      </c>
      <c r="AX225" s="164" t="s">
        <v>70</v>
      </c>
      <c r="AY225" s="164" t="s">
        <v>136</v>
      </c>
    </row>
    <row r="226" spans="2:51" s="6" customFormat="1" ht="15.75" customHeight="1">
      <c r="B226" s="165"/>
      <c r="C226" s="166"/>
      <c r="D226" s="167" t="s">
        <v>144</v>
      </c>
      <c r="E226" s="166"/>
      <c r="F226" s="168" t="s">
        <v>277</v>
      </c>
      <c r="G226" s="166"/>
      <c r="H226" s="169">
        <v>16</v>
      </c>
      <c r="J226" s="166"/>
      <c r="K226" s="166"/>
      <c r="L226" s="170"/>
      <c r="M226" s="171"/>
      <c r="N226" s="166"/>
      <c r="O226" s="166"/>
      <c r="P226" s="166"/>
      <c r="Q226" s="166"/>
      <c r="R226" s="166"/>
      <c r="S226" s="166"/>
      <c r="T226" s="172"/>
      <c r="AT226" s="173" t="s">
        <v>144</v>
      </c>
      <c r="AU226" s="173" t="s">
        <v>78</v>
      </c>
      <c r="AV226" s="173" t="s">
        <v>78</v>
      </c>
      <c r="AW226" s="173" t="s">
        <v>93</v>
      </c>
      <c r="AX226" s="173" t="s">
        <v>70</v>
      </c>
      <c r="AY226" s="173" t="s">
        <v>136</v>
      </c>
    </row>
    <row r="227" spans="2:51" s="6" customFormat="1" ht="15.75" customHeight="1">
      <c r="B227" s="192"/>
      <c r="C227" s="193"/>
      <c r="D227" s="167" t="s">
        <v>144</v>
      </c>
      <c r="E227" s="193"/>
      <c r="F227" s="194" t="s">
        <v>223</v>
      </c>
      <c r="G227" s="193"/>
      <c r="H227" s="195">
        <v>16</v>
      </c>
      <c r="J227" s="193"/>
      <c r="K227" s="193"/>
      <c r="L227" s="196"/>
      <c r="M227" s="197"/>
      <c r="N227" s="193"/>
      <c r="O227" s="193"/>
      <c r="P227" s="193"/>
      <c r="Q227" s="193"/>
      <c r="R227" s="193"/>
      <c r="S227" s="193"/>
      <c r="T227" s="198"/>
      <c r="AT227" s="199" t="s">
        <v>144</v>
      </c>
      <c r="AU227" s="199" t="s">
        <v>78</v>
      </c>
      <c r="AV227" s="199" t="s">
        <v>153</v>
      </c>
      <c r="AW227" s="199" t="s">
        <v>93</v>
      </c>
      <c r="AX227" s="199" t="s">
        <v>70</v>
      </c>
      <c r="AY227" s="199" t="s">
        <v>136</v>
      </c>
    </row>
    <row r="228" spans="2:51" s="6" customFormat="1" ht="15.75" customHeight="1">
      <c r="B228" s="174"/>
      <c r="C228" s="175"/>
      <c r="D228" s="167" t="s">
        <v>144</v>
      </c>
      <c r="E228" s="175"/>
      <c r="F228" s="176" t="s">
        <v>147</v>
      </c>
      <c r="G228" s="175"/>
      <c r="H228" s="177">
        <v>16</v>
      </c>
      <c r="J228" s="175"/>
      <c r="K228" s="175"/>
      <c r="L228" s="178"/>
      <c r="M228" s="179"/>
      <c r="N228" s="175"/>
      <c r="O228" s="175"/>
      <c r="P228" s="175"/>
      <c r="Q228" s="175"/>
      <c r="R228" s="175"/>
      <c r="S228" s="175"/>
      <c r="T228" s="180"/>
      <c r="AT228" s="181" t="s">
        <v>144</v>
      </c>
      <c r="AU228" s="181" t="s">
        <v>78</v>
      </c>
      <c r="AV228" s="181" t="s">
        <v>142</v>
      </c>
      <c r="AW228" s="181" t="s">
        <v>93</v>
      </c>
      <c r="AX228" s="181" t="s">
        <v>20</v>
      </c>
      <c r="AY228" s="181" t="s">
        <v>136</v>
      </c>
    </row>
    <row r="229" spans="2:65" s="6" customFormat="1" ht="15.75" customHeight="1">
      <c r="B229" s="23"/>
      <c r="C229" s="145" t="s">
        <v>345</v>
      </c>
      <c r="D229" s="145" t="s">
        <v>138</v>
      </c>
      <c r="E229" s="146" t="s">
        <v>1109</v>
      </c>
      <c r="F229" s="147" t="s">
        <v>1110</v>
      </c>
      <c r="G229" s="148" t="s">
        <v>150</v>
      </c>
      <c r="H229" s="149">
        <v>52</v>
      </c>
      <c r="I229" s="150"/>
      <c r="J229" s="151">
        <f>ROUND($I$229*$H$229,2)</f>
        <v>0</v>
      </c>
      <c r="K229" s="147" t="s">
        <v>190</v>
      </c>
      <c r="L229" s="43"/>
      <c r="M229" s="152"/>
      <c r="N229" s="153" t="s">
        <v>41</v>
      </c>
      <c r="O229" s="24"/>
      <c r="P229" s="24"/>
      <c r="Q229" s="154">
        <v>0.00045</v>
      </c>
      <c r="R229" s="154">
        <f>$Q$229*$H$229</f>
        <v>0.0234</v>
      </c>
      <c r="S229" s="154">
        <v>0</v>
      </c>
      <c r="T229" s="155">
        <f>$S$229*$H$229</f>
        <v>0</v>
      </c>
      <c r="AR229" s="89" t="s">
        <v>277</v>
      </c>
      <c r="AT229" s="89" t="s">
        <v>138</v>
      </c>
      <c r="AU229" s="89" t="s">
        <v>78</v>
      </c>
      <c r="AY229" s="6" t="s">
        <v>136</v>
      </c>
      <c r="BE229" s="156">
        <f>IF($N$229="základní",$J$229,0)</f>
        <v>0</v>
      </c>
      <c r="BF229" s="156">
        <f>IF($N$229="snížená",$J$229,0)</f>
        <v>0</v>
      </c>
      <c r="BG229" s="156">
        <f>IF($N$229="zákl. přenesená",$J$229,0)</f>
        <v>0</v>
      </c>
      <c r="BH229" s="156">
        <f>IF($N$229="sníž. přenesená",$J$229,0)</f>
        <v>0</v>
      </c>
      <c r="BI229" s="156">
        <f>IF($N$229="nulová",$J$229,0)</f>
        <v>0</v>
      </c>
      <c r="BJ229" s="89" t="s">
        <v>20</v>
      </c>
      <c r="BK229" s="156">
        <f>ROUND($I$229*$H$229,2)</f>
        <v>0</v>
      </c>
      <c r="BL229" s="89" t="s">
        <v>277</v>
      </c>
      <c r="BM229" s="89" t="s">
        <v>1111</v>
      </c>
    </row>
    <row r="230" spans="2:47" s="6" customFormat="1" ht="16.5" customHeight="1">
      <c r="B230" s="23"/>
      <c r="C230" s="24"/>
      <c r="D230" s="159" t="s">
        <v>998</v>
      </c>
      <c r="E230" s="24"/>
      <c r="F230" s="204" t="s">
        <v>1112</v>
      </c>
      <c r="G230" s="24"/>
      <c r="H230" s="24"/>
      <c r="J230" s="24"/>
      <c r="K230" s="24"/>
      <c r="L230" s="43"/>
      <c r="M230" s="56"/>
      <c r="N230" s="24"/>
      <c r="O230" s="24"/>
      <c r="P230" s="24"/>
      <c r="Q230" s="24"/>
      <c r="R230" s="24"/>
      <c r="S230" s="24"/>
      <c r="T230" s="57"/>
      <c r="AT230" s="6" t="s">
        <v>998</v>
      </c>
      <c r="AU230" s="6" t="s">
        <v>78</v>
      </c>
    </row>
    <row r="231" spans="2:51" s="6" customFormat="1" ht="15.75" customHeight="1">
      <c r="B231" s="157"/>
      <c r="C231" s="158"/>
      <c r="D231" s="167" t="s">
        <v>144</v>
      </c>
      <c r="E231" s="158"/>
      <c r="F231" s="160" t="s">
        <v>1000</v>
      </c>
      <c r="G231" s="158"/>
      <c r="H231" s="158"/>
      <c r="J231" s="158"/>
      <c r="K231" s="158"/>
      <c r="L231" s="161"/>
      <c r="M231" s="162"/>
      <c r="N231" s="158"/>
      <c r="O231" s="158"/>
      <c r="P231" s="158"/>
      <c r="Q231" s="158"/>
      <c r="R231" s="158"/>
      <c r="S231" s="158"/>
      <c r="T231" s="163"/>
      <c r="AT231" s="164" t="s">
        <v>144</v>
      </c>
      <c r="AU231" s="164" t="s">
        <v>78</v>
      </c>
      <c r="AV231" s="164" t="s">
        <v>20</v>
      </c>
      <c r="AW231" s="164" t="s">
        <v>93</v>
      </c>
      <c r="AX231" s="164" t="s">
        <v>70</v>
      </c>
      <c r="AY231" s="164" t="s">
        <v>136</v>
      </c>
    </row>
    <row r="232" spans="2:51" s="6" customFormat="1" ht="15.75" customHeight="1">
      <c r="B232" s="157"/>
      <c r="C232" s="158"/>
      <c r="D232" s="167" t="s">
        <v>144</v>
      </c>
      <c r="E232" s="158"/>
      <c r="F232" s="160" t="s">
        <v>1113</v>
      </c>
      <c r="G232" s="158"/>
      <c r="H232" s="158"/>
      <c r="J232" s="158"/>
      <c r="K232" s="158"/>
      <c r="L232" s="161"/>
      <c r="M232" s="162"/>
      <c r="N232" s="158"/>
      <c r="O232" s="158"/>
      <c r="P232" s="158"/>
      <c r="Q232" s="158"/>
      <c r="R232" s="158"/>
      <c r="S232" s="158"/>
      <c r="T232" s="163"/>
      <c r="AT232" s="164" t="s">
        <v>144</v>
      </c>
      <c r="AU232" s="164" t="s">
        <v>78</v>
      </c>
      <c r="AV232" s="164" t="s">
        <v>20</v>
      </c>
      <c r="AW232" s="164" t="s">
        <v>93</v>
      </c>
      <c r="AX232" s="164" t="s">
        <v>70</v>
      </c>
      <c r="AY232" s="164" t="s">
        <v>136</v>
      </c>
    </row>
    <row r="233" spans="2:51" s="6" customFormat="1" ht="15.75" customHeight="1">
      <c r="B233" s="165"/>
      <c r="C233" s="166"/>
      <c r="D233" s="167" t="s">
        <v>144</v>
      </c>
      <c r="E233" s="166" t="s">
        <v>1114</v>
      </c>
      <c r="F233" s="168" t="s">
        <v>500</v>
      </c>
      <c r="G233" s="166"/>
      <c r="H233" s="169">
        <v>52</v>
      </c>
      <c r="J233" s="166"/>
      <c r="K233" s="166"/>
      <c r="L233" s="170"/>
      <c r="M233" s="171"/>
      <c r="N233" s="166"/>
      <c r="O233" s="166"/>
      <c r="P233" s="166"/>
      <c r="Q233" s="166"/>
      <c r="R233" s="166"/>
      <c r="S233" s="166"/>
      <c r="T233" s="172"/>
      <c r="AT233" s="173" t="s">
        <v>144</v>
      </c>
      <c r="AU233" s="173" t="s">
        <v>78</v>
      </c>
      <c r="AV233" s="173" t="s">
        <v>78</v>
      </c>
      <c r="AW233" s="173" t="s">
        <v>93</v>
      </c>
      <c r="AX233" s="173" t="s">
        <v>70</v>
      </c>
      <c r="AY233" s="173" t="s">
        <v>136</v>
      </c>
    </row>
    <row r="234" spans="2:51" s="6" customFormat="1" ht="15.75" customHeight="1">
      <c r="B234" s="192"/>
      <c r="C234" s="193"/>
      <c r="D234" s="167" t="s">
        <v>144</v>
      </c>
      <c r="E234" s="193"/>
      <c r="F234" s="194" t="s">
        <v>223</v>
      </c>
      <c r="G234" s="193"/>
      <c r="H234" s="195">
        <v>52</v>
      </c>
      <c r="J234" s="193"/>
      <c r="K234" s="193"/>
      <c r="L234" s="196"/>
      <c r="M234" s="197"/>
      <c r="N234" s="193"/>
      <c r="O234" s="193"/>
      <c r="P234" s="193"/>
      <c r="Q234" s="193"/>
      <c r="R234" s="193"/>
      <c r="S234" s="193"/>
      <c r="T234" s="198"/>
      <c r="AT234" s="199" t="s">
        <v>144</v>
      </c>
      <c r="AU234" s="199" t="s">
        <v>78</v>
      </c>
      <c r="AV234" s="199" t="s">
        <v>153</v>
      </c>
      <c r="AW234" s="199" t="s">
        <v>93</v>
      </c>
      <c r="AX234" s="199" t="s">
        <v>70</v>
      </c>
      <c r="AY234" s="199" t="s">
        <v>136</v>
      </c>
    </row>
    <row r="235" spans="2:51" s="6" customFormat="1" ht="15.75" customHeight="1">
      <c r="B235" s="174"/>
      <c r="C235" s="175"/>
      <c r="D235" s="167" t="s">
        <v>144</v>
      </c>
      <c r="E235" s="175"/>
      <c r="F235" s="176" t="s">
        <v>147</v>
      </c>
      <c r="G235" s="175"/>
      <c r="H235" s="177">
        <v>52</v>
      </c>
      <c r="J235" s="175"/>
      <c r="K235" s="175"/>
      <c r="L235" s="178"/>
      <c r="M235" s="179"/>
      <c r="N235" s="175"/>
      <c r="O235" s="175"/>
      <c r="P235" s="175"/>
      <c r="Q235" s="175"/>
      <c r="R235" s="175"/>
      <c r="S235" s="175"/>
      <c r="T235" s="180"/>
      <c r="AT235" s="181" t="s">
        <v>144</v>
      </c>
      <c r="AU235" s="181" t="s">
        <v>78</v>
      </c>
      <c r="AV235" s="181" t="s">
        <v>142</v>
      </c>
      <c r="AW235" s="181" t="s">
        <v>93</v>
      </c>
      <c r="AX235" s="181" t="s">
        <v>20</v>
      </c>
      <c r="AY235" s="181" t="s">
        <v>136</v>
      </c>
    </row>
    <row r="236" spans="2:65" s="6" customFormat="1" ht="15.75" customHeight="1">
      <c r="B236" s="23"/>
      <c r="C236" s="145" t="s">
        <v>357</v>
      </c>
      <c r="D236" s="145" t="s">
        <v>138</v>
      </c>
      <c r="E236" s="146" t="s">
        <v>1115</v>
      </c>
      <c r="F236" s="147" t="s">
        <v>1116</v>
      </c>
      <c r="G236" s="148" t="s">
        <v>150</v>
      </c>
      <c r="H236" s="149">
        <v>16</v>
      </c>
      <c r="I236" s="150"/>
      <c r="J236" s="151">
        <f>ROUND($I$236*$H$236,2)</f>
        <v>0</v>
      </c>
      <c r="K236" s="147" t="s">
        <v>190</v>
      </c>
      <c r="L236" s="43"/>
      <c r="M236" s="152"/>
      <c r="N236" s="153" t="s">
        <v>41</v>
      </c>
      <c r="O236" s="24"/>
      <c r="P236" s="24"/>
      <c r="Q236" s="154">
        <v>0.00056</v>
      </c>
      <c r="R236" s="154">
        <f>$Q$236*$H$236</f>
        <v>0.00896</v>
      </c>
      <c r="S236" s="154">
        <v>0</v>
      </c>
      <c r="T236" s="155">
        <f>$S$236*$H$236</f>
        <v>0</v>
      </c>
      <c r="AR236" s="89" t="s">
        <v>277</v>
      </c>
      <c r="AT236" s="89" t="s">
        <v>138</v>
      </c>
      <c r="AU236" s="89" t="s">
        <v>78</v>
      </c>
      <c r="AY236" s="6" t="s">
        <v>136</v>
      </c>
      <c r="BE236" s="156">
        <f>IF($N$236="základní",$J$236,0)</f>
        <v>0</v>
      </c>
      <c r="BF236" s="156">
        <f>IF($N$236="snížená",$J$236,0)</f>
        <v>0</v>
      </c>
      <c r="BG236" s="156">
        <f>IF($N$236="zákl. přenesená",$J$236,0)</f>
        <v>0</v>
      </c>
      <c r="BH236" s="156">
        <f>IF($N$236="sníž. přenesená",$J$236,0)</f>
        <v>0</v>
      </c>
      <c r="BI236" s="156">
        <f>IF($N$236="nulová",$J$236,0)</f>
        <v>0</v>
      </c>
      <c r="BJ236" s="89" t="s">
        <v>20</v>
      </c>
      <c r="BK236" s="156">
        <f>ROUND($I$236*$H$236,2)</f>
        <v>0</v>
      </c>
      <c r="BL236" s="89" t="s">
        <v>277</v>
      </c>
      <c r="BM236" s="89" t="s">
        <v>1117</v>
      </c>
    </row>
    <row r="237" spans="2:47" s="6" customFormat="1" ht="16.5" customHeight="1">
      <c r="B237" s="23"/>
      <c r="C237" s="24"/>
      <c r="D237" s="159" t="s">
        <v>998</v>
      </c>
      <c r="E237" s="24"/>
      <c r="F237" s="204" t="s">
        <v>1118</v>
      </c>
      <c r="G237" s="24"/>
      <c r="H237" s="24"/>
      <c r="J237" s="24"/>
      <c r="K237" s="24"/>
      <c r="L237" s="43"/>
      <c r="M237" s="56"/>
      <c r="N237" s="24"/>
      <c r="O237" s="24"/>
      <c r="P237" s="24"/>
      <c r="Q237" s="24"/>
      <c r="R237" s="24"/>
      <c r="S237" s="24"/>
      <c r="T237" s="57"/>
      <c r="AT237" s="6" t="s">
        <v>998</v>
      </c>
      <c r="AU237" s="6" t="s">
        <v>78</v>
      </c>
    </row>
    <row r="238" spans="2:51" s="6" customFormat="1" ht="15.75" customHeight="1">
      <c r="B238" s="157"/>
      <c r="C238" s="158"/>
      <c r="D238" s="167" t="s">
        <v>144</v>
      </c>
      <c r="E238" s="158"/>
      <c r="F238" s="160" t="s">
        <v>1000</v>
      </c>
      <c r="G238" s="158"/>
      <c r="H238" s="158"/>
      <c r="J238" s="158"/>
      <c r="K238" s="158"/>
      <c r="L238" s="161"/>
      <c r="M238" s="162"/>
      <c r="N238" s="158"/>
      <c r="O238" s="158"/>
      <c r="P238" s="158"/>
      <c r="Q238" s="158"/>
      <c r="R238" s="158"/>
      <c r="S238" s="158"/>
      <c r="T238" s="163"/>
      <c r="AT238" s="164" t="s">
        <v>144</v>
      </c>
      <c r="AU238" s="164" t="s">
        <v>78</v>
      </c>
      <c r="AV238" s="164" t="s">
        <v>20</v>
      </c>
      <c r="AW238" s="164" t="s">
        <v>93</v>
      </c>
      <c r="AX238" s="164" t="s">
        <v>70</v>
      </c>
      <c r="AY238" s="164" t="s">
        <v>136</v>
      </c>
    </row>
    <row r="239" spans="2:51" s="6" customFormat="1" ht="15.75" customHeight="1">
      <c r="B239" s="157"/>
      <c r="C239" s="158"/>
      <c r="D239" s="167" t="s">
        <v>144</v>
      </c>
      <c r="E239" s="158"/>
      <c r="F239" s="160" t="s">
        <v>1041</v>
      </c>
      <c r="G239" s="158"/>
      <c r="H239" s="158"/>
      <c r="J239" s="158"/>
      <c r="K239" s="158"/>
      <c r="L239" s="161"/>
      <c r="M239" s="162"/>
      <c r="N239" s="158"/>
      <c r="O239" s="158"/>
      <c r="P239" s="158"/>
      <c r="Q239" s="158"/>
      <c r="R239" s="158"/>
      <c r="S239" s="158"/>
      <c r="T239" s="163"/>
      <c r="AT239" s="164" t="s">
        <v>144</v>
      </c>
      <c r="AU239" s="164" t="s">
        <v>78</v>
      </c>
      <c r="AV239" s="164" t="s">
        <v>20</v>
      </c>
      <c r="AW239" s="164" t="s">
        <v>93</v>
      </c>
      <c r="AX239" s="164" t="s">
        <v>70</v>
      </c>
      <c r="AY239" s="164" t="s">
        <v>136</v>
      </c>
    </row>
    <row r="240" spans="2:51" s="6" customFormat="1" ht="15.75" customHeight="1">
      <c r="B240" s="165"/>
      <c r="C240" s="166"/>
      <c r="D240" s="167" t="s">
        <v>144</v>
      </c>
      <c r="E240" s="166" t="s">
        <v>1119</v>
      </c>
      <c r="F240" s="168" t="s">
        <v>277</v>
      </c>
      <c r="G240" s="166"/>
      <c r="H240" s="169">
        <v>16</v>
      </c>
      <c r="J240" s="166"/>
      <c r="K240" s="166"/>
      <c r="L240" s="170"/>
      <c r="M240" s="171"/>
      <c r="N240" s="166"/>
      <c r="O240" s="166"/>
      <c r="P240" s="166"/>
      <c r="Q240" s="166"/>
      <c r="R240" s="166"/>
      <c r="S240" s="166"/>
      <c r="T240" s="172"/>
      <c r="AT240" s="173" t="s">
        <v>144</v>
      </c>
      <c r="AU240" s="173" t="s">
        <v>78</v>
      </c>
      <c r="AV240" s="173" t="s">
        <v>78</v>
      </c>
      <c r="AW240" s="173" t="s">
        <v>93</v>
      </c>
      <c r="AX240" s="173" t="s">
        <v>70</v>
      </c>
      <c r="AY240" s="173" t="s">
        <v>136</v>
      </c>
    </row>
    <row r="241" spans="2:51" s="6" customFormat="1" ht="15.75" customHeight="1">
      <c r="B241" s="192"/>
      <c r="C241" s="193"/>
      <c r="D241" s="167" t="s">
        <v>144</v>
      </c>
      <c r="E241" s="193"/>
      <c r="F241" s="194" t="s">
        <v>223</v>
      </c>
      <c r="G241" s="193"/>
      <c r="H241" s="195">
        <v>16</v>
      </c>
      <c r="J241" s="193"/>
      <c r="K241" s="193"/>
      <c r="L241" s="196"/>
      <c r="M241" s="197"/>
      <c r="N241" s="193"/>
      <c r="O241" s="193"/>
      <c r="P241" s="193"/>
      <c r="Q241" s="193"/>
      <c r="R241" s="193"/>
      <c r="S241" s="193"/>
      <c r="T241" s="198"/>
      <c r="AT241" s="199" t="s">
        <v>144</v>
      </c>
      <c r="AU241" s="199" t="s">
        <v>78</v>
      </c>
      <c r="AV241" s="199" t="s">
        <v>153</v>
      </c>
      <c r="AW241" s="199" t="s">
        <v>93</v>
      </c>
      <c r="AX241" s="199" t="s">
        <v>70</v>
      </c>
      <c r="AY241" s="199" t="s">
        <v>136</v>
      </c>
    </row>
    <row r="242" spans="2:51" s="6" customFormat="1" ht="15.75" customHeight="1">
      <c r="B242" s="174"/>
      <c r="C242" s="175"/>
      <c r="D242" s="167" t="s">
        <v>144</v>
      </c>
      <c r="E242" s="175"/>
      <c r="F242" s="176" t="s">
        <v>147</v>
      </c>
      <c r="G242" s="175"/>
      <c r="H242" s="177">
        <v>16</v>
      </c>
      <c r="J242" s="175"/>
      <c r="K242" s="175"/>
      <c r="L242" s="178"/>
      <c r="M242" s="179"/>
      <c r="N242" s="175"/>
      <c r="O242" s="175"/>
      <c r="P242" s="175"/>
      <c r="Q242" s="175"/>
      <c r="R242" s="175"/>
      <c r="S242" s="175"/>
      <c r="T242" s="180"/>
      <c r="AT242" s="181" t="s">
        <v>144</v>
      </c>
      <c r="AU242" s="181" t="s">
        <v>78</v>
      </c>
      <c r="AV242" s="181" t="s">
        <v>142</v>
      </c>
      <c r="AW242" s="181" t="s">
        <v>93</v>
      </c>
      <c r="AX242" s="181" t="s">
        <v>20</v>
      </c>
      <c r="AY242" s="181" t="s">
        <v>136</v>
      </c>
    </row>
    <row r="243" spans="2:65" s="6" customFormat="1" ht="15.75" customHeight="1">
      <c r="B243" s="23"/>
      <c r="C243" s="145" t="s">
        <v>373</v>
      </c>
      <c r="D243" s="145" t="s">
        <v>138</v>
      </c>
      <c r="E243" s="146" t="s">
        <v>1120</v>
      </c>
      <c r="F243" s="147" t="s">
        <v>1121</v>
      </c>
      <c r="G243" s="148" t="s">
        <v>150</v>
      </c>
      <c r="H243" s="149">
        <v>6</v>
      </c>
      <c r="I243" s="150"/>
      <c r="J243" s="151">
        <f>ROUND($I$243*$H$243,2)</f>
        <v>0</v>
      </c>
      <c r="K243" s="147" t="s">
        <v>190</v>
      </c>
      <c r="L243" s="43"/>
      <c r="M243" s="152"/>
      <c r="N243" s="153" t="s">
        <v>41</v>
      </c>
      <c r="O243" s="24"/>
      <c r="P243" s="24"/>
      <c r="Q243" s="154">
        <v>0.00069</v>
      </c>
      <c r="R243" s="154">
        <f>$Q$243*$H$243</f>
        <v>0.00414</v>
      </c>
      <c r="S243" s="154">
        <v>0</v>
      </c>
      <c r="T243" s="155">
        <f>$S$243*$H$243</f>
        <v>0</v>
      </c>
      <c r="AR243" s="89" t="s">
        <v>277</v>
      </c>
      <c r="AT243" s="89" t="s">
        <v>138</v>
      </c>
      <c r="AU243" s="89" t="s">
        <v>78</v>
      </c>
      <c r="AY243" s="6" t="s">
        <v>136</v>
      </c>
      <c r="BE243" s="156">
        <f>IF($N$243="základní",$J$243,0)</f>
        <v>0</v>
      </c>
      <c r="BF243" s="156">
        <f>IF($N$243="snížená",$J$243,0)</f>
        <v>0</v>
      </c>
      <c r="BG243" s="156">
        <f>IF($N$243="zákl. přenesená",$J$243,0)</f>
        <v>0</v>
      </c>
      <c r="BH243" s="156">
        <f>IF($N$243="sníž. přenesená",$J$243,0)</f>
        <v>0</v>
      </c>
      <c r="BI243" s="156">
        <f>IF($N$243="nulová",$J$243,0)</f>
        <v>0</v>
      </c>
      <c r="BJ243" s="89" t="s">
        <v>20</v>
      </c>
      <c r="BK243" s="156">
        <f>ROUND($I$243*$H$243,2)</f>
        <v>0</v>
      </c>
      <c r="BL243" s="89" t="s">
        <v>277</v>
      </c>
      <c r="BM243" s="89" t="s">
        <v>1122</v>
      </c>
    </row>
    <row r="244" spans="2:47" s="6" customFormat="1" ht="16.5" customHeight="1">
      <c r="B244" s="23"/>
      <c r="C244" s="24"/>
      <c r="D244" s="159" t="s">
        <v>998</v>
      </c>
      <c r="E244" s="24"/>
      <c r="F244" s="204" t="s">
        <v>1123</v>
      </c>
      <c r="G244" s="24"/>
      <c r="H244" s="24"/>
      <c r="J244" s="24"/>
      <c r="K244" s="24"/>
      <c r="L244" s="43"/>
      <c r="M244" s="56"/>
      <c r="N244" s="24"/>
      <c r="O244" s="24"/>
      <c r="P244" s="24"/>
      <c r="Q244" s="24"/>
      <c r="R244" s="24"/>
      <c r="S244" s="24"/>
      <c r="T244" s="57"/>
      <c r="AT244" s="6" t="s">
        <v>998</v>
      </c>
      <c r="AU244" s="6" t="s">
        <v>78</v>
      </c>
    </row>
    <row r="245" spans="2:51" s="6" customFormat="1" ht="15.75" customHeight="1">
      <c r="B245" s="157"/>
      <c r="C245" s="158"/>
      <c r="D245" s="167" t="s">
        <v>144</v>
      </c>
      <c r="E245" s="158"/>
      <c r="F245" s="160" t="s">
        <v>1000</v>
      </c>
      <c r="G245" s="158"/>
      <c r="H245" s="158"/>
      <c r="J245" s="158"/>
      <c r="K245" s="158"/>
      <c r="L245" s="161"/>
      <c r="M245" s="162"/>
      <c r="N245" s="158"/>
      <c r="O245" s="158"/>
      <c r="P245" s="158"/>
      <c r="Q245" s="158"/>
      <c r="R245" s="158"/>
      <c r="S245" s="158"/>
      <c r="T245" s="163"/>
      <c r="AT245" s="164" t="s">
        <v>144</v>
      </c>
      <c r="AU245" s="164" t="s">
        <v>78</v>
      </c>
      <c r="AV245" s="164" t="s">
        <v>20</v>
      </c>
      <c r="AW245" s="164" t="s">
        <v>93</v>
      </c>
      <c r="AX245" s="164" t="s">
        <v>70</v>
      </c>
      <c r="AY245" s="164" t="s">
        <v>136</v>
      </c>
    </row>
    <row r="246" spans="2:51" s="6" customFormat="1" ht="15.75" customHeight="1">
      <c r="B246" s="157"/>
      <c r="C246" s="158"/>
      <c r="D246" s="167" t="s">
        <v>144</v>
      </c>
      <c r="E246" s="158"/>
      <c r="F246" s="160" t="s">
        <v>1041</v>
      </c>
      <c r="G246" s="158"/>
      <c r="H246" s="158"/>
      <c r="J246" s="158"/>
      <c r="K246" s="158"/>
      <c r="L246" s="161"/>
      <c r="M246" s="162"/>
      <c r="N246" s="158"/>
      <c r="O246" s="158"/>
      <c r="P246" s="158"/>
      <c r="Q246" s="158"/>
      <c r="R246" s="158"/>
      <c r="S246" s="158"/>
      <c r="T246" s="163"/>
      <c r="AT246" s="164" t="s">
        <v>144</v>
      </c>
      <c r="AU246" s="164" t="s">
        <v>78</v>
      </c>
      <c r="AV246" s="164" t="s">
        <v>20</v>
      </c>
      <c r="AW246" s="164" t="s">
        <v>93</v>
      </c>
      <c r="AX246" s="164" t="s">
        <v>70</v>
      </c>
      <c r="AY246" s="164" t="s">
        <v>136</v>
      </c>
    </row>
    <row r="247" spans="2:51" s="6" customFormat="1" ht="15.75" customHeight="1">
      <c r="B247" s="165"/>
      <c r="C247" s="166"/>
      <c r="D247" s="167" t="s">
        <v>144</v>
      </c>
      <c r="E247" s="166" t="s">
        <v>1124</v>
      </c>
      <c r="F247" s="168" t="s">
        <v>166</v>
      </c>
      <c r="G247" s="166"/>
      <c r="H247" s="169">
        <v>6</v>
      </c>
      <c r="J247" s="166"/>
      <c r="K247" s="166"/>
      <c r="L247" s="170"/>
      <c r="M247" s="171"/>
      <c r="N247" s="166"/>
      <c r="O247" s="166"/>
      <c r="P247" s="166"/>
      <c r="Q247" s="166"/>
      <c r="R247" s="166"/>
      <c r="S247" s="166"/>
      <c r="T247" s="172"/>
      <c r="AT247" s="173" t="s">
        <v>144</v>
      </c>
      <c r="AU247" s="173" t="s">
        <v>78</v>
      </c>
      <c r="AV247" s="173" t="s">
        <v>78</v>
      </c>
      <c r="AW247" s="173" t="s">
        <v>93</v>
      </c>
      <c r="AX247" s="173" t="s">
        <v>70</v>
      </c>
      <c r="AY247" s="173" t="s">
        <v>136</v>
      </c>
    </row>
    <row r="248" spans="2:51" s="6" customFormat="1" ht="15.75" customHeight="1">
      <c r="B248" s="192"/>
      <c r="C248" s="193"/>
      <c r="D248" s="167" t="s">
        <v>144</v>
      </c>
      <c r="E248" s="193"/>
      <c r="F248" s="194" t="s">
        <v>223</v>
      </c>
      <c r="G248" s="193"/>
      <c r="H248" s="195">
        <v>6</v>
      </c>
      <c r="J248" s="193"/>
      <c r="K248" s="193"/>
      <c r="L248" s="196"/>
      <c r="M248" s="197"/>
      <c r="N248" s="193"/>
      <c r="O248" s="193"/>
      <c r="P248" s="193"/>
      <c r="Q248" s="193"/>
      <c r="R248" s="193"/>
      <c r="S248" s="193"/>
      <c r="T248" s="198"/>
      <c r="AT248" s="199" t="s">
        <v>144</v>
      </c>
      <c r="AU248" s="199" t="s">
        <v>78</v>
      </c>
      <c r="AV248" s="199" t="s">
        <v>153</v>
      </c>
      <c r="AW248" s="199" t="s">
        <v>93</v>
      </c>
      <c r="AX248" s="199" t="s">
        <v>70</v>
      </c>
      <c r="AY248" s="199" t="s">
        <v>136</v>
      </c>
    </row>
    <row r="249" spans="2:51" s="6" customFormat="1" ht="15.75" customHeight="1">
      <c r="B249" s="174"/>
      <c r="C249" s="175"/>
      <c r="D249" s="167" t="s">
        <v>144</v>
      </c>
      <c r="E249" s="175"/>
      <c r="F249" s="176" t="s">
        <v>147</v>
      </c>
      <c r="G249" s="175"/>
      <c r="H249" s="177">
        <v>6</v>
      </c>
      <c r="J249" s="175"/>
      <c r="K249" s="175"/>
      <c r="L249" s="178"/>
      <c r="M249" s="179"/>
      <c r="N249" s="175"/>
      <c r="O249" s="175"/>
      <c r="P249" s="175"/>
      <c r="Q249" s="175"/>
      <c r="R249" s="175"/>
      <c r="S249" s="175"/>
      <c r="T249" s="180"/>
      <c r="AT249" s="181" t="s">
        <v>144</v>
      </c>
      <c r="AU249" s="181" t="s">
        <v>78</v>
      </c>
      <c r="AV249" s="181" t="s">
        <v>142</v>
      </c>
      <c r="AW249" s="181" t="s">
        <v>93</v>
      </c>
      <c r="AX249" s="181" t="s">
        <v>20</v>
      </c>
      <c r="AY249" s="181" t="s">
        <v>136</v>
      </c>
    </row>
    <row r="250" spans="2:65" s="6" customFormat="1" ht="15.75" customHeight="1">
      <c r="B250" s="23"/>
      <c r="C250" s="145" t="s">
        <v>382</v>
      </c>
      <c r="D250" s="145" t="s">
        <v>138</v>
      </c>
      <c r="E250" s="146" t="s">
        <v>1125</v>
      </c>
      <c r="F250" s="147" t="s">
        <v>1126</v>
      </c>
      <c r="G250" s="148" t="s">
        <v>150</v>
      </c>
      <c r="H250" s="149">
        <v>24</v>
      </c>
      <c r="I250" s="150"/>
      <c r="J250" s="151">
        <f>ROUND($I$250*$H$250,2)</f>
        <v>0</v>
      </c>
      <c r="K250" s="147" t="s">
        <v>190</v>
      </c>
      <c r="L250" s="43"/>
      <c r="M250" s="152"/>
      <c r="N250" s="153" t="s">
        <v>41</v>
      </c>
      <c r="O250" s="24"/>
      <c r="P250" s="24"/>
      <c r="Q250" s="154">
        <v>0.00158</v>
      </c>
      <c r="R250" s="154">
        <f>$Q$250*$H$250</f>
        <v>0.03792</v>
      </c>
      <c r="S250" s="154">
        <v>0</v>
      </c>
      <c r="T250" s="155">
        <f>$S$250*$H$250</f>
        <v>0</v>
      </c>
      <c r="AR250" s="89" t="s">
        <v>277</v>
      </c>
      <c r="AT250" s="89" t="s">
        <v>138</v>
      </c>
      <c r="AU250" s="89" t="s">
        <v>78</v>
      </c>
      <c r="AY250" s="6" t="s">
        <v>136</v>
      </c>
      <c r="BE250" s="156">
        <f>IF($N$250="základní",$J$250,0)</f>
        <v>0</v>
      </c>
      <c r="BF250" s="156">
        <f>IF($N$250="snížená",$J$250,0)</f>
        <v>0</v>
      </c>
      <c r="BG250" s="156">
        <f>IF($N$250="zákl. přenesená",$J$250,0)</f>
        <v>0</v>
      </c>
      <c r="BH250" s="156">
        <f>IF($N$250="sníž. přenesená",$J$250,0)</f>
        <v>0</v>
      </c>
      <c r="BI250" s="156">
        <f>IF($N$250="nulová",$J$250,0)</f>
        <v>0</v>
      </c>
      <c r="BJ250" s="89" t="s">
        <v>20</v>
      </c>
      <c r="BK250" s="156">
        <f>ROUND($I$250*$H$250,2)</f>
        <v>0</v>
      </c>
      <c r="BL250" s="89" t="s">
        <v>277</v>
      </c>
      <c r="BM250" s="89" t="s">
        <v>1127</v>
      </c>
    </row>
    <row r="251" spans="2:47" s="6" customFormat="1" ht="16.5" customHeight="1">
      <c r="B251" s="23"/>
      <c r="C251" s="24"/>
      <c r="D251" s="159" t="s">
        <v>998</v>
      </c>
      <c r="E251" s="24"/>
      <c r="F251" s="204" t="s">
        <v>1128</v>
      </c>
      <c r="G251" s="24"/>
      <c r="H251" s="24"/>
      <c r="J251" s="24"/>
      <c r="K251" s="24"/>
      <c r="L251" s="43"/>
      <c r="M251" s="56"/>
      <c r="N251" s="24"/>
      <c r="O251" s="24"/>
      <c r="P251" s="24"/>
      <c r="Q251" s="24"/>
      <c r="R251" s="24"/>
      <c r="S251" s="24"/>
      <c r="T251" s="57"/>
      <c r="AT251" s="6" t="s">
        <v>998</v>
      </c>
      <c r="AU251" s="6" t="s">
        <v>78</v>
      </c>
    </row>
    <row r="252" spans="2:51" s="6" customFormat="1" ht="15.75" customHeight="1">
      <c r="B252" s="157"/>
      <c r="C252" s="158"/>
      <c r="D252" s="167" t="s">
        <v>144</v>
      </c>
      <c r="E252" s="158"/>
      <c r="F252" s="160" t="s">
        <v>1000</v>
      </c>
      <c r="G252" s="158"/>
      <c r="H252" s="158"/>
      <c r="J252" s="158"/>
      <c r="K252" s="158"/>
      <c r="L252" s="161"/>
      <c r="M252" s="162"/>
      <c r="N252" s="158"/>
      <c r="O252" s="158"/>
      <c r="P252" s="158"/>
      <c r="Q252" s="158"/>
      <c r="R252" s="158"/>
      <c r="S252" s="158"/>
      <c r="T252" s="163"/>
      <c r="AT252" s="164" t="s">
        <v>144</v>
      </c>
      <c r="AU252" s="164" t="s">
        <v>78</v>
      </c>
      <c r="AV252" s="164" t="s">
        <v>20</v>
      </c>
      <c r="AW252" s="164" t="s">
        <v>93</v>
      </c>
      <c r="AX252" s="164" t="s">
        <v>70</v>
      </c>
      <c r="AY252" s="164" t="s">
        <v>136</v>
      </c>
    </row>
    <row r="253" spans="2:51" s="6" customFormat="1" ht="15.75" customHeight="1">
      <c r="B253" s="157"/>
      <c r="C253" s="158"/>
      <c r="D253" s="167" t="s">
        <v>144</v>
      </c>
      <c r="E253" s="158"/>
      <c r="F253" s="160" t="s">
        <v>1041</v>
      </c>
      <c r="G253" s="158"/>
      <c r="H253" s="158"/>
      <c r="J253" s="158"/>
      <c r="K253" s="158"/>
      <c r="L253" s="161"/>
      <c r="M253" s="162"/>
      <c r="N253" s="158"/>
      <c r="O253" s="158"/>
      <c r="P253" s="158"/>
      <c r="Q253" s="158"/>
      <c r="R253" s="158"/>
      <c r="S253" s="158"/>
      <c r="T253" s="163"/>
      <c r="AT253" s="164" t="s">
        <v>144</v>
      </c>
      <c r="AU253" s="164" t="s">
        <v>78</v>
      </c>
      <c r="AV253" s="164" t="s">
        <v>20</v>
      </c>
      <c r="AW253" s="164" t="s">
        <v>93</v>
      </c>
      <c r="AX253" s="164" t="s">
        <v>70</v>
      </c>
      <c r="AY253" s="164" t="s">
        <v>136</v>
      </c>
    </row>
    <row r="254" spans="2:51" s="6" customFormat="1" ht="15.75" customHeight="1">
      <c r="B254" s="165"/>
      <c r="C254" s="166"/>
      <c r="D254" s="167" t="s">
        <v>144</v>
      </c>
      <c r="E254" s="166" t="s">
        <v>1129</v>
      </c>
      <c r="F254" s="168" t="s">
        <v>330</v>
      </c>
      <c r="G254" s="166"/>
      <c r="H254" s="169">
        <v>24</v>
      </c>
      <c r="J254" s="166"/>
      <c r="K254" s="166"/>
      <c r="L254" s="170"/>
      <c r="M254" s="171"/>
      <c r="N254" s="166"/>
      <c r="O254" s="166"/>
      <c r="P254" s="166"/>
      <c r="Q254" s="166"/>
      <c r="R254" s="166"/>
      <c r="S254" s="166"/>
      <c r="T254" s="172"/>
      <c r="AT254" s="173" t="s">
        <v>144</v>
      </c>
      <c r="AU254" s="173" t="s">
        <v>78</v>
      </c>
      <c r="AV254" s="173" t="s">
        <v>78</v>
      </c>
      <c r="AW254" s="173" t="s">
        <v>93</v>
      </c>
      <c r="AX254" s="173" t="s">
        <v>70</v>
      </c>
      <c r="AY254" s="173" t="s">
        <v>136</v>
      </c>
    </row>
    <row r="255" spans="2:51" s="6" customFormat="1" ht="15.75" customHeight="1">
      <c r="B255" s="192"/>
      <c r="C255" s="193"/>
      <c r="D255" s="167" t="s">
        <v>144</v>
      </c>
      <c r="E255" s="193"/>
      <c r="F255" s="194" t="s">
        <v>223</v>
      </c>
      <c r="G255" s="193"/>
      <c r="H255" s="195">
        <v>24</v>
      </c>
      <c r="J255" s="193"/>
      <c r="K255" s="193"/>
      <c r="L255" s="196"/>
      <c r="M255" s="197"/>
      <c r="N255" s="193"/>
      <c r="O255" s="193"/>
      <c r="P255" s="193"/>
      <c r="Q255" s="193"/>
      <c r="R255" s="193"/>
      <c r="S255" s="193"/>
      <c r="T255" s="198"/>
      <c r="AT255" s="199" t="s">
        <v>144</v>
      </c>
      <c r="AU255" s="199" t="s">
        <v>78</v>
      </c>
      <c r="AV255" s="199" t="s">
        <v>153</v>
      </c>
      <c r="AW255" s="199" t="s">
        <v>93</v>
      </c>
      <c r="AX255" s="199" t="s">
        <v>70</v>
      </c>
      <c r="AY255" s="199" t="s">
        <v>136</v>
      </c>
    </row>
    <row r="256" spans="2:51" s="6" customFormat="1" ht="15.75" customHeight="1">
      <c r="B256" s="174"/>
      <c r="C256" s="175"/>
      <c r="D256" s="167" t="s">
        <v>144</v>
      </c>
      <c r="E256" s="175"/>
      <c r="F256" s="176" t="s">
        <v>147</v>
      </c>
      <c r="G256" s="175"/>
      <c r="H256" s="177">
        <v>24</v>
      </c>
      <c r="J256" s="175"/>
      <c r="K256" s="175"/>
      <c r="L256" s="178"/>
      <c r="M256" s="179"/>
      <c r="N256" s="175"/>
      <c r="O256" s="175"/>
      <c r="P256" s="175"/>
      <c r="Q256" s="175"/>
      <c r="R256" s="175"/>
      <c r="S256" s="175"/>
      <c r="T256" s="180"/>
      <c r="AT256" s="181" t="s">
        <v>144</v>
      </c>
      <c r="AU256" s="181" t="s">
        <v>78</v>
      </c>
      <c r="AV256" s="181" t="s">
        <v>142</v>
      </c>
      <c r="AW256" s="181" t="s">
        <v>93</v>
      </c>
      <c r="AX256" s="181" t="s">
        <v>20</v>
      </c>
      <c r="AY256" s="181" t="s">
        <v>136</v>
      </c>
    </row>
    <row r="257" spans="2:65" s="6" customFormat="1" ht="15.75" customHeight="1">
      <c r="B257" s="23"/>
      <c r="C257" s="145" t="s">
        <v>400</v>
      </c>
      <c r="D257" s="145" t="s">
        <v>138</v>
      </c>
      <c r="E257" s="146" t="s">
        <v>1130</v>
      </c>
      <c r="F257" s="147" t="s">
        <v>1131</v>
      </c>
      <c r="G257" s="148" t="s">
        <v>150</v>
      </c>
      <c r="H257" s="149">
        <v>12</v>
      </c>
      <c r="I257" s="150"/>
      <c r="J257" s="151">
        <f>ROUND($I$257*$H$257,2)</f>
        <v>0</v>
      </c>
      <c r="K257" s="147" t="s">
        <v>190</v>
      </c>
      <c r="L257" s="43"/>
      <c r="M257" s="152"/>
      <c r="N257" s="153" t="s">
        <v>41</v>
      </c>
      <c r="O257" s="24"/>
      <c r="P257" s="24"/>
      <c r="Q257" s="154">
        <v>0.00384</v>
      </c>
      <c r="R257" s="154">
        <f>$Q$257*$H$257</f>
        <v>0.04608</v>
      </c>
      <c r="S257" s="154">
        <v>0</v>
      </c>
      <c r="T257" s="155">
        <f>$S$257*$H$257</f>
        <v>0</v>
      </c>
      <c r="AR257" s="89" t="s">
        <v>277</v>
      </c>
      <c r="AT257" s="89" t="s">
        <v>138</v>
      </c>
      <c r="AU257" s="89" t="s">
        <v>78</v>
      </c>
      <c r="AY257" s="6" t="s">
        <v>136</v>
      </c>
      <c r="BE257" s="156">
        <f>IF($N$257="základní",$J$257,0)</f>
        <v>0</v>
      </c>
      <c r="BF257" s="156">
        <f>IF($N$257="snížená",$J$257,0)</f>
        <v>0</v>
      </c>
      <c r="BG257" s="156">
        <f>IF($N$257="zákl. přenesená",$J$257,0)</f>
        <v>0</v>
      </c>
      <c r="BH257" s="156">
        <f>IF($N$257="sníž. přenesená",$J$257,0)</f>
        <v>0</v>
      </c>
      <c r="BI257" s="156">
        <f>IF($N$257="nulová",$J$257,0)</f>
        <v>0</v>
      </c>
      <c r="BJ257" s="89" t="s">
        <v>20</v>
      </c>
      <c r="BK257" s="156">
        <f>ROUND($I$257*$H$257,2)</f>
        <v>0</v>
      </c>
      <c r="BL257" s="89" t="s">
        <v>277</v>
      </c>
      <c r="BM257" s="89" t="s">
        <v>1132</v>
      </c>
    </row>
    <row r="258" spans="2:47" s="6" customFormat="1" ht="16.5" customHeight="1">
      <c r="B258" s="23"/>
      <c r="C258" s="24"/>
      <c r="D258" s="159" t="s">
        <v>998</v>
      </c>
      <c r="E258" s="24"/>
      <c r="F258" s="204" t="s">
        <v>1133</v>
      </c>
      <c r="G258" s="24"/>
      <c r="H258" s="24"/>
      <c r="J258" s="24"/>
      <c r="K258" s="24"/>
      <c r="L258" s="43"/>
      <c r="M258" s="56"/>
      <c r="N258" s="24"/>
      <c r="O258" s="24"/>
      <c r="P258" s="24"/>
      <c r="Q258" s="24"/>
      <c r="R258" s="24"/>
      <c r="S258" s="24"/>
      <c r="T258" s="57"/>
      <c r="AT258" s="6" t="s">
        <v>998</v>
      </c>
      <c r="AU258" s="6" t="s">
        <v>78</v>
      </c>
    </row>
    <row r="259" spans="2:51" s="6" customFormat="1" ht="15.75" customHeight="1">
      <c r="B259" s="157"/>
      <c r="C259" s="158"/>
      <c r="D259" s="167" t="s">
        <v>144</v>
      </c>
      <c r="E259" s="158"/>
      <c r="F259" s="160" t="s">
        <v>1000</v>
      </c>
      <c r="G259" s="158"/>
      <c r="H259" s="158"/>
      <c r="J259" s="158"/>
      <c r="K259" s="158"/>
      <c r="L259" s="161"/>
      <c r="M259" s="162"/>
      <c r="N259" s="158"/>
      <c r="O259" s="158"/>
      <c r="P259" s="158"/>
      <c r="Q259" s="158"/>
      <c r="R259" s="158"/>
      <c r="S259" s="158"/>
      <c r="T259" s="163"/>
      <c r="AT259" s="164" t="s">
        <v>144</v>
      </c>
      <c r="AU259" s="164" t="s">
        <v>78</v>
      </c>
      <c r="AV259" s="164" t="s">
        <v>20</v>
      </c>
      <c r="AW259" s="164" t="s">
        <v>93</v>
      </c>
      <c r="AX259" s="164" t="s">
        <v>70</v>
      </c>
      <c r="AY259" s="164" t="s">
        <v>136</v>
      </c>
    </row>
    <row r="260" spans="2:51" s="6" customFormat="1" ht="15.75" customHeight="1">
      <c r="B260" s="157"/>
      <c r="C260" s="158"/>
      <c r="D260" s="167" t="s">
        <v>144</v>
      </c>
      <c r="E260" s="158"/>
      <c r="F260" s="160" t="s">
        <v>1041</v>
      </c>
      <c r="G260" s="158"/>
      <c r="H260" s="158"/>
      <c r="J260" s="158"/>
      <c r="K260" s="158"/>
      <c r="L260" s="161"/>
      <c r="M260" s="162"/>
      <c r="N260" s="158"/>
      <c r="O260" s="158"/>
      <c r="P260" s="158"/>
      <c r="Q260" s="158"/>
      <c r="R260" s="158"/>
      <c r="S260" s="158"/>
      <c r="T260" s="163"/>
      <c r="AT260" s="164" t="s">
        <v>144</v>
      </c>
      <c r="AU260" s="164" t="s">
        <v>78</v>
      </c>
      <c r="AV260" s="164" t="s">
        <v>20</v>
      </c>
      <c r="AW260" s="164" t="s">
        <v>93</v>
      </c>
      <c r="AX260" s="164" t="s">
        <v>70</v>
      </c>
      <c r="AY260" s="164" t="s">
        <v>136</v>
      </c>
    </row>
    <row r="261" spans="2:51" s="6" customFormat="1" ht="15.75" customHeight="1">
      <c r="B261" s="165"/>
      <c r="C261" s="166"/>
      <c r="D261" s="167" t="s">
        <v>144</v>
      </c>
      <c r="E261" s="166" t="s">
        <v>1134</v>
      </c>
      <c r="F261" s="168" t="s">
        <v>204</v>
      </c>
      <c r="G261" s="166"/>
      <c r="H261" s="169">
        <v>12</v>
      </c>
      <c r="J261" s="166"/>
      <c r="K261" s="166"/>
      <c r="L261" s="170"/>
      <c r="M261" s="171"/>
      <c r="N261" s="166"/>
      <c r="O261" s="166"/>
      <c r="P261" s="166"/>
      <c r="Q261" s="166"/>
      <c r="R261" s="166"/>
      <c r="S261" s="166"/>
      <c r="T261" s="172"/>
      <c r="AT261" s="173" t="s">
        <v>144</v>
      </c>
      <c r="AU261" s="173" t="s">
        <v>78</v>
      </c>
      <c r="AV261" s="173" t="s">
        <v>78</v>
      </c>
      <c r="AW261" s="173" t="s">
        <v>93</v>
      </c>
      <c r="AX261" s="173" t="s">
        <v>70</v>
      </c>
      <c r="AY261" s="173" t="s">
        <v>136</v>
      </c>
    </row>
    <row r="262" spans="2:51" s="6" customFormat="1" ht="15.75" customHeight="1">
      <c r="B262" s="192"/>
      <c r="C262" s="193"/>
      <c r="D262" s="167" t="s">
        <v>144</v>
      </c>
      <c r="E262" s="193"/>
      <c r="F262" s="194" t="s">
        <v>223</v>
      </c>
      <c r="G262" s="193"/>
      <c r="H262" s="195">
        <v>12</v>
      </c>
      <c r="J262" s="193"/>
      <c r="K262" s="193"/>
      <c r="L262" s="196"/>
      <c r="M262" s="197"/>
      <c r="N262" s="193"/>
      <c r="O262" s="193"/>
      <c r="P262" s="193"/>
      <c r="Q262" s="193"/>
      <c r="R262" s="193"/>
      <c r="S262" s="193"/>
      <c r="T262" s="198"/>
      <c r="AT262" s="199" t="s">
        <v>144</v>
      </c>
      <c r="AU262" s="199" t="s">
        <v>78</v>
      </c>
      <c r="AV262" s="199" t="s">
        <v>153</v>
      </c>
      <c r="AW262" s="199" t="s">
        <v>93</v>
      </c>
      <c r="AX262" s="199" t="s">
        <v>70</v>
      </c>
      <c r="AY262" s="199" t="s">
        <v>136</v>
      </c>
    </row>
    <row r="263" spans="2:51" s="6" customFormat="1" ht="15.75" customHeight="1">
      <c r="B263" s="174"/>
      <c r="C263" s="175"/>
      <c r="D263" s="167" t="s">
        <v>144</v>
      </c>
      <c r="E263" s="175"/>
      <c r="F263" s="176" t="s">
        <v>147</v>
      </c>
      <c r="G263" s="175"/>
      <c r="H263" s="177">
        <v>12</v>
      </c>
      <c r="J263" s="175"/>
      <c r="K263" s="175"/>
      <c r="L263" s="178"/>
      <c r="M263" s="179"/>
      <c r="N263" s="175"/>
      <c r="O263" s="175"/>
      <c r="P263" s="175"/>
      <c r="Q263" s="175"/>
      <c r="R263" s="175"/>
      <c r="S263" s="175"/>
      <c r="T263" s="180"/>
      <c r="AT263" s="181" t="s">
        <v>144</v>
      </c>
      <c r="AU263" s="181" t="s">
        <v>78</v>
      </c>
      <c r="AV263" s="181" t="s">
        <v>142</v>
      </c>
      <c r="AW263" s="181" t="s">
        <v>93</v>
      </c>
      <c r="AX263" s="181" t="s">
        <v>20</v>
      </c>
      <c r="AY263" s="181" t="s">
        <v>136</v>
      </c>
    </row>
    <row r="264" spans="2:65" s="6" customFormat="1" ht="15.75" customHeight="1">
      <c r="B264" s="23"/>
      <c r="C264" s="145" t="s">
        <v>404</v>
      </c>
      <c r="D264" s="145" t="s">
        <v>138</v>
      </c>
      <c r="E264" s="146" t="s">
        <v>1135</v>
      </c>
      <c r="F264" s="147" t="s">
        <v>1136</v>
      </c>
      <c r="G264" s="148" t="s">
        <v>150</v>
      </c>
      <c r="H264" s="149">
        <v>21</v>
      </c>
      <c r="I264" s="150"/>
      <c r="J264" s="151">
        <f>ROUND($I$264*$H$264,2)</f>
        <v>0</v>
      </c>
      <c r="K264" s="147" t="s">
        <v>190</v>
      </c>
      <c r="L264" s="43"/>
      <c r="M264" s="152"/>
      <c r="N264" s="153" t="s">
        <v>41</v>
      </c>
      <c r="O264" s="24"/>
      <c r="P264" s="24"/>
      <c r="Q264" s="154">
        <v>0.00569</v>
      </c>
      <c r="R264" s="154">
        <f>$Q$264*$H$264</f>
        <v>0.11949</v>
      </c>
      <c r="S264" s="154">
        <v>0</v>
      </c>
      <c r="T264" s="155">
        <f>$S$264*$H$264</f>
        <v>0</v>
      </c>
      <c r="AR264" s="89" t="s">
        <v>277</v>
      </c>
      <c r="AT264" s="89" t="s">
        <v>138</v>
      </c>
      <c r="AU264" s="89" t="s">
        <v>78</v>
      </c>
      <c r="AY264" s="6" t="s">
        <v>136</v>
      </c>
      <c r="BE264" s="156">
        <f>IF($N$264="základní",$J$264,0)</f>
        <v>0</v>
      </c>
      <c r="BF264" s="156">
        <f>IF($N$264="snížená",$J$264,0)</f>
        <v>0</v>
      </c>
      <c r="BG264" s="156">
        <f>IF($N$264="zákl. přenesená",$J$264,0)</f>
        <v>0</v>
      </c>
      <c r="BH264" s="156">
        <f>IF($N$264="sníž. přenesená",$J$264,0)</f>
        <v>0</v>
      </c>
      <c r="BI264" s="156">
        <f>IF($N$264="nulová",$J$264,0)</f>
        <v>0</v>
      </c>
      <c r="BJ264" s="89" t="s">
        <v>20</v>
      </c>
      <c r="BK264" s="156">
        <f>ROUND($I$264*$H$264,2)</f>
        <v>0</v>
      </c>
      <c r="BL264" s="89" t="s">
        <v>277</v>
      </c>
      <c r="BM264" s="89" t="s">
        <v>1137</v>
      </c>
    </row>
    <row r="265" spans="2:47" s="6" customFormat="1" ht="16.5" customHeight="1">
      <c r="B265" s="23"/>
      <c r="C265" s="24"/>
      <c r="D265" s="159" t="s">
        <v>998</v>
      </c>
      <c r="E265" s="24"/>
      <c r="F265" s="204" t="s">
        <v>1138</v>
      </c>
      <c r="G265" s="24"/>
      <c r="H265" s="24"/>
      <c r="J265" s="24"/>
      <c r="K265" s="24"/>
      <c r="L265" s="43"/>
      <c r="M265" s="56"/>
      <c r="N265" s="24"/>
      <c r="O265" s="24"/>
      <c r="P265" s="24"/>
      <c r="Q265" s="24"/>
      <c r="R265" s="24"/>
      <c r="S265" s="24"/>
      <c r="T265" s="57"/>
      <c r="AT265" s="6" t="s">
        <v>998</v>
      </c>
      <c r="AU265" s="6" t="s">
        <v>78</v>
      </c>
    </row>
    <row r="266" spans="2:51" s="6" customFormat="1" ht="15.75" customHeight="1">
      <c r="B266" s="157"/>
      <c r="C266" s="158"/>
      <c r="D266" s="167" t="s">
        <v>144</v>
      </c>
      <c r="E266" s="158"/>
      <c r="F266" s="160" t="s">
        <v>1000</v>
      </c>
      <c r="G266" s="158"/>
      <c r="H266" s="158"/>
      <c r="J266" s="158"/>
      <c r="K266" s="158"/>
      <c r="L266" s="161"/>
      <c r="M266" s="162"/>
      <c r="N266" s="158"/>
      <c r="O266" s="158"/>
      <c r="P266" s="158"/>
      <c r="Q266" s="158"/>
      <c r="R266" s="158"/>
      <c r="S266" s="158"/>
      <c r="T266" s="163"/>
      <c r="AT266" s="164" t="s">
        <v>144</v>
      </c>
      <c r="AU266" s="164" t="s">
        <v>78</v>
      </c>
      <c r="AV266" s="164" t="s">
        <v>20</v>
      </c>
      <c r="AW266" s="164" t="s">
        <v>93</v>
      </c>
      <c r="AX266" s="164" t="s">
        <v>70</v>
      </c>
      <c r="AY266" s="164" t="s">
        <v>136</v>
      </c>
    </row>
    <row r="267" spans="2:51" s="6" customFormat="1" ht="15.75" customHeight="1">
      <c r="B267" s="157"/>
      <c r="C267" s="158"/>
      <c r="D267" s="167" t="s">
        <v>144</v>
      </c>
      <c r="E267" s="158"/>
      <c r="F267" s="160" t="s">
        <v>1041</v>
      </c>
      <c r="G267" s="158"/>
      <c r="H267" s="158"/>
      <c r="J267" s="158"/>
      <c r="K267" s="158"/>
      <c r="L267" s="161"/>
      <c r="M267" s="162"/>
      <c r="N267" s="158"/>
      <c r="O267" s="158"/>
      <c r="P267" s="158"/>
      <c r="Q267" s="158"/>
      <c r="R267" s="158"/>
      <c r="S267" s="158"/>
      <c r="T267" s="163"/>
      <c r="AT267" s="164" t="s">
        <v>144</v>
      </c>
      <c r="AU267" s="164" t="s">
        <v>78</v>
      </c>
      <c r="AV267" s="164" t="s">
        <v>20</v>
      </c>
      <c r="AW267" s="164" t="s">
        <v>93</v>
      </c>
      <c r="AX267" s="164" t="s">
        <v>70</v>
      </c>
      <c r="AY267" s="164" t="s">
        <v>136</v>
      </c>
    </row>
    <row r="268" spans="2:51" s="6" customFormat="1" ht="15.75" customHeight="1">
      <c r="B268" s="165"/>
      <c r="C268" s="166"/>
      <c r="D268" s="167" t="s">
        <v>144</v>
      </c>
      <c r="E268" s="166" t="s">
        <v>1139</v>
      </c>
      <c r="F268" s="168" t="s">
        <v>6</v>
      </c>
      <c r="G268" s="166"/>
      <c r="H268" s="169">
        <v>21</v>
      </c>
      <c r="J268" s="166"/>
      <c r="K268" s="166"/>
      <c r="L268" s="170"/>
      <c r="M268" s="171"/>
      <c r="N268" s="166"/>
      <c r="O268" s="166"/>
      <c r="P268" s="166"/>
      <c r="Q268" s="166"/>
      <c r="R268" s="166"/>
      <c r="S268" s="166"/>
      <c r="T268" s="172"/>
      <c r="AT268" s="173" t="s">
        <v>144</v>
      </c>
      <c r="AU268" s="173" t="s">
        <v>78</v>
      </c>
      <c r="AV268" s="173" t="s">
        <v>78</v>
      </c>
      <c r="AW268" s="173" t="s">
        <v>93</v>
      </c>
      <c r="AX268" s="173" t="s">
        <v>70</v>
      </c>
      <c r="AY268" s="173" t="s">
        <v>136</v>
      </c>
    </row>
    <row r="269" spans="2:51" s="6" customFormat="1" ht="15.75" customHeight="1">
      <c r="B269" s="192"/>
      <c r="C269" s="193"/>
      <c r="D269" s="167" t="s">
        <v>144</v>
      </c>
      <c r="E269" s="193"/>
      <c r="F269" s="194" t="s">
        <v>223</v>
      </c>
      <c r="G269" s="193"/>
      <c r="H269" s="195">
        <v>21</v>
      </c>
      <c r="J269" s="193"/>
      <c r="K269" s="193"/>
      <c r="L269" s="196"/>
      <c r="M269" s="197"/>
      <c r="N269" s="193"/>
      <c r="O269" s="193"/>
      <c r="P269" s="193"/>
      <c r="Q269" s="193"/>
      <c r="R269" s="193"/>
      <c r="S269" s="193"/>
      <c r="T269" s="198"/>
      <c r="AT269" s="199" t="s">
        <v>144</v>
      </c>
      <c r="AU269" s="199" t="s">
        <v>78</v>
      </c>
      <c r="AV269" s="199" t="s">
        <v>153</v>
      </c>
      <c r="AW269" s="199" t="s">
        <v>93</v>
      </c>
      <c r="AX269" s="199" t="s">
        <v>70</v>
      </c>
      <c r="AY269" s="199" t="s">
        <v>136</v>
      </c>
    </row>
    <row r="270" spans="2:51" s="6" customFormat="1" ht="15.75" customHeight="1">
      <c r="B270" s="174"/>
      <c r="C270" s="175"/>
      <c r="D270" s="167" t="s">
        <v>144</v>
      </c>
      <c r="E270" s="175"/>
      <c r="F270" s="176" t="s">
        <v>147</v>
      </c>
      <c r="G270" s="175"/>
      <c r="H270" s="177">
        <v>21</v>
      </c>
      <c r="J270" s="175"/>
      <c r="K270" s="175"/>
      <c r="L270" s="178"/>
      <c r="M270" s="179"/>
      <c r="N270" s="175"/>
      <c r="O270" s="175"/>
      <c r="P270" s="175"/>
      <c r="Q270" s="175"/>
      <c r="R270" s="175"/>
      <c r="S270" s="175"/>
      <c r="T270" s="180"/>
      <c r="AT270" s="181" t="s">
        <v>144</v>
      </c>
      <c r="AU270" s="181" t="s">
        <v>78</v>
      </c>
      <c r="AV270" s="181" t="s">
        <v>142</v>
      </c>
      <c r="AW270" s="181" t="s">
        <v>93</v>
      </c>
      <c r="AX270" s="181" t="s">
        <v>20</v>
      </c>
      <c r="AY270" s="181" t="s">
        <v>136</v>
      </c>
    </row>
    <row r="271" spans="2:65" s="6" customFormat="1" ht="15.75" customHeight="1">
      <c r="B271" s="23"/>
      <c r="C271" s="145" t="s">
        <v>408</v>
      </c>
      <c r="D271" s="145" t="s">
        <v>138</v>
      </c>
      <c r="E271" s="146" t="s">
        <v>1140</v>
      </c>
      <c r="F271" s="147" t="s">
        <v>1141</v>
      </c>
      <c r="G271" s="148" t="s">
        <v>173</v>
      </c>
      <c r="H271" s="149">
        <v>0.225</v>
      </c>
      <c r="I271" s="150"/>
      <c r="J271" s="151">
        <f>ROUND($I$271*$H$271,2)</f>
        <v>0</v>
      </c>
      <c r="K271" s="147" t="s">
        <v>190</v>
      </c>
      <c r="L271" s="43"/>
      <c r="M271" s="152"/>
      <c r="N271" s="153" t="s">
        <v>41</v>
      </c>
      <c r="O271" s="24"/>
      <c r="P271" s="24"/>
      <c r="Q271" s="154">
        <v>0</v>
      </c>
      <c r="R271" s="154">
        <f>$Q$271*$H$271</f>
        <v>0</v>
      </c>
      <c r="S271" s="154">
        <v>0</v>
      </c>
      <c r="T271" s="155">
        <f>$S$271*$H$271</f>
        <v>0</v>
      </c>
      <c r="AR271" s="89" t="s">
        <v>277</v>
      </c>
      <c r="AT271" s="89" t="s">
        <v>138</v>
      </c>
      <c r="AU271" s="89" t="s">
        <v>78</v>
      </c>
      <c r="AY271" s="6" t="s">
        <v>136</v>
      </c>
      <c r="BE271" s="156">
        <f>IF($N$271="základní",$J$271,0)</f>
        <v>0</v>
      </c>
      <c r="BF271" s="156">
        <f>IF($N$271="snížená",$J$271,0)</f>
        <v>0</v>
      </c>
      <c r="BG271" s="156">
        <f>IF($N$271="zákl. přenesená",$J$271,0)</f>
        <v>0</v>
      </c>
      <c r="BH271" s="156">
        <f>IF($N$271="sníž. přenesená",$J$271,0)</f>
        <v>0</v>
      </c>
      <c r="BI271" s="156">
        <f>IF($N$271="nulová",$J$271,0)</f>
        <v>0</v>
      </c>
      <c r="BJ271" s="89" t="s">
        <v>20</v>
      </c>
      <c r="BK271" s="156">
        <f>ROUND($I$271*$H$271,2)</f>
        <v>0</v>
      </c>
      <c r="BL271" s="89" t="s">
        <v>277</v>
      </c>
      <c r="BM271" s="89" t="s">
        <v>1142</v>
      </c>
    </row>
    <row r="272" spans="2:47" s="6" customFormat="1" ht="27" customHeight="1">
      <c r="B272" s="23"/>
      <c r="C272" s="24"/>
      <c r="D272" s="159" t="s">
        <v>998</v>
      </c>
      <c r="E272" s="24"/>
      <c r="F272" s="204" t="s">
        <v>1143</v>
      </c>
      <c r="G272" s="24"/>
      <c r="H272" s="24"/>
      <c r="J272" s="24"/>
      <c r="K272" s="24"/>
      <c r="L272" s="43"/>
      <c r="M272" s="56"/>
      <c r="N272" s="24"/>
      <c r="O272" s="24"/>
      <c r="P272" s="24"/>
      <c r="Q272" s="24"/>
      <c r="R272" s="24"/>
      <c r="S272" s="24"/>
      <c r="T272" s="57"/>
      <c r="AT272" s="6" t="s">
        <v>998</v>
      </c>
      <c r="AU272" s="6" t="s">
        <v>78</v>
      </c>
    </row>
    <row r="273" spans="2:65" s="6" customFormat="1" ht="15.75" customHeight="1">
      <c r="B273" s="23"/>
      <c r="C273" s="145" t="s">
        <v>412</v>
      </c>
      <c r="D273" s="145" t="s">
        <v>138</v>
      </c>
      <c r="E273" s="146" t="s">
        <v>1144</v>
      </c>
      <c r="F273" s="147" t="s">
        <v>1145</v>
      </c>
      <c r="G273" s="148" t="s">
        <v>173</v>
      </c>
      <c r="H273" s="149">
        <v>0.589</v>
      </c>
      <c r="I273" s="150"/>
      <c r="J273" s="151">
        <f>ROUND($I$273*$H$273,2)</f>
        <v>0</v>
      </c>
      <c r="K273" s="147" t="s">
        <v>190</v>
      </c>
      <c r="L273" s="43"/>
      <c r="M273" s="152"/>
      <c r="N273" s="153" t="s">
        <v>41</v>
      </c>
      <c r="O273" s="24"/>
      <c r="P273" s="24"/>
      <c r="Q273" s="154">
        <v>0</v>
      </c>
      <c r="R273" s="154">
        <f>$Q$273*$H$273</f>
        <v>0</v>
      </c>
      <c r="S273" s="154">
        <v>0</v>
      </c>
      <c r="T273" s="155">
        <f>$S$273*$H$273</f>
        <v>0</v>
      </c>
      <c r="AR273" s="89" t="s">
        <v>938</v>
      </c>
      <c r="AT273" s="89" t="s">
        <v>138</v>
      </c>
      <c r="AU273" s="89" t="s">
        <v>78</v>
      </c>
      <c r="AY273" s="6" t="s">
        <v>136</v>
      </c>
      <c r="BE273" s="156">
        <f>IF($N$273="základní",$J$273,0)</f>
        <v>0</v>
      </c>
      <c r="BF273" s="156">
        <f>IF($N$273="snížená",$J$273,0)</f>
        <v>0</v>
      </c>
      <c r="BG273" s="156">
        <f>IF($N$273="zákl. přenesená",$J$273,0)</f>
        <v>0</v>
      </c>
      <c r="BH273" s="156">
        <f>IF($N$273="sníž. přenesená",$J$273,0)</f>
        <v>0</v>
      </c>
      <c r="BI273" s="156">
        <f>IF($N$273="nulová",$J$273,0)</f>
        <v>0</v>
      </c>
      <c r="BJ273" s="89" t="s">
        <v>20</v>
      </c>
      <c r="BK273" s="156">
        <f>ROUND($I$273*$H$273,2)</f>
        <v>0</v>
      </c>
      <c r="BL273" s="89" t="s">
        <v>938</v>
      </c>
      <c r="BM273" s="89" t="s">
        <v>1146</v>
      </c>
    </row>
    <row r="274" spans="2:47" s="6" customFormat="1" ht="27" customHeight="1">
      <c r="B274" s="23"/>
      <c r="C274" s="24"/>
      <c r="D274" s="159" t="s">
        <v>998</v>
      </c>
      <c r="E274" s="24"/>
      <c r="F274" s="204" t="s">
        <v>1147</v>
      </c>
      <c r="G274" s="24"/>
      <c r="H274" s="24"/>
      <c r="J274" s="24"/>
      <c r="K274" s="24"/>
      <c r="L274" s="43"/>
      <c r="M274" s="56"/>
      <c r="N274" s="24"/>
      <c r="O274" s="24"/>
      <c r="P274" s="24"/>
      <c r="Q274" s="24"/>
      <c r="R274" s="24"/>
      <c r="S274" s="24"/>
      <c r="T274" s="57"/>
      <c r="AT274" s="6" t="s">
        <v>998</v>
      </c>
      <c r="AU274" s="6" t="s">
        <v>78</v>
      </c>
    </row>
    <row r="275" spans="2:63" s="132" customFormat="1" ht="30.75" customHeight="1">
      <c r="B275" s="133"/>
      <c r="C275" s="134"/>
      <c r="D275" s="134" t="s">
        <v>69</v>
      </c>
      <c r="E275" s="143" t="s">
        <v>1148</v>
      </c>
      <c r="F275" s="143" t="s">
        <v>1149</v>
      </c>
      <c r="G275" s="134"/>
      <c r="H275" s="134"/>
      <c r="J275" s="144">
        <f>$BK$275</f>
        <v>0</v>
      </c>
      <c r="K275" s="134"/>
      <c r="L275" s="137"/>
      <c r="M275" s="138"/>
      <c r="N275" s="134"/>
      <c r="O275" s="134"/>
      <c r="P275" s="139">
        <f>SUM($P$276:$P$390)</f>
        <v>0</v>
      </c>
      <c r="Q275" s="134"/>
      <c r="R275" s="139">
        <f>SUM($R$276:$R$390)</f>
        <v>0.14217</v>
      </c>
      <c r="S275" s="134"/>
      <c r="T275" s="140">
        <f>SUM($T$276:$T$390)</f>
        <v>0.39</v>
      </c>
      <c r="AR275" s="141" t="s">
        <v>78</v>
      </c>
      <c r="AT275" s="141" t="s">
        <v>69</v>
      </c>
      <c r="AU275" s="141" t="s">
        <v>20</v>
      </c>
      <c r="AY275" s="141" t="s">
        <v>136</v>
      </c>
      <c r="BK275" s="142">
        <f>SUM($BK$276:$BK$390)</f>
        <v>0</v>
      </c>
    </row>
    <row r="276" spans="2:65" s="6" customFormat="1" ht="15.75" customHeight="1">
      <c r="B276" s="23"/>
      <c r="C276" s="145" t="s">
        <v>416</v>
      </c>
      <c r="D276" s="145" t="s">
        <v>138</v>
      </c>
      <c r="E276" s="146" t="s">
        <v>1150</v>
      </c>
      <c r="F276" s="147" t="s">
        <v>1151</v>
      </c>
      <c r="G276" s="148" t="s">
        <v>385</v>
      </c>
      <c r="H276" s="149">
        <v>10</v>
      </c>
      <c r="I276" s="150"/>
      <c r="J276" s="151">
        <f>ROUND($I$276*$H$276,2)</f>
        <v>0</v>
      </c>
      <c r="K276" s="147" t="s">
        <v>190</v>
      </c>
      <c r="L276" s="43"/>
      <c r="M276" s="152"/>
      <c r="N276" s="153" t="s">
        <v>41</v>
      </c>
      <c r="O276" s="24"/>
      <c r="P276" s="24"/>
      <c r="Q276" s="154">
        <v>2E-05</v>
      </c>
      <c r="R276" s="154">
        <f>$Q$276*$H$276</f>
        <v>0.0002</v>
      </c>
      <c r="S276" s="154">
        <v>0.039</v>
      </c>
      <c r="T276" s="155">
        <f>$S$276*$H$276</f>
        <v>0.39</v>
      </c>
      <c r="AR276" s="89" t="s">
        <v>277</v>
      </c>
      <c r="AT276" s="89" t="s">
        <v>138</v>
      </c>
      <c r="AU276" s="89" t="s">
        <v>78</v>
      </c>
      <c r="AY276" s="6" t="s">
        <v>136</v>
      </c>
      <c r="BE276" s="156">
        <f>IF($N$276="základní",$J$276,0)</f>
        <v>0</v>
      </c>
      <c r="BF276" s="156">
        <f>IF($N$276="snížená",$J$276,0)</f>
        <v>0</v>
      </c>
      <c r="BG276" s="156">
        <f>IF($N$276="zákl. přenesená",$J$276,0)</f>
        <v>0</v>
      </c>
      <c r="BH276" s="156">
        <f>IF($N$276="sníž. přenesená",$J$276,0)</f>
        <v>0</v>
      </c>
      <c r="BI276" s="156">
        <f>IF($N$276="nulová",$J$276,0)</f>
        <v>0</v>
      </c>
      <c r="BJ276" s="89" t="s">
        <v>20</v>
      </c>
      <c r="BK276" s="156">
        <f>ROUND($I$276*$H$276,2)</f>
        <v>0</v>
      </c>
      <c r="BL276" s="89" t="s">
        <v>277</v>
      </c>
      <c r="BM276" s="89" t="s">
        <v>1152</v>
      </c>
    </row>
    <row r="277" spans="2:47" s="6" customFormat="1" ht="16.5" customHeight="1">
      <c r="B277" s="23"/>
      <c r="C277" s="24"/>
      <c r="D277" s="159" t="s">
        <v>998</v>
      </c>
      <c r="E277" s="24"/>
      <c r="F277" s="204" t="s">
        <v>1153</v>
      </c>
      <c r="G277" s="24"/>
      <c r="H277" s="24"/>
      <c r="J277" s="24"/>
      <c r="K277" s="24"/>
      <c r="L277" s="43"/>
      <c r="M277" s="56"/>
      <c r="N277" s="24"/>
      <c r="O277" s="24"/>
      <c r="P277" s="24"/>
      <c r="Q277" s="24"/>
      <c r="R277" s="24"/>
      <c r="S277" s="24"/>
      <c r="T277" s="57"/>
      <c r="AT277" s="6" t="s">
        <v>998</v>
      </c>
      <c r="AU277" s="6" t="s">
        <v>78</v>
      </c>
    </row>
    <row r="278" spans="2:51" s="6" customFormat="1" ht="15.75" customHeight="1">
      <c r="B278" s="157"/>
      <c r="C278" s="158"/>
      <c r="D278" s="167" t="s">
        <v>144</v>
      </c>
      <c r="E278" s="158"/>
      <c r="F278" s="160" t="s">
        <v>1048</v>
      </c>
      <c r="G278" s="158"/>
      <c r="H278" s="158"/>
      <c r="J278" s="158"/>
      <c r="K278" s="158"/>
      <c r="L278" s="161"/>
      <c r="M278" s="162"/>
      <c r="N278" s="158"/>
      <c r="O278" s="158"/>
      <c r="P278" s="158"/>
      <c r="Q278" s="158"/>
      <c r="R278" s="158"/>
      <c r="S278" s="158"/>
      <c r="T278" s="163"/>
      <c r="AT278" s="164" t="s">
        <v>144</v>
      </c>
      <c r="AU278" s="164" t="s">
        <v>78</v>
      </c>
      <c r="AV278" s="164" t="s">
        <v>20</v>
      </c>
      <c r="AW278" s="164" t="s">
        <v>93</v>
      </c>
      <c r="AX278" s="164" t="s">
        <v>70</v>
      </c>
      <c r="AY278" s="164" t="s">
        <v>136</v>
      </c>
    </row>
    <row r="279" spans="2:51" s="6" customFormat="1" ht="15.75" customHeight="1">
      <c r="B279" s="165"/>
      <c r="C279" s="166"/>
      <c r="D279" s="167" t="s">
        <v>144</v>
      </c>
      <c r="E279" s="166"/>
      <c r="F279" s="168" t="s">
        <v>25</v>
      </c>
      <c r="G279" s="166"/>
      <c r="H279" s="169">
        <v>10</v>
      </c>
      <c r="J279" s="166"/>
      <c r="K279" s="166"/>
      <c r="L279" s="170"/>
      <c r="M279" s="171"/>
      <c r="N279" s="166"/>
      <c r="O279" s="166"/>
      <c r="P279" s="166"/>
      <c r="Q279" s="166"/>
      <c r="R279" s="166"/>
      <c r="S279" s="166"/>
      <c r="T279" s="172"/>
      <c r="AT279" s="173" t="s">
        <v>144</v>
      </c>
      <c r="AU279" s="173" t="s">
        <v>78</v>
      </c>
      <c r="AV279" s="173" t="s">
        <v>78</v>
      </c>
      <c r="AW279" s="173" t="s">
        <v>93</v>
      </c>
      <c r="AX279" s="173" t="s">
        <v>70</v>
      </c>
      <c r="AY279" s="173" t="s">
        <v>136</v>
      </c>
    </row>
    <row r="280" spans="2:51" s="6" customFormat="1" ht="15.75" customHeight="1">
      <c r="B280" s="192"/>
      <c r="C280" s="193"/>
      <c r="D280" s="167" t="s">
        <v>144</v>
      </c>
      <c r="E280" s="193"/>
      <c r="F280" s="194" t="s">
        <v>223</v>
      </c>
      <c r="G280" s="193"/>
      <c r="H280" s="195">
        <v>10</v>
      </c>
      <c r="J280" s="193"/>
      <c r="K280" s="193"/>
      <c r="L280" s="196"/>
      <c r="M280" s="197"/>
      <c r="N280" s="193"/>
      <c r="O280" s="193"/>
      <c r="P280" s="193"/>
      <c r="Q280" s="193"/>
      <c r="R280" s="193"/>
      <c r="S280" s="193"/>
      <c r="T280" s="198"/>
      <c r="AT280" s="199" t="s">
        <v>144</v>
      </c>
      <c r="AU280" s="199" t="s">
        <v>78</v>
      </c>
      <c r="AV280" s="199" t="s">
        <v>153</v>
      </c>
      <c r="AW280" s="199" t="s">
        <v>93</v>
      </c>
      <c r="AX280" s="199" t="s">
        <v>70</v>
      </c>
      <c r="AY280" s="199" t="s">
        <v>136</v>
      </c>
    </row>
    <row r="281" spans="2:51" s="6" customFormat="1" ht="15.75" customHeight="1">
      <c r="B281" s="174"/>
      <c r="C281" s="175"/>
      <c r="D281" s="167" t="s">
        <v>144</v>
      </c>
      <c r="E281" s="175"/>
      <c r="F281" s="176" t="s">
        <v>147</v>
      </c>
      <c r="G281" s="175"/>
      <c r="H281" s="177">
        <v>10</v>
      </c>
      <c r="J281" s="175"/>
      <c r="K281" s="175"/>
      <c r="L281" s="178"/>
      <c r="M281" s="179"/>
      <c r="N281" s="175"/>
      <c r="O281" s="175"/>
      <c r="P281" s="175"/>
      <c r="Q281" s="175"/>
      <c r="R281" s="175"/>
      <c r="S281" s="175"/>
      <c r="T281" s="180"/>
      <c r="AT281" s="181" t="s">
        <v>144</v>
      </c>
      <c r="AU281" s="181" t="s">
        <v>78</v>
      </c>
      <c r="AV281" s="181" t="s">
        <v>142</v>
      </c>
      <c r="AW281" s="181" t="s">
        <v>93</v>
      </c>
      <c r="AX281" s="181" t="s">
        <v>20</v>
      </c>
      <c r="AY281" s="181" t="s">
        <v>136</v>
      </c>
    </row>
    <row r="282" spans="2:65" s="6" customFormat="1" ht="15.75" customHeight="1">
      <c r="B282" s="23"/>
      <c r="C282" s="145" t="s">
        <v>420</v>
      </c>
      <c r="D282" s="145" t="s">
        <v>138</v>
      </c>
      <c r="E282" s="146" t="s">
        <v>1154</v>
      </c>
      <c r="F282" s="147" t="s">
        <v>1155</v>
      </c>
      <c r="G282" s="148" t="s">
        <v>385</v>
      </c>
      <c r="H282" s="149">
        <v>8</v>
      </c>
      <c r="I282" s="150"/>
      <c r="J282" s="151">
        <f>ROUND($I$282*$H$282,2)</f>
        <v>0</v>
      </c>
      <c r="K282" s="147" t="s">
        <v>190</v>
      </c>
      <c r="L282" s="43"/>
      <c r="M282" s="152"/>
      <c r="N282" s="153" t="s">
        <v>41</v>
      </c>
      <c r="O282" s="24"/>
      <c r="P282" s="24"/>
      <c r="Q282" s="154">
        <v>0.00024</v>
      </c>
      <c r="R282" s="154">
        <f>$Q$282*$H$282</f>
        <v>0.00192</v>
      </c>
      <c r="S282" s="154">
        <v>0</v>
      </c>
      <c r="T282" s="155">
        <f>$S$282*$H$282</f>
        <v>0</v>
      </c>
      <c r="AR282" s="89" t="s">
        <v>277</v>
      </c>
      <c r="AT282" s="89" t="s">
        <v>138</v>
      </c>
      <c r="AU282" s="89" t="s">
        <v>78</v>
      </c>
      <c r="AY282" s="6" t="s">
        <v>136</v>
      </c>
      <c r="BE282" s="156">
        <f>IF($N$282="základní",$J$282,0)</f>
        <v>0</v>
      </c>
      <c r="BF282" s="156">
        <f>IF($N$282="snížená",$J$282,0)</f>
        <v>0</v>
      </c>
      <c r="BG282" s="156">
        <f>IF($N$282="zákl. přenesená",$J$282,0)</f>
        <v>0</v>
      </c>
      <c r="BH282" s="156">
        <f>IF($N$282="sníž. přenesená",$J$282,0)</f>
        <v>0</v>
      </c>
      <c r="BI282" s="156">
        <f>IF($N$282="nulová",$J$282,0)</f>
        <v>0</v>
      </c>
      <c r="BJ282" s="89" t="s">
        <v>20</v>
      </c>
      <c r="BK282" s="156">
        <f>ROUND($I$282*$H$282,2)</f>
        <v>0</v>
      </c>
      <c r="BL282" s="89" t="s">
        <v>277</v>
      </c>
      <c r="BM282" s="89" t="s">
        <v>1156</v>
      </c>
    </row>
    <row r="283" spans="2:47" s="6" customFormat="1" ht="16.5" customHeight="1">
      <c r="B283" s="23"/>
      <c r="C283" s="24"/>
      <c r="D283" s="159" t="s">
        <v>998</v>
      </c>
      <c r="E283" s="24"/>
      <c r="F283" s="204" t="s">
        <v>1157</v>
      </c>
      <c r="G283" s="24"/>
      <c r="H283" s="24"/>
      <c r="J283" s="24"/>
      <c r="K283" s="24"/>
      <c r="L283" s="43"/>
      <c r="M283" s="56"/>
      <c r="N283" s="24"/>
      <c r="O283" s="24"/>
      <c r="P283" s="24"/>
      <c r="Q283" s="24"/>
      <c r="R283" s="24"/>
      <c r="S283" s="24"/>
      <c r="T283" s="57"/>
      <c r="AT283" s="6" t="s">
        <v>998</v>
      </c>
      <c r="AU283" s="6" t="s">
        <v>78</v>
      </c>
    </row>
    <row r="284" spans="2:51" s="6" customFormat="1" ht="15.75" customHeight="1">
      <c r="B284" s="157"/>
      <c r="C284" s="158"/>
      <c r="D284" s="167" t="s">
        <v>144</v>
      </c>
      <c r="E284" s="158"/>
      <c r="F284" s="160" t="s">
        <v>1048</v>
      </c>
      <c r="G284" s="158"/>
      <c r="H284" s="158"/>
      <c r="J284" s="158"/>
      <c r="K284" s="158"/>
      <c r="L284" s="161"/>
      <c r="M284" s="162"/>
      <c r="N284" s="158"/>
      <c r="O284" s="158"/>
      <c r="P284" s="158"/>
      <c r="Q284" s="158"/>
      <c r="R284" s="158"/>
      <c r="S284" s="158"/>
      <c r="T284" s="163"/>
      <c r="AT284" s="164" t="s">
        <v>144</v>
      </c>
      <c r="AU284" s="164" t="s">
        <v>78</v>
      </c>
      <c r="AV284" s="164" t="s">
        <v>20</v>
      </c>
      <c r="AW284" s="164" t="s">
        <v>93</v>
      </c>
      <c r="AX284" s="164" t="s">
        <v>70</v>
      </c>
      <c r="AY284" s="164" t="s">
        <v>136</v>
      </c>
    </row>
    <row r="285" spans="2:51" s="6" customFormat="1" ht="15.75" customHeight="1">
      <c r="B285" s="165"/>
      <c r="C285" s="166"/>
      <c r="D285" s="167" t="s">
        <v>144</v>
      </c>
      <c r="E285" s="166"/>
      <c r="F285" s="168" t="s">
        <v>176</v>
      </c>
      <c r="G285" s="166"/>
      <c r="H285" s="169">
        <v>8</v>
      </c>
      <c r="J285" s="166"/>
      <c r="K285" s="166"/>
      <c r="L285" s="170"/>
      <c r="M285" s="171"/>
      <c r="N285" s="166"/>
      <c r="O285" s="166"/>
      <c r="P285" s="166"/>
      <c r="Q285" s="166"/>
      <c r="R285" s="166"/>
      <c r="S285" s="166"/>
      <c r="T285" s="172"/>
      <c r="AT285" s="173" t="s">
        <v>144</v>
      </c>
      <c r="AU285" s="173" t="s">
        <v>78</v>
      </c>
      <c r="AV285" s="173" t="s">
        <v>78</v>
      </c>
      <c r="AW285" s="173" t="s">
        <v>93</v>
      </c>
      <c r="AX285" s="173" t="s">
        <v>70</v>
      </c>
      <c r="AY285" s="173" t="s">
        <v>136</v>
      </c>
    </row>
    <row r="286" spans="2:51" s="6" customFormat="1" ht="15.75" customHeight="1">
      <c r="B286" s="192"/>
      <c r="C286" s="193"/>
      <c r="D286" s="167" t="s">
        <v>144</v>
      </c>
      <c r="E286" s="193"/>
      <c r="F286" s="194" t="s">
        <v>223</v>
      </c>
      <c r="G286" s="193"/>
      <c r="H286" s="195">
        <v>8</v>
      </c>
      <c r="J286" s="193"/>
      <c r="K286" s="193"/>
      <c r="L286" s="196"/>
      <c r="M286" s="197"/>
      <c r="N286" s="193"/>
      <c r="O286" s="193"/>
      <c r="P286" s="193"/>
      <c r="Q286" s="193"/>
      <c r="R286" s="193"/>
      <c r="S286" s="193"/>
      <c r="T286" s="198"/>
      <c r="AT286" s="199" t="s">
        <v>144</v>
      </c>
      <c r="AU286" s="199" t="s">
        <v>78</v>
      </c>
      <c r="AV286" s="199" t="s">
        <v>153</v>
      </c>
      <c r="AW286" s="199" t="s">
        <v>93</v>
      </c>
      <c r="AX286" s="199" t="s">
        <v>70</v>
      </c>
      <c r="AY286" s="199" t="s">
        <v>136</v>
      </c>
    </row>
    <row r="287" spans="2:51" s="6" customFormat="1" ht="15.75" customHeight="1">
      <c r="B287" s="174"/>
      <c r="C287" s="175"/>
      <c r="D287" s="167" t="s">
        <v>144</v>
      </c>
      <c r="E287" s="175"/>
      <c r="F287" s="176" t="s">
        <v>147</v>
      </c>
      <c r="G287" s="175"/>
      <c r="H287" s="177">
        <v>8</v>
      </c>
      <c r="J287" s="175"/>
      <c r="K287" s="175"/>
      <c r="L287" s="178"/>
      <c r="M287" s="179"/>
      <c r="N287" s="175"/>
      <c r="O287" s="175"/>
      <c r="P287" s="175"/>
      <c r="Q287" s="175"/>
      <c r="R287" s="175"/>
      <c r="S287" s="175"/>
      <c r="T287" s="180"/>
      <c r="AT287" s="181" t="s">
        <v>144</v>
      </c>
      <c r="AU287" s="181" t="s">
        <v>78</v>
      </c>
      <c r="AV287" s="181" t="s">
        <v>142</v>
      </c>
      <c r="AW287" s="181" t="s">
        <v>93</v>
      </c>
      <c r="AX287" s="181" t="s">
        <v>20</v>
      </c>
      <c r="AY287" s="181" t="s">
        <v>136</v>
      </c>
    </row>
    <row r="288" spans="2:65" s="6" customFormat="1" ht="15.75" customHeight="1">
      <c r="B288" s="23"/>
      <c r="C288" s="145" t="s">
        <v>424</v>
      </c>
      <c r="D288" s="145" t="s">
        <v>138</v>
      </c>
      <c r="E288" s="146" t="s">
        <v>1158</v>
      </c>
      <c r="F288" s="147" t="s">
        <v>1159</v>
      </c>
      <c r="G288" s="148" t="s">
        <v>385</v>
      </c>
      <c r="H288" s="149">
        <v>2</v>
      </c>
      <c r="I288" s="150"/>
      <c r="J288" s="151">
        <f>ROUND($I$288*$H$288,2)</f>
        <v>0</v>
      </c>
      <c r="K288" s="147"/>
      <c r="L288" s="43"/>
      <c r="M288" s="152"/>
      <c r="N288" s="153" t="s">
        <v>41</v>
      </c>
      <c r="O288" s="24"/>
      <c r="P288" s="24"/>
      <c r="Q288" s="154">
        <v>0.0003</v>
      </c>
      <c r="R288" s="154">
        <f>$Q$288*$H$288</f>
        <v>0.0006</v>
      </c>
      <c r="S288" s="154">
        <v>0</v>
      </c>
      <c r="T288" s="155">
        <f>$S$288*$H$288</f>
        <v>0</v>
      </c>
      <c r="AR288" s="89" t="s">
        <v>277</v>
      </c>
      <c r="AT288" s="89" t="s">
        <v>138</v>
      </c>
      <c r="AU288" s="89" t="s">
        <v>78</v>
      </c>
      <c r="AY288" s="6" t="s">
        <v>136</v>
      </c>
      <c r="BE288" s="156">
        <f>IF($N$288="základní",$J$288,0)</f>
        <v>0</v>
      </c>
      <c r="BF288" s="156">
        <f>IF($N$288="snížená",$J$288,0)</f>
        <v>0</v>
      </c>
      <c r="BG288" s="156">
        <f>IF($N$288="zákl. přenesená",$J$288,0)</f>
        <v>0</v>
      </c>
      <c r="BH288" s="156">
        <f>IF($N$288="sníž. přenesená",$J$288,0)</f>
        <v>0</v>
      </c>
      <c r="BI288" s="156">
        <f>IF($N$288="nulová",$J$288,0)</f>
        <v>0</v>
      </c>
      <c r="BJ288" s="89" t="s">
        <v>20</v>
      </c>
      <c r="BK288" s="156">
        <f>ROUND($I$288*$H$288,2)</f>
        <v>0</v>
      </c>
      <c r="BL288" s="89" t="s">
        <v>277</v>
      </c>
      <c r="BM288" s="89" t="s">
        <v>1160</v>
      </c>
    </row>
    <row r="289" spans="2:51" s="6" customFormat="1" ht="15.75" customHeight="1">
      <c r="B289" s="157"/>
      <c r="C289" s="158"/>
      <c r="D289" s="159" t="s">
        <v>144</v>
      </c>
      <c r="E289" s="160"/>
      <c r="F289" s="160" t="s">
        <v>1048</v>
      </c>
      <c r="G289" s="158"/>
      <c r="H289" s="158"/>
      <c r="J289" s="158"/>
      <c r="K289" s="158"/>
      <c r="L289" s="161"/>
      <c r="M289" s="162"/>
      <c r="N289" s="158"/>
      <c r="O289" s="158"/>
      <c r="P289" s="158"/>
      <c r="Q289" s="158"/>
      <c r="R289" s="158"/>
      <c r="S289" s="158"/>
      <c r="T289" s="163"/>
      <c r="AT289" s="164" t="s">
        <v>144</v>
      </c>
      <c r="AU289" s="164" t="s">
        <v>78</v>
      </c>
      <c r="AV289" s="164" t="s">
        <v>20</v>
      </c>
      <c r="AW289" s="164" t="s">
        <v>93</v>
      </c>
      <c r="AX289" s="164" t="s">
        <v>70</v>
      </c>
      <c r="AY289" s="164" t="s">
        <v>136</v>
      </c>
    </row>
    <row r="290" spans="2:51" s="6" customFormat="1" ht="15.75" customHeight="1">
      <c r="B290" s="165"/>
      <c r="C290" s="166"/>
      <c r="D290" s="167" t="s">
        <v>144</v>
      </c>
      <c r="E290" s="166"/>
      <c r="F290" s="168" t="s">
        <v>78</v>
      </c>
      <c r="G290" s="166"/>
      <c r="H290" s="169">
        <v>2</v>
      </c>
      <c r="J290" s="166"/>
      <c r="K290" s="166"/>
      <c r="L290" s="170"/>
      <c r="M290" s="171"/>
      <c r="N290" s="166"/>
      <c r="O290" s="166"/>
      <c r="P290" s="166"/>
      <c r="Q290" s="166"/>
      <c r="R290" s="166"/>
      <c r="S290" s="166"/>
      <c r="T290" s="172"/>
      <c r="AT290" s="173" t="s">
        <v>144</v>
      </c>
      <c r="AU290" s="173" t="s">
        <v>78</v>
      </c>
      <c r="AV290" s="173" t="s">
        <v>78</v>
      </c>
      <c r="AW290" s="173" t="s">
        <v>93</v>
      </c>
      <c r="AX290" s="173" t="s">
        <v>70</v>
      </c>
      <c r="AY290" s="173" t="s">
        <v>136</v>
      </c>
    </row>
    <row r="291" spans="2:51" s="6" customFormat="1" ht="15.75" customHeight="1">
      <c r="B291" s="192"/>
      <c r="C291" s="193"/>
      <c r="D291" s="167" t="s">
        <v>144</v>
      </c>
      <c r="E291" s="193"/>
      <c r="F291" s="194" t="s">
        <v>223</v>
      </c>
      <c r="G291" s="193"/>
      <c r="H291" s="195">
        <v>2</v>
      </c>
      <c r="J291" s="193"/>
      <c r="K291" s="193"/>
      <c r="L291" s="196"/>
      <c r="M291" s="197"/>
      <c r="N291" s="193"/>
      <c r="O291" s="193"/>
      <c r="P291" s="193"/>
      <c r="Q291" s="193"/>
      <c r="R291" s="193"/>
      <c r="S291" s="193"/>
      <c r="T291" s="198"/>
      <c r="AT291" s="199" t="s">
        <v>144</v>
      </c>
      <c r="AU291" s="199" t="s">
        <v>78</v>
      </c>
      <c r="AV291" s="199" t="s">
        <v>153</v>
      </c>
      <c r="AW291" s="199" t="s">
        <v>93</v>
      </c>
      <c r="AX291" s="199" t="s">
        <v>70</v>
      </c>
      <c r="AY291" s="199" t="s">
        <v>136</v>
      </c>
    </row>
    <row r="292" spans="2:51" s="6" customFormat="1" ht="15.75" customHeight="1">
      <c r="B292" s="174"/>
      <c r="C292" s="175"/>
      <c r="D292" s="167" t="s">
        <v>144</v>
      </c>
      <c r="E292" s="175"/>
      <c r="F292" s="176" t="s">
        <v>147</v>
      </c>
      <c r="G292" s="175"/>
      <c r="H292" s="177">
        <v>2</v>
      </c>
      <c r="J292" s="175"/>
      <c r="K292" s="175"/>
      <c r="L292" s="178"/>
      <c r="M292" s="179"/>
      <c r="N292" s="175"/>
      <c r="O292" s="175"/>
      <c r="P292" s="175"/>
      <c r="Q292" s="175"/>
      <c r="R292" s="175"/>
      <c r="S292" s="175"/>
      <c r="T292" s="180"/>
      <c r="AT292" s="181" t="s">
        <v>144</v>
      </c>
      <c r="AU292" s="181" t="s">
        <v>78</v>
      </c>
      <c r="AV292" s="181" t="s">
        <v>142</v>
      </c>
      <c r="AW292" s="181" t="s">
        <v>93</v>
      </c>
      <c r="AX292" s="181" t="s">
        <v>20</v>
      </c>
      <c r="AY292" s="181" t="s">
        <v>136</v>
      </c>
    </row>
    <row r="293" spans="2:65" s="6" customFormat="1" ht="15.75" customHeight="1">
      <c r="B293" s="23"/>
      <c r="C293" s="145" t="s">
        <v>428</v>
      </c>
      <c r="D293" s="145" t="s">
        <v>138</v>
      </c>
      <c r="E293" s="146" t="s">
        <v>1161</v>
      </c>
      <c r="F293" s="147" t="s">
        <v>1162</v>
      </c>
      <c r="G293" s="148" t="s">
        <v>385</v>
      </c>
      <c r="H293" s="149">
        <v>1</v>
      </c>
      <c r="I293" s="150"/>
      <c r="J293" s="151">
        <f>ROUND($I$293*$H$293,2)</f>
        <v>0</v>
      </c>
      <c r="K293" s="147" t="s">
        <v>190</v>
      </c>
      <c r="L293" s="43"/>
      <c r="M293" s="152"/>
      <c r="N293" s="153" t="s">
        <v>41</v>
      </c>
      <c r="O293" s="24"/>
      <c r="P293" s="24"/>
      <c r="Q293" s="154">
        <v>0.0007</v>
      </c>
      <c r="R293" s="154">
        <f>$Q$293*$H$293</f>
        <v>0.0007</v>
      </c>
      <c r="S293" s="154">
        <v>0</v>
      </c>
      <c r="T293" s="155">
        <f>$S$293*$H$293</f>
        <v>0</v>
      </c>
      <c r="AR293" s="89" t="s">
        <v>277</v>
      </c>
      <c r="AT293" s="89" t="s">
        <v>138</v>
      </c>
      <c r="AU293" s="89" t="s">
        <v>78</v>
      </c>
      <c r="AY293" s="6" t="s">
        <v>136</v>
      </c>
      <c r="BE293" s="156">
        <f>IF($N$293="základní",$J$293,0)</f>
        <v>0</v>
      </c>
      <c r="BF293" s="156">
        <f>IF($N$293="snížená",$J$293,0)</f>
        <v>0</v>
      </c>
      <c r="BG293" s="156">
        <f>IF($N$293="zákl. přenesená",$J$293,0)</f>
        <v>0</v>
      </c>
      <c r="BH293" s="156">
        <f>IF($N$293="sníž. přenesená",$J$293,0)</f>
        <v>0</v>
      </c>
      <c r="BI293" s="156">
        <f>IF($N$293="nulová",$J$293,0)</f>
        <v>0</v>
      </c>
      <c r="BJ293" s="89" t="s">
        <v>20</v>
      </c>
      <c r="BK293" s="156">
        <f>ROUND($I$293*$H$293,2)</f>
        <v>0</v>
      </c>
      <c r="BL293" s="89" t="s">
        <v>277</v>
      </c>
      <c r="BM293" s="89" t="s">
        <v>1163</v>
      </c>
    </row>
    <row r="294" spans="2:51" s="6" customFormat="1" ht="15.75" customHeight="1">
      <c r="B294" s="157"/>
      <c r="C294" s="158"/>
      <c r="D294" s="159" t="s">
        <v>144</v>
      </c>
      <c r="E294" s="160"/>
      <c r="F294" s="160" t="s">
        <v>1048</v>
      </c>
      <c r="G294" s="158"/>
      <c r="H294" s="158"/>
      <c r="J294" s="158"/>
      <c r="K294" s="158"/>
      <c r="L294" s="161"/>
      <c r="M294" s="162"/>
      <c r="N294" s="158"/>
      <c r="O294" s="158"/>
      <c r="P294" s="158"/>
      <c r="Q294" s="158"/>
      <c r="R294" s="158"/>
      <c r="S294" s="158"/>
      <c r="T294" s="163"/>
      <c r="AT294" s="164" t="s">
        <v>144</v>
      </c>
      <c r="AU294" s="164" t="s">
        <v>78</v>
      </c>
      <c r="AV294" s="164" t="s">
        <v>20</v>
      </c>
      <c r="AW294" s="164" t="s">
        <v>93</v>
      </c>
      <c r="AX294" s="164" t="s">
        <v>70</v>
      </c>
      <c r="AY294" s="164" t="s">
        <v>136</v>
      </c>
    </row>
    <row r="295" spans="2:51" s="6" customFormat="1" ht="15.75" customHeight="1">
      <c r="B295" s="165"/>
      <c r="C295" s="166"/>
      <c r="D295" s="167" t="s">
        <v>144</v>
      </c>
      <c r="E295" s="166"/>
      <c r="F295" s="168" t="s">
        <v>20</v>
      </c>
      <c r="G295" s="166"/>
      <c r="H295" s="169">
        <v>1</v>
      </c>
      <c r="J295" s="166"/>
      <c r="K295" s="166"/>
      <c r="L295" s="170"/>
      <c r="M295" s="171"/>
      <c r="N295" s="166"/>
      <c r="O295" s="166"/>
      <c r="P295" s="166"/>
      <c r="Q295" s="166"/>
      <c r="R295" s="166"/>
      <c r="S295" s="166"/>
      <c r="T295" s="172"/>
      <c r="AT295" s="173" t="s">
        <v>144</v>
      </c>
      <c r="AU295" s="173" t="s">
        <v>78</v>
      </c>
      <c r="AV295" s="173" t="s">
        <v>78</v>
      </c>
      <c r="AW295" s="173" t="s">
        <v>93</v>
      </c>
      <c r="AX295" s="173" t="s">
        <v>70</v>
      </c>
      <c r="AY295" s="173" t="s">
        <v>136</v>
      </c>
    </row>
    <row r="296" spans="2:51" s="6" customFormat="1" ht="15.75" customHeight="1">
      <c r="B296" s="192"/>
      <c r="C296" s="193"/>
      <c r="D296" s="167" t="s">
        <v>144</v>
      </c>
      <c r="E296" s="193"/>
      <c r="F296" s="194" t="s">
        <v>223</v>
      </c>
      <c r="G296" s="193"/>
      <c r="H296" s="195">
        <v>1</v>
      </c>
      <c r="J296" s="193"/>
      <c r="K296" s="193"/>
      <c r="L296" s="196"/>
      <c r="M296" s="197"/>
      <c r="N296" s="193"/>
      <c r="O296" s="193"/>
      <c r="P296" s="193"/>
      <c r="Q296" s="193"/>
      <c r="R296" s="193"/>
      <c r="S296" s="193"/>
      <c r="T296" s="198"/>
      <c r="AT296" s="199" t="s">
        <v>144</v>
      </c>
      <c r="AU296" s="199" t="s">
        <v>78</v>
      </c>
      <c r="AV296" s="199" t="s">
        <v>153</v>
      </c>
      <c r="AW296" s="199" t="s">
        <v>93</v>
      </c>
      <c r="AX296" s="199" t="s">
        <v>70</v>
      </c>
      <c r="AY296" s="199" t="s">
        <v>136</v>
      </c>
    </row>
    <row r="297" spans="2:51" s="6" customFormat="1" ht="15.75" customHeight="1">
      <c r="B297" s="174"/>
      <c r="C297" s="175"/>
      <c r="D297" s="167" t="s">
        <v>144</v>
      </c>
      <c r="E297" s="175"/>
      <c r="F297" s="176" t="s">
        <v>147</v>
      </c>
      <c r="G297" s="175"/>
      <c r="H297" s="177">
        <v>1</v>
      </c>
      <c r="J297" s="175"/>
      <c r="K297" s="175"/>
      <c r="L297" s="178"/>
      <c r="M297" s="179"/>
      <c r="N297" s="175"/>
      <c r="O297" s="175"/>
      <c r="P297" s="175"/>
      <c r="Q297" s="175"/>
      <c r="R297" s="175"/>
      <c r="S297" s="175"/>
      <c r="T297" s="180"/>
      <c r="AT297" s="181" t="s">
        <v>144</v>
      </c>
      <c r="AU297" s="181" t="s">
        <v>78</v>
      </c>
      <c r="AV297" s="181" t="s">
        <v>142</v>
      </c>
      <c r="AW297" s="181" t="s">
        <v>93</v>
      </c>
      <c r="AX297" s="181" t="s">
        <v>20</v>
      </c>
      <c r="AY297" s="181" t="s">
        <v>136</v>
      </c>
    </row>
    <row r="298" spans="2:65" s="6" customFormat="1" ht="15.75" customHeight="1">
      <c r="B298" s="23"/>
      <c r="C298" s="145" t="s">
        <v>1164</v>
      </c>
      <c r="D298" s="145" t="s">
        <v>138</v>
      </c>
      <c r="E298" s="146" t="s">
        <v>1165</v>
      </c>
      <c r="F298" s="147" t="s">
        <v>1166</v>
      </c>
      <c r="G298" s="148" t="s">
        <v>385</v>
      </c>
      <c r="H298" s="149">
        <v>5</v>
      </c>
      <c r="I298" s="150"/>
      <c r="J298" s="151">
        <f>ROUND($I$298*$H$298,2)</f>
        <v>0</v>
      </c>
      <c r="K298" s="147" t="s">
        <v>190</v>
      </c>
      <c r="L298" s="43"/>
      <c r="M298" s="152"/>
      <c r="N298" s="153" t="s">
        <v>41</v>
      </c>
      <c r="O298" s="24"/>
      <c r="P298" s="24"/>
      <c r="Q298" s="154">
        <v>0.00026</v>
      </c>
      <c r="R298" s="154">
        <f>$Q$298*$H$298</f>
        <v>0.0013</v>
      </c>
      <c r="S298" s="154">
        <v>0</v>
      </c>
      <c r="T298" s="155">
        <f>$S$298*$H$298</f>
        <v>0</v>
      </c>
      <c r="AR298" s="89" t="s">
        <v>277</v>
      </c>
      <c r="AT298" s="89" t="s">
        <v>138</v>
      </c>
      <c r="AU298" s="89" t="s">
        <v>78</v>
      </c>
      <c r="AY298" s="6" t="s">
        <v>136</v>
      </c>
      <c r="BE298" s="156">
        <f>IF($N$298="základní",$J$298,0)</f>
        <v>0</v>
      </c>
      <c r="BF298" s="156">
        <f>IF($N$298="snížená",$J$298,0)</f>
        <v>0</v>
      </c>
      <c r="BG298" s="156">
        <f>IF($N$298="zákl. přenesená",$J$298,0)</f>
        <v>0</v>
      </c>
      <c r="BH298" s="156">
        <f>IF($N$298="sníž. přenesená",$J$298,0)</f>
        <v>0</v>
      </c>
      <c r="BI298" s="156">
        <f>IF($N$298="nulová",$J$298,0)</f>
        <v>0</v>
      </c>
      <c r="BJ298" s="89" t="s">
        <v>20</v>
      </c>
      <c r="BK298" s="156">
        <f>ROUND($I$298*$H$298,2)</f>
        <v>0</v>
      </c>
      <c r="BL298" s="89" t="s">
        <v>277</v>
      </c>
      <c r="BM298" s="89" t="s">
        <v>1167</v>
      </c>
    </row>
    <row r="299" spans="2:51" s="6" customFormat="1" ht="15.75" customHeight="1">
      <c r="B299" s="157"/>
      <c r="C299" s="158"/>
      <c r="D299" s="159" t="s">
        <v>144</v>
      </c>
      <c r="E299" s="160"/>
      <c r="F299" s="160" t="s">
        <v>1001</v>
      </c>
      <c r="G299" s="158"/>
      <c r="H299" s="158"/>
      <c r="J299" s="158"/>
      <c r="K299" s="158"/>
      <c r="L299" s="161"/>
      <c r="M299" s="162"/>
      <c r="N299" s="158"/>
      <c r="O299" s="158"/>
      <c r="P299" s="158"/>
      <c r="Q299" s="158"/>
      <c r="R299" s="158"/>
      <c r="S299" s="158"/>
      <c r="T299" s="163"/>
      <c r="AT299" s="164" t="s">
        <v>144</v>
      </c>
      <c r="AU299" s="164" t="s">
        <v>78</v>
      </c>
      <c r="AV299" s="164" t="s">
        <v>20</v>
      </c>
      <c r="AW299" s="164" t="s">
        <v>93</v>
      </c>
      <c r="AX299" s="164" t="s">
        <v>70</v>
      </c>
      <c r="AY299" s="164" t="s">
        <v>136</v>
      </c>
    </row>
    <row r="300" spans="2:51" s="6" customFormat="1" ht="15.75" customHeight="1">
      <c r="B300" s="165"/>
      <c r="C300" s="166"/>
      <c r="D300" s="167" t="s">
        <v>144</v>
      </c>
      <c r="E300" s="166"/>
      <c r="F300" s="168" t="s">
        <v>162</v>
      </c>
      <c r="G300" s="166"/>
      <c r="H300" s="169">
        <v>5</v>
      </c>
      <c r="J300" s="166"/>
      <c r="K300" s="166"/>
      <c r="L300" s="170"/>
      <c r="M300" s="171"/>
      <c r="N300" s="166"/>
      <c r="O300" s="166"/>
      <c r="P300" s="166"/>
      <c r="Q300" s="166"/>
      <c r="R300" s="166"/>
      <c r="S300" s="166"/>
      <c r="T300" s="172"/>
      <c r="AT300" s="173" t="s">
        <v>144</v>
      </c>
      <c r="AU300" s="173" t="s">
        <v>78</v>
      </c>
      <c r="AV300" s="173" t="s">
        <v>78</v>
      </c>
      <c r="AW300" s="173" t="s">
        <v>93</v>
      </c>
      <c r="AX300" s="173" t="s">
        <v>70</v>
      </c>
      <c r="AY300" s="173" t="s">
        <v>136</v>
      </c>
    </row>
    <row r="301" spans="2:51" s="6" customFormat="1" ht="15.75" customHeight="1">
      <c r="B301" s="192"/>
      <c r="C301" s="193"/>
      <c r="D301" s="167" t="s">
        <v>144</v>
      </c>
      <c r="E301" s="193"/>
      <c r="F301" s="194" t="s">
        <v>223</v>
      </c>
      <c r="G301" s="193"/>
      <c r="H301" s="195">
        <v>5</v>
      </c>
      <c r="J301" s="193"/>
      <c r="K301" s="193"/>
      <c r="L301" s="196"/>
      <c r="M301" s="197"/>
      <c r="N301" s="193"/>
      <c r="O301" s="193"/>
      <c r="P301" s="193"/>
      <c r="Q301" s="193"/>
      <c r="R301" s="193"/>
      <c r="S301" s="193"/>
      <c r="T301" s="198"/>
      <c r="AT301" s="199" t="s">
        <v>144</v>
      </c>
      <c r="AU301" s="199" t="s">
        <v>78</v>
      </c>
      <c r="AV301" s="199" t="s">
        <v>153</v>
      </c>
      <c r="AW301" s="199" t="s">
        <v>93</v>
      </c>
      <c r="AX301" s="199" t="s">
        <v>70</v>
      </c>
      <c r="AY301" s="199" t="s">
        <v>136</v>
      </c>
    </row>
    <row r="302" spans="2:51" s="6" customFormat="1" ht="15.75" customHeight="1">
      <c r="B302" s="174"/>
      <c r="C302" s="175"/>
      <c r="D302" s="167" t="s">
        <v>144</v>
      </c>
      <c r="E302" s="175"/>
      <c r="F302" s="176" t="s">
        <v>147</v>
      </c>
      <c r="G302" s="175"/>
      <c r="H302" s="177">
        <v>5</v>
      </c>
      <c r="J302" s="175"/>
      <c r="K302" s="175"/>
      <c r="L302" s="178"/>
      <c r="M302" s="179"/>
      <c r="N302" s="175"/>
      <c r="O302" s="175"/>
      <c r="P302" s="175"/>
      <c r="Q302" s="175"/>
      <c r="R302" s="175"/>
      <c r="S302" s="175"/>
      <c r="T302" s="180"/>
      <c r="AT302" s="181" t="s">
        <v>144</v>
      </c>
      <c r="AU302" s="181" t="s">
        <v>78</v>
      </c>
      <c r="AV302" s="181" t="s">
        <v>142</v>
      </c>
      <c r="AW302" s="181" t="s">
        <v>93</v>
      </c>
      <c r="AX302" s="181" t="s">
        <v>20</v>
      </c>
      <c r="AY302" s="181" t="s">
        <v>136</v>
      </c>
    </row>
    <row r="303" spans="2:65" s="6" customFormat="1" ht="15.75" customHeight="1">
      <c r="B303" s="23"/>
      <c r="C303" s="145" t="s">
        <v>617</v>
      </c>
      <c r="D303" s="145" t="s">
        <v>138</v>
      </c>
      <c r="E303" s="146" t="s">
        <v>1168</v>
      </c>
      <c r="F303" s="147" t="s">
        <v>1169</v>
      </c>
      <c r="G303" s="148" t="s">
        <v>385</v>
      </c>
      <c r="H303" s="149">
        <v>148</v>
      </c>
      <c r="I303" s="150"/>
      <c r="J303" s="151">
        <f>ROUND($I$303*$H$303,2)</f>
        <v>0</v>
      </c>
      <c r="K303" s="147" t="s">
        <v>190</v>
      </c>
      <c r="L303" s="43"/>
      <c r="M303" s="152"/>
      <c r="N303" s="153" t="s">
        <v>41</v>
      </c>
      <c r="O303" s="24"/>
      <c r="P303" s="24"/>
      <c r="Q303" s="154">
        <v>0.00026</v>
      </c>
      <c r="R303" s="154">
        <f>$Q$303*$H$303</f>
        <v>0.03847999999999999</v>
      </c>
      <c r="S303" s="154">
        <v>0</v>
      </c>
      <c r="T303" s="155">
        <f>$S$303*$H$303</f>
        <v>0</v>
      </c>
      <c r="AR303" s="89" t="s">
        <v>277</v>
      </c>
      <c r="AT303" s="89" t="s">
        <v>138</v>
      </c>
      <c r="AU303" s="89" t="s">
        <v>78</v>
      </c>
      <c r="AY303" s="6" t="s">
        <v>136</v>
      </c>
      <c r="BE303" s="156">
        <f>IF($N$303="základní",$J$303,0)</f>
        <v>0</v>
      </c>
      <c r="BF303" s="156">
        <f>IF($N$303="snížená",$J$303,0)</f>
        <v>0</v>
      </c>
      <c r="BG303" s="156">
        <f>IF($N$303="zákl. přenesená",$J$303,0)</f>
        <v>0</v>
      </c>
      <c r="BH303" s="156">
        <f>IF($N$303="sníž. přenesená",$J$303,0)</f>
        <v>0</v>
      </c>
      <c r="BI303" s="156">
        <f>IF($N$303="nulová",$J$303,0)</f>
        <v>0</v>
      </c>
      <c r="BJ303" s="89" t="s">
        <v>20</v>
      </c>
      <c r="BK303" s="156">
        <f>ROUND($I$303*$H$303,2)</f>
        <v>0</v>
      </c>
      <c r="BL303" s="89" t="s">
        <v>277</v>
      </c>
      <c r="BM303" s="89" t="s">
        <v>1170</v>
      </c>
    </row>
    <row r="304" spans="2:51" s="6" customFormat="1" ht="15.75" customHeight="1">
      <c r="B304" s="157"/>
      <c r="C304" s="158"/>
      <c r="D304" s="159" t="s">
        <v>144</v>
      </c>
      <c r="E304" s="160"/>
      <c r="F304" s="160" t="s">
        <v>1093</v>
      </c>
      <c r="G304" s="158"/>
      <c r="H304" s="158"/>
      <c r="J304" s="158"/>
      <c r="K304" s="158"/>
      <c r="L304" s="161"/>
      <c r="M304" s="162"/>
      <c r="N304" s="158"/>
      <c r="O304" s="158"/>
      <c r="P304" s="158"/>
      <c r="Q304" s="158"/>
      <c r="R304" s="158"/>
      <c r="S304" s="158"/>
      <c r="T304" s="163"/>
      <c r="AT304" s="164" t="s">
        <v>144</v>
      </c>
      <c r="AU304" s="164" t="s">
        <v>78</v>
      </c>
      <c r="AV304" s="164" t="s">
        <v>20</v>
      </c>
      <c r="AW304" s="164" t="s">
        <v>93</v>
      </c>
      <c r="AX304" s="164" t="s">
        <v>70</v>
      </c>
      <c r="AY304" s="164" t="s">
        <v>136</v>
      </c>
    </row>
    <row r="305" spans="2:51" s="6" customFormat="1" ht="15.75" customHeight="1">
      <c r="B305" s="165"/>
      <c r="C305" s="166"/>
      <c r="D305" s="167" t="s">
        <v>144</v>
      </c>
      <c r="E305" s="166"/>
      <c r="F305" s="168" t="s">
        <v>1171</v>
      </c>
      <c r="G305" s="166"/>
      <c r="H305" s="169">
        <v>148</v>
      </c>
      <c r="J305" s="166"/>
      <c r="K305" s="166"/>
      <c r="L305" s="170"/>
      <c r="M305" s="171"/>
      <c r="N305" s="166"/>
      <c r="O305" s="166"/>
      <c r="P305" s="166"/>
      <c r="Q305" s="166"/>
      <c r="R305" s="166"/>
      <c r="S305" s="166"/>
      <c r="T305" s="172"/>
      <c r="AT305" s="173" t="s">
        <v>144</v>
      </c>
      <c r="AU305" s="173" t="s">
        <v>78</v>
      </c>
      <c r="AV305" s="173" t="s">
        <v>78</v>
      </c>
      <c r="AW305" s="173" t="s">
        <v>93</v>
      </c>
      <c r="AX305" s="173" t="s">
        <v>70</v>
      </c>
      <c r="AY305" s="173" t="s">
        <v>136</v>
      </c>
    </row>
    <row r="306" spans="2:51" s="6" customFormat="1" ht="15.75" customHeight="1">
      <c r="B306" s="192"/>
      <c r="C306" s="193"/>
      <c r="D306" s="167" t="s">
        <v>144</v>
      </c>
      <c r="E306" s="193"/>
      <c r="F306" s="194" t="s">
        <v>223</v>
      </c>
      <c r="G306" s="193"/>
      <c r="H306" s="195">
        <v>148</v>
      </c>
      <c r="J306" s="193"/>
      <c r="K306" s="193"/>
      <c r="L306" s="196"/>
      <c r="M306" s="197"/>
      <c r="N306" s="193"/>
      <c r="O306" s="193"/>
      <c r="P306" s="193"/>
      <c r="Q306" s="193"/>
      <c r="R306" s="193"/>
      <c r="S306" s="193"/>
      <c r="T306" s="198"/>
      <c r="AT306" s="199" t="s">
        <v>144</v>
      </c>
      <c r="AU306" s="199" t="s">
        <v>78</v>
      </c>
      <c r="AV306" s="199" t="s">
        <v>153</v>
      </c>
      <c r="AW306" s="199" t="s">
        <v>93</v>
      </c>
      <c r="AX306" s="199" t="s">
        <v>70</v>
      </c>
      <c r="AY306" s="199" t="s">
        <v>136</v>
      </c>
    </row>
    <row r="307" spans="2:51" s="6" customFormat="1" ht="15.75" customHeight="1">
      <c r="B307" s="174"/>
      <c r="C307" s="175"/>
      <c r="D307" s="167" t="s">
        <v>144</v>
      </c>
      <c r="E307" s="175"/>
      <c r="F307" s="176" t="s">
        <v>147</v>
      </c>
      <c r="G307" s="175"/>
      <c r="H307" s="177">
        <v>148</v>
      </c>
      <c r="J307" s="175"/>
      <c r="K307" s="175"/>
      <c r="L307" s="178"/>
      <c r="M307" s="179"/>
      <c r="N307" s="175"/>
      <c r="O307" s="175"/>
      <c r="P307" s="175"/>
      <c r="Q307" s="175"/>
      <c r="R307" s="175"/>
      <c r="S307" s="175"/>
      <c r="T307" s="180"/>
      <c r="AT307" s="181" t="s">
        <v>144</v>
      </c>
      <c r="AU307" s="181" t="s">
        <v>78</v>
      </c>
      <c r="AV307" s="181" t="s">
        <v>142</v>
      </c>
      <c r="AW307" s="181" t="s">
        <v>93</v>
      </c>
      <c r="AX307" s="181" t="s">
        <v>20</v>
      </c>
      <c r="AY307" s="181" t="s">
        <v>136</v>
      </c>
    </row>
    <row r="308" spans="2:65" s="6" customFormat="1" ht="15.75" customHeight="1">
      <c r="B308" s="23"/>
      <c r="C308" s="145" t="s">
        <v>455</v>
      </c>
      <c r="D308" s="145" t="s">
        <v>138</v>
      </c>
      <c r="E308" s="146" t="s">
        <v>1172</v>
      </c>
      <c r="F308" s="147" t="s">
        <v>1173</v>
      </c>
      <c r="G308" s="148" t="s">
        <v>385</v>
      </c>
      <c r="H308" s="149">
        <v>2</v>
      </c>
      <c r="I308" s="150"/>
      <c r="J308" s="151">
        <f>ROUND($I$308*$H$308,2)</f>
        <v>0</v>
      </c>
      <c r="K308" s="147" t="s">
        <v>190</v>
      </c>
      <c r="L308" s="43"/>
      <c r="M308" s="152"/>
      <c r="N308" s="153" t="s">
        <v>41</v>
      </c>
      <c r="O308" s="24"/>
      <c r="P308" s="24"/>
      <c r="Q308" s="154">
        <v>0.00038</v>
      </c>
      <c r="R308" s="154">
        <f>$Q$308*$H$308</f>
        <v>0.00076</v>
      </c>
      <c r="S308" s="154">
        <v>0</v>
      </c>
      <c r="T308" s="155">
        <f>$S$308*$H$308</f>
        <v>0</v>
      </c>
      <c r="AR308" s="89" t="s">
        <v>277</v>
      </c>
      <c r="AT308" s="89" t="s">
        <v>138</v>
      </c>
      <c r="AU308" s="89" t="s">
        <v>78</v>
      </c>
      <c r="AY308" s="6" t="s">
        <v>136</v>
      </c>
      <c r="BE308" s="156">
        <f>IF($N$308="základní",$J$308,0)</f>
        <v>0</v>
      </c>
      <c r="BF308" s="156">
        <f>IF($N$308="snížená",$J$308,0)</f>
        <v>0</v>
      </c>
      <c r="BG308" s="156">
        <f>IF($N$308="zákl. přenesená",$J$308,0)</f>
        <v>0</v>
      </c>
      <c r="BH308" s="156">
        <f>IF($N$308="sníž. přenesená",$J$308,0)</f>
        <v>0</v>
      </c>
      <c r="BI308" s="156">
        <f>IF($N$308="nulová",$J$308,0)</f>
        <v>0</v>
      </c>
      <c r="BJ308" s="89" t="s">
        <v>20</v>
      </c>
      <c r="BK308" s="156">
        <f>ROUND($I$308*$H$308,2)</f>
        <v>0</v>
      </c>
      <c r="BL308" s="89" t="s">
        <v>277</v>
      </c>
      <c r="BM308" s="89" t="s">
        <v>1174</v>
      </c>
    </row>
    <row r="309" spans="2:47" s="6" customFormat="1" ht="16.5" customHeight="1">
      <c r="B309" s="23"/>
      <c r="C309" s="24"/>
      <c r="D309" s="159" t="s">
        <v>998</v>
      </c>
      <c r="E309" s="24"/>
      <c r="F309" s="204" t="s">
        <v>1175</v>
      </c>
      <c r="G309" s="24"/>
      <c r="H309" s="24"/>
      <c r="J309" s="24"/>
      <c r="K309" s="24"/>
      <c r="L309" s="43"/>
      <c r="M309" s="56"/>
      <c r="N309" s="24"/>
      <c r="O309" s="24"/>
      <c r="P309" s="24"/>
      <c r="Q309" s="24"/>
      <c r="R309" s="24"/>
      <c r="S309" s="24"/>
      <c r="T309" s="57"/>
      <c r="AT309" s="6" t="s">
        <v>998</v>
      </c>
      <c r="AU309" s="6" t="s">
        <v>78</v>
      </c>
    </row>
    <row r="310" spans="2:51" s="6" customFormat="1" ht="15.75" customHeight="1">
      <c r="B310" s="157"/>
      <c r="C310" s="158"/>
      <c r="D310" s="167" t="s">
        <v>144</v>
      </c>
      <c r="E310" s="158"/>
      <c r="F310" s="160" t="s">
        <v>1048</v>
      </c>
      <c r="G310" s="158"/>
      <c r="H310" s="158"/>
      <c r="J310" s="158"/>
      <c r="K310" s="158"/>
      <c r="L310" s="161"/>
      <c r="M310" s="162"/>
      <c r="N310" s="158"/>
      <c r="O310" s="158"/>
      <c r="P310" s="158"/>
      <c r="Q310" s="158"/>
      <c r="R310" s="158"/>
      <c r="S310" s="158"/>
      <c r="T310" s="163"/>
      <c r="AT310" s="164" t="s">
        <v>144</v>
      </c>
      <c r="AU310" s="164" t="s">
        <v>78</v>
      </c>
      <c r="AV310" s="164" t="s">
        <v>20</v>
      </c>
      <c r="AW310" s="164" t="s">
        <v>93</v>
      </c>
      <c r="AX310" s="164" t="s">
        <v>70</v>
      </c>
      <c r="AY310" s="164" t="s">
        <v>136</v>
      </c>
    </row>
    <row r="311" spans="2:51" s="6" customFormat="1" ht="15.75" customHeight="1">
      <c r="B311" s="165"/>
      <c r="C311" s="166"/>
      <c r="D311" s="167" t="s">
        <v>144</v>
      </c>
      <c r="E311" s="166"/>
      <c r="F311" s="168" t="s">
        <v>78</v>
      </c>
      <c r="G311" s="166"/>
      <c r="H311" s="169">
        <v>2</v>
      </c>
      <c r="J311" s="166"/>
      <c r="K311" s="166"/>
      <c r="L311" s="170"/>
      <c r="M311" s="171"/>
      <c r="N311" s="166"/>
      <c r="O311" s="166"/>
      <c r="P311" s="166"/>
      <c r="Q311" s="166"/>
      <c r="R311" s="166"/>
      <c r="S311" s="166"/>
      <c r="T311" s="172"/>
      <c r="AT311" s="173" t="s">
        <v>144</v>
      </c>
      <c r="AU311" s="173" t="s">
        <v>78</v>
      </c>
      <c r="AV311" s="173" t="s">
        <v>78</v>
      </c>
      <c r="AW311" s="173" t="s">
        <v>93</v>
      </c>
      <c r="AX311" s="173" t="s">
        <v>70</v>
      </c>
      <c r="AY311" s="173" t="s">
        <v>136</v>
      </c>
    </row>
    <row r="312" spans="2:51" s="6" customFormat="1" ht="15.75" customHeight="1">
      <c r="B312" s="192"/>
      <c r="C312" s="193"/>
      <c r="D312" s="167" t="s">
        <v>144</v>
      </c>
      <c r="E312" s="193"/>
      <c r="F312" s="194" t="s">
        <v>223</v>
      </c>
      <c r="G312" s="193"/>
      <c r="H312" s="195">
        <v>2</v>
      </c>
      <c r="J312" s="193"/>
      <c r="K312" s="193"/>
      <c r="L312" s="196"/>
      <c r="M312" s="197"/>
      <c r="N312" s="193"/>
      <c r="O312" s="193"/>
      <c r="P312" s="193"/>
      <c r="Q312" s="193"/>
      <c r="R312" s="193"/>
      <c r="S312" s="193"/>
      <c r="T312" s="198"/>
      <c r="AT312" s="199" t="s">
        <v>144</v>
      </c>
      <c r="AU312" s="199" t="s">
        <v>78</v>
      </c>
      <c r="AV312" s="199" t="s">
        <v>153</v>
      </c>
      <c r="AW312" s="199" t="s">
        <v>93</v>
      </c>
      <c r="AX312" s="199" t="s">
        <v>70</v>
      </c>
      <c r="AY312" s="199" t="s">
        <v>136</v>
      </c>
    </row>
    <row r="313" spans="2:51" s="6" customFormat="1" ht="15.75" customHeight="1">
      <c r="B313" s="174"/>
      <c r="C313" s="175"/>
      <c r="D313" s="167" t="s">
        <v>144</v>
      </c>
      <c r="E313" s="175"/>
      <c r="F313" s="176" t="s">
        <v>147</v>
      </c>
      <c r="G313" s="175"/>
      <c r="H313" s="177">
        <v>2</v>
      </c>
      <c r="J313" s="175"/>
      <c r="K313" s="175"/>
      <c r="L313" s="178"/>
      <c r="M313" s="179"/>
      <c r="N313" s="175"/>
      <c r="O313" s="175"/>
      <c r="P313" s="175"/>
      <c r="Q313" s="175"/>
      <c r="R313" s="175"/>
      <c r="S313" s="175"/>
      <c r="T313" s="180"/>
      <c r="AT313" s="181" t="s">
        <v>144</v>
      </c>
      <c r="AU313" s="181" t="s">
        <v>78</v>
      </c>
      <c r="AV313" s="181" t="s">
        <v>142</v>
      </c>
      <c r="AW313" s="181" t="s">
        <v>93</v>
      </c>
      <c r="AX313" s="181" t="s">
        <v>20</v>
      </c>
      <c r="AY313" s="181" t="s">
        <v>136</v>
      </c>
    </row>
    <row r="314" spans="2:65" s="6" customFormat="1" ht="15.75" customHeight="1">
      <c r="B314" s="23"/>
      <c r="C314" s="145" t="s">
        <v>1176</v>
      </c>
      <c r="D314" s="145" t="s">
        <v>138</v>
      </c>
      <c r="E314" s="146" t="s">
        <v>1177</v>
      </c>
      <c r="F314" s="147" t="s">
        <v>1178</v>
      </c>
      <c r="G314" s="148" t="s">
        <v>385</v>
      </c>
      <c r="H314" s="149">
        <v>1</v>
      </c>
      <c r="I314" s="150"/>
      <c r="J314" s="151">
        <f>ROUND($I$314*$H$314,2)</f>
        <v>0</v>
      </c>
      <c r="K314" s="147" t="s">
        <v>190</v>
      </c>
      <c r="L314" s="43"/>
      <c r="M314" s="152"/>
      <c r="N314" s="153" t="s">
        <v>41</v>
      </c>
      <c r="O314" s="24"/>
      <c r="P314" s="24"/>
      <c r="Q314" s="154">
        <v>0.00078</v>
      </c>
      <c r="R314" s="154">
        <f>$Q$314*$H$314</f>
        <v>0.00078</v>
      </c>
      <c r="S314" s="154">
        <v>0</v>
      </c>
      <c r="T314" s="155">
        <f>$S$314*$H$314</f>
        <v>0</v>
      </c>
      <c r="AR314" s="89" t="s">
        <v>277</v>
      </c>
      <c r="AT314" s="89" t="s">
        <v>138</v>
      </c>
      <c r="AU314" s="89" t="s">
        <v>78</v>
      </c>
      <c r="AY314" s="6" t="s">
        <v>136</v>
      </c>
      <c r="BE314" s="156">
        <f>IF($N$314="základní",$J$314,0)</f>
        <v>0</v>
      </c>
      <c r="BF314" s="156">
        <f>IF($N$314="snížená",$J$314,0)</f>
        <v>0</v>
      </c>
      <c r="BG314" s="156">
        <f>IF($N$314="zákl. přenesená",$J$314,0)</f>
        <v>0</v>
      </c>
      <c r="BH314" s="156">
        <f>IF($N$314="sníž. přenesená",$J$314,0)</f>
        <v>0</v>
      </c>
      <c r="BI314" s="156">
        <f>IF($N$314="nulová",$J$314,0)</f>
        <v>0</v>
      </c>
      <c r="BJ314" s="89" t="s">
        <v>20</v>
      </c>
      <c r="BK314" s="156">
        <f>ROUND($I$314*$H$314,2)</f>
        <v>0</v>
      </c>
      <c r="BL314" s="89" t="s">
        <v>277</v>
      </c>
      <c r="BM314" s="89" t="s">
        <v>1179</v>
      </c>
    </row>
    <row r="315" spans="2:51" s="6" customFormat="1" ht="15.75" customHeight="1">
      <c r="B315" s="157"/>
      <c r="C315" s="158"/>
      <c r="D315" s="159" t="s">
        <v>144</v>
      </c>
      <c r="E315" s="160"/>
      <c r="F315" s="160" t="s">
        <v>1048</v>
      </c>
      <c r="G315" s="158"/>
      <c r="H315" s="158"/>
      <c r="J315" s="158"/>
      <c r="K315" s="158"/>
      <c r="L315" s="161"/>
      <c r="M315" s="162"/>
      <c r="N315" s="158"/>
      <c r="O315" s="158"/>
      <c r="P315" s="158"/>
      <c r="Q315" s="158"/>
      <c r="R315" s="158"/>
      <c r="S315" s="158"/>
      <c r="T315" s="163"/>
      <c r="AT315" s="164" t="s">
        <v>144</v>
      </c>
      <c r="AU315" s="164" t="s">
        <v>78</v>
      </c>
      <c r="AV315" s="164" t="s">
        <v>20</v>
      </c>
      <c r="AW315" s="164" t="s">
        <v>93</v>
      </c>
      <c r="AX315" s="164" t="s">
        <v>70</v>
      </c>
      <c r="AY315" s="164" t="s">
        <v>136</v>
      </c>
    </row>
    <row r="316" spans="2:51" s="6" customFormat="1" ht="15.75" customHeight="1">
      <c r="B316" s="165"/>
      <c r="C316" s="166"/>
      <c r="D316" s="167" t="s">
        <v>144</v>
      </c>
      <c r="E316" s="166"/>
      <c r="F316" s="168" t="s">
        <v>20</v>
      </c>
      <c r="G316" s="166"/>
      <c r="H316" s="169">
        <v>1</v>
      </c>
      <c r="J316" s="166"/>
      <c r="K316" s="166"/>
      <c r="L316" s="170"/>
      <c r="M316" s="171"/>
      <c r="N316" s="166"/>
      <c r="O316" s="166"/>
      <c r="P316" s="166"/>
      <c r="Q316" s="166"/>
      <c r="R316" s="166"/>
      <c r="S316" s="166"/>
      <c r="T316" s="172"/>
      <c r="AT316" s="173" t="s">
        <v>144</v>
      </c>
      <c r="AU316" s="173" t="s">
        <v>78</v>
      </c>
      <c r="AV316" s="173" t="s">
        <v>78</v>
      </c>
      <c r="AW316" s="173" t="s">
        <v>93</v>
      </c>
      <c r="AX316" s="173" t="s">
        <v>70</v>
      </c>
      <c r="AY316" s="173" t="s">
        <v>136</v>
      </c>
    </row>
    <row r="317" spans="2:51" s="6" customFormat="1" ht="15.75" customHeight="1">
      <c r="B317" s="192"/>
      <c r="C317" s="193"/>
      <c r="D317" s="167" t="s">
        <v>144</v>
      </c>
      <c r="E317" s="193"/>
      <c r="F317" s="194" t="s">
        <v>223</v>
      </c>
      <c r="G317" s="193"/>
      <c r="H317" s="195">
        <v>1</v>
      </c>
      <c r="J317" s="193"/>
      <c r="K317" s="193"/>
      <c r="L317" s="196"/>
      <c r="M317" s="197"/>
      <c r="N317" s="193"/>
      <c r="O317" s="193"/>
      <c r="P317" s="193"/>
      <c r="Q317" s="193"/>
      <c r="R317" s="193"/>
      <c r="S317" s="193"/>
      <c r="T317" s="198"/>
      <c r="AT317" s="199" t="s">
        <v>144</v>
      </c>
      <c r="AU317" s="199" t="s">
        <v>78</v>
      </c>
      <c r="AV317" s="199" t="s">
        <v>153</v>
      </c>
      <c r="AW317" s="199" t="s">
        <v>93</v>
      </c>
      <c r="AX317" s="199" t="s">
        <v>70</v>
      </c>
      <c r="AY317" s="199" t="s">
        <v>136</v>
      </c>
    </row>
    <row r="318" spans="2:51" s="6" customFormat="1" ht="15.75" customHeight="1">
      <c r="B318" s="174"/>
      <c r="C318" s="175"/>
      <c r="D318" s="167" t="s">
        <v>144</v>
      </c>
      <c r="E318" s="175"/>
      <c r="F318" s="176" t="s">
        <v>147</v>
      </c>
      <c r="G318" s="175"/>
      <c r="H318" s="177">
        <v>1</v>
      </c>
      <c r="J318" s="175"/>
      <c r="K318" s="175"/>
      <c r="L318" s="178"/>
      <c r="M318" s="179"/>
      <c r="N318" s="175"/>
      <c r="O318" s="175"/>
      <c r="P318" s="175"/>
      <c r="Q318" s="175"/>
      <c r="R318" s="175"/>
      <c r="S318" s="175"/>
      <c r="T318" s="180"/>
      <c r="AT318" s="181" t="s">
        <v>144</v>
      </c>
      <c r="AU318" s="181" t="s">
        <v>78</v>
      </c>
      <c r="AV318" s="181" t="s">
        <v>142</v>
      </c>
      <c r="AW318" s="181" t="s">
        <v>93</v>
      </c>
      <c r="AX318" s="181" t="s">
        <v>20</v>
      </c>
      <c r="AY318" s="181" t="s">
        <v>136</v>
      </c>
    </row>
    <row r="319" spans="2:65" s="6" customFormat="1" ht="15.75" customHeight="1">
      <c r="B319" s="23"/>
      <c r="C319" s="145" t="s">
        <v>472</v>
      </c>
      <c r="D319" s="145" t="s">
        <v>138</v>
      </c>
      <c r="E319" s="146" t="s">
        <v>1180</v>
      </c>
      <c r="F319" s="147" t="s">
        <v>1181</v>
      </c>
      <c r="G319" s="148" t="s">
        <v>385</v>
      </c>
      <c r="H319" s="149">
        <v>1</v>
      </c>
      <c r="I319" s="150"/>
      <c r="J319" s="151">
        <f>ROUND($I$319*$H$319,2)</f>
        <v>0</v>
      </c>
      <c r="K319" s="147"/>
      <c r="L319" s="43"/>
      <c r="M319" s="152"/>
      <c r="N319" s="153" t="s">
        <v>41</v>
      </c>
      <c r="O319" s="24"/>
      <c r="P319" s="24"/>
      <c r="Q319" s="154">
        <v>0.00144</v>
      </c>
      <c r="R319" s="154">
        <f>$Q$319*$H$319</f>
        <v>0.00144</v>
      </c>
      <c r="S319" s="154">
        <v>0</v>
      </c>
      <c r="T319" s="155">
        <f>$S$319*$H$319</f>
        <v>0</v>
      </c>
      <c r="AR319" s="89" t="s">
        <v>277</v>
      </c>
      <c r="AT319" s="89" t="s">
        <v>138</v>
      </c>
      <c r="AU319" s="89" t="s">
        <v>78</v>
      </c>
      <c r="AY319" s="6" t="s">
        <v>136</v>
      </c>
      <c r="BE319" s="156">
        <f>IF($N$319="základní",$J$319,0)</f>
        <v>0</v>
      </c>
      <c r="BF319" s="156">
        <f>IF($N$319="snížená",$J$319,0)</f>
        <v>0</v>
      </c>
      <c r="BG319" s="156">
        <f>IF($N$319="zákl. přenesená",$J$319,0)</f>
        <v>0</v>
      </c>
      <c r="BH319" s="156">
        <f>IF($N$319="sníž. přenesená",$J$319,0)</f>
        <v>0</v>
      </c>
      <c r="BI319" s="156">
        <f>IF($N$319="nulová",$J$319,0)</f>
        <v>0</v>
      </c>
      <c r="BJ319" s="89" t="s">
        <v>20</v>
      </c>
      <c r="BK319" s="156">
        <f>ROUND($I$319*$H$319,2)</f>
        <v>0</v>
      </c>
      <c r="BL319" s="89" t="s">
        <v>277</v>
      </c>
      <c r="BM319" s="89" t="s">
        <v>1182</v>
      </c>
    </row>
    <row r="320" spans="2:47" s="6" customFormat="1" ht="16.5" customHeight="1">
      <c r="B320" s="23"/>
      <c r="C320" s="24"/>
      <c r="D320" s="159" t="s">
        <v>998</v>
      </c>
      <c r="E320" s="24"/>
      <c r="F320" s="204" t="s">
        <v>1183</v>
      </c>
      <c r="G320" s="24"/>
      <c r="H320" s="24"/>
      <c r="J320" s="24"/>
      <c r="K320" s="24"/>
      <c r="L320" s="43"/>
      <c r="M320" s="56"/>
      <c r="N320" s="24"/>
      <c r="O320" s="24"/>
      <c r="P320" s="24"/>
      <c r="Q320" s="24"/>
      <c r="R320" s="24"/>
      <c r="S320" s="24"/>
      <c r="T320" s="57"/>
      <c r="AT320" s="6" t="s">
        <v>998</v>
      </c>
      <c r="AU320" s="6" t="s">
        <v>78</v>
      </c>
    </row>
    <row r="321" spans="2:51" s="6" customFormat="1" ht="15.75" customHeight="1">
      <c r="B321" s="157"/>
      <c r="C321" s="158"/>
      <c r="D321" s="167" t="s">
        <v>144</v>
      </c>
      <c r="E321" s="158"/>
      <c r="F321" s="160" t="s">
        <v>1048</v>
      </c>
      <c r="G321" s="158"/>
      <c r="H321" s="158"/>
      <c r="J321" s="158"/>
      <c r="K321" s="158"/>
      <c r="L321" s="161"/>
      <c r="M321" s="162"/>
      <c r="N321" s="158"/>
      <c r="O321" s="158"/>
      <c r="P321" s="158"/>
      <c r="Q321" s="158"/>
      <c r="R321" s="158"/>
      <c r="S321" s="158"/>
      <c r="T321" s="163"/>
      <c r="AT321" s="164" t="s">
        <v>144</v>
      </c>
      <c r="AU321" s="164" t="s">
        <v>78</v>
      </c>
      <c r="AV321" s="164" t="s">
        <v>20</v>
      </c>
      <c r="AW321" s="164" t="s">
        <v>93</v>
      </c>
      <c r="AX321" s="164" t="s">
        <v>70</v>
      </c>
      <c r="AY321" s="164" t="s">
        <v>136</v>
      </c>
    </row>
    <row r="322" spans="2:51" s="6" customFormat="1" ht="15.75" customHeight="1">
      <c r="B322" s="165"/>
      <c r="C322" s="166"/>
      <c r="D322" s="167" t="s">
        <v>144</v>
      </c>
      <c r="E322" s="166"/>
      <c r="F322" s="168" t="s">
        <v>20</v>
      </c>
      <c r="G322" s="166"/>
      <c r="H322" s="169">
        <v>1</v>
      </c>
      <c r="J322" s="166"/>
      <c r="K322" s="166"/>
      <c r="L322" s="170"/>
      <c r="M322" s="171"/>
      <c r="N322" s="166"/>
      <c r="O322" s="166"/>
      <c r="P322" s="166"/>
      <c r="Q322" s="166"/>
      <c r="R322" s="166"/>
      <c r="S322" s="166"/>
      <c r="T322" s="172"/>
      <c r="AT322" s="173" t="s">
        <v>144</v>
      </c>
      <c r="AU322" s="173" t="s">
        <v>78</v>
      </c>
      <c r="AV322" s="173" t="s">
        <v>78</v>
      </c>
      <c r="AW322" s="173" t="s">
        <v>93</v>
      </c>
      <c r="AX322" s="173" t="s">
        <v>70</v>
      </c>
      <c r="AY322" s="173" t="s">
        <v>136</v>
      </c>
    </row>
    <row r="323" spans="2:51" s="6" customFormat="1" ht="15.75" customHeight="1">
      <c r="B323" s="192"/>
      <c r="C323" s="193"/>
      <c r="D323" s="167" t="s">
        <v>144</v>
      </c>
      <c r="E323" s="193"/>
      <c r="F323" s="194" t="s">
        <v>223</v>
      </c>
      <c r="G323" s="193"/>
      <c r="H323" s="195">
        <v>1</v>
      </c>
      <c r="J323" s="193"/>
      <c r="K323" s="193"/>
      <c r="L323" s="196"/>
      <c r="M323" s="197"/>
      <c r="N323" s="193"/>
      <c r="O323" s="193"/>
      <c r="P323" s="193"/>
      <c r="Q323" s="193"/>
      <c r="R323" s="193"/>
      <c r="S323" s="193"/>
      <c r="T323" s="198"/>
      <c r="AT323" s="199" t="s">
        <v>144</v>
      </c>
      <c r="AU323" s="199" t="s">
        <v>78</v>
      </c>
      <c r="AV323" s="199" t="s">
        <v>153</v>
      </c>
      <c r="AW323" s="199" t="s">
        <v>93</v>
      </c>
      <c r="AX323" s="199" t="s">
        <v>70</v>
      </c>
      <c r="AY323" s="199" t="s">
        <v>136</v>
      </c>
    </row>
    <row r="324" spans="2:51" s="6" customFormat="1" ht="15.75" customHeight="1">
      <c r="B324" s="174"/>
      <c r="C324" s="175"/>
      <c r="D324" s="167" t="s">
        <v>144</v>
      </c>
      <c r="E324" s="175"/>
      <c r="F324" s="176" t="s">
        <v>147</v>
      </c>
      <c r="G324" s="175"/>
      <c r="H324" s="177">
        <v>1</v>
      </c>
      <c r="J324" s="175"/>
      <c r="K324" s="175"/>
      <c r="L324" s="178"/>
      <c r="M324" s="179"/>
      <c r="N324" s="175"/>
      <c r="O324" s="175"/>
      <c r="P324" s="175"/>
      <c r="Q324" s="175"/>
      <c r="R324" s="175"/>
      <c r="S324" s="175"/>
      <c r="T324" s="180"/>
      <c r="AT324" s="181" t="s">
        <v>144</v>
      </c>
      <c r="AU324" s="181" t="s">
        <v>78</v>
      </c>
      <c r="AV324" s="181" t="s">
        <v>142</v>
      </c>
      <c r="AW324" s="181" t="s">
        <v>93</v>
      </c>
      <c r="AX324" s="181" t="s">
        <v>20</v>
      </c>
      <c r="AY324" s="181" t="s">
        <v>136</v>
      </c>
    </row>
    <row r="325" spans="2:65" s="6" customFormat="1" ht="15.75" customHeight="1">
      <c r="B325" s="23"/>
      <c r="C325" s="145" t="s">
        <v>1184</v>
      </c>
      <c r="D325" s="145" t="s">
        <v>138</v>
      </c>
      <c r="E325" s="146" t="s">
        <v>1185</v>
      </c>
      <c r="F325" s="147" t="s">
        <v>1186</v>
      </c>
      <c r="G325" s="148" t="s">
        <v>385</v>
      </c>
      <c r="H325" s="149">
        <v>5</v>
      </c>
      <c r="I325" s="150"/>
      <c r="J325" s="151">
        <f>ROUND($I$325*$H$325,2)</f>
        <v>0</v>
      </c>
      <c r="K325" s="147" t="s">
        <v>190</v>
      </c>
      <c r="L325" s="43"/>
      <c r="M325" s="152"/>
      <c r="N325" s="153" t="s">
        <v>41</v>
      </c>
      <c r="O325" s="24"/>
      <c r="P325" s="24"/>
      <c r="Q325" s="154">
        <v>0.00027</v>
      </c>
      <c r="R325" s="154">
        <f>$Q$325*$H$325</f>
        <v>0.00135</v>
      </c>
      <c r="S325" s="154">
        <v>0</v>
      </c>
      <c r="T325" s="155">
        <f>$S$325*$H$325</f>
        <v>0</v>
      </c>
      <c r="AR325" s="89" t="s">
        <v>277</v>
      </c>
      <c r="AT325" s="89" t="s">
        <v>138</v>
      </c>
      <c r="AU325" s="89" t="s">
        <v>78</v>
      </c>
      <c r="AY325" s="6" t="s">
        <v>136</v>
      </c>
      <c r="BE325" s="156">
        <f>IF($N$325="základní",$J$325,0)</f>
        <v>0</v>
      </c>
      <c r="BF325" s="156">
        <f>IF($N$325="snížená",$J$325,0)</f>
        <v>0</v>
      </c>
      <c r="BG325" s="156">
        <f>IF($N$325="zákl. přenesená",$J$325,0)</f>
        <v>0</v>
      </c>
      <c r="BH325" s="156">
        <f>IF($N$325="sníž. přenesená",$J$325,0)</f>
        <v>0</v>
      </c>
      <c r="BI325" s="156">
        <f>IF($N$325="nulová",$J$325,0)</f>
        <v>0</v>
      </c>
      <c r="BJ325" s="89" t="s">
        <v>20</v>
      </c>
      <c r="BK325" s="156">
        <f>ROUND($I$325*$H$325,2)</f>
        <v>0</v>
      </c>
      <c r="BL325" s="89" t="s">
        <v>277</v>
      </c>
      <c r="BM325" s="89" t="s">
        <v>1187</v>
      </c>
    </row>
    <row r="326" spans="2:51" s="6" customFormat="1" ht="15.75" customHeight="1">
      <c r="B326" s="157"/>
      <c r="C326" s="158"/>
      <c r="D326" s="159" t="s">
        <v>144</v>
      </c>
      <c r="E326" s="160"/>
      <c r="F326" s="160" t="s">
        <v>1001</v>
      </c>
      <c r="G326" s="158"/>
      <c r="H326" s="158"/>
      <c r="J326" s="158"/>
      <c r="K326" s="158"/>
      <c r="L326" s="161"/>
      <c r="M326" s="162"/>
      <c r="N326" s="158"/>
      <c r="O326" s="158"/>
      <c r="P326" s="158"/>
      <c r="Q326" s="158"/>
      <c r="R326" s="158"/>
      <c r="S326" s="158"/>
      <c r="T326" s="163"/>
      <c r="AT326" s="164" t="s">
        <v>144</v>
      </c>
      <c r="AU326" s="164" t="s">
        <v>78</v>
      </c>
      <c r="AV326" s="164" t="s">
        <v>20</v>
      </c>
      <c r="AW326" s="164" t="s">
        <v>93</v>
      </c>
      <c r="AX326" s="164" t="s">
        <v>70</v>
      </c>
      <c r="AY326" s="164" t="s">
        <v>136</v>
      </c>
    </row>
    <row r="327" spans="2:51" s="6" customFormat="1" ht="15.75" customHeight="1">
      <c r="B327" s="165"/>
      <c r="C327" s="166"/>
      <c r="D327" s="167" t="s">
        <v>144</v>
      </c>
      <c r="E327" s="166"/>
      <c r="F327" s="168" t="s">
        <v>162</v>
      </c>
      <c r="G327" s="166"/>
      <c r="H327" s="169">
        <v>5</v>
      </c>
      <c r="J327" s="166"/>
      <c r="K327" s="166"/>
      <c r="L327" s="170"/>
      <c r="M327" s="171"/>
      <c r="N327" s="166"/>
      <c r="O327" s="166"/>
      <c r="P327" s="166"/>
      <c r="Q327" s="166"/>
      <c r="R327" s="166"/>
      <c r="S327" s="166"/>
      <c r="T327" s="172"/>
      <c r="AT327" s="173" t="s">
        <v>144</v>
      </c>
      <c r="AU327" s="173" t="s">
        <v>78</v>
      </c>
      <c r="AV327" s="173" t="s">
        <v>78</v>
      </c>
      <c r="AW327" s="173" t="s">
        <v>93</v>
      </c>
      <c r="AX327" s="173" t="s">
        <v>70</v>
      </c>
      <c r="AY327" s="173" t="s">
        <v>136</v>
      </c>
    </row>
    <row r="328" spans="2:51" s="6" customFormat="1" ht="15.75" customHeight="1">
      <c r="B328" s="192"/>
      <c r="C328" s="193"/>
      <c r="D328" s="167" t="s">
        <v>144</v>
      </c>
      <c r="E328" s="193"/>
      <c r="F328" s="194" t="s">
        <v>223</v>
      </c>
      <c r="G328" s="193"/>
      <c r="H328" s="195">
        <v>5</v>
      </c>
      <c r="J328" s="193"/>
      <c r="K328" s="193"/>
      <c r="L328" s="196"/>
      <c r="M328" s="197"/>
      <c r="N328" s="193"/>
      <c r="O328" s="193"/>
      <c r="P328" s="193"/>
      <c r="Q328" s="193"/>
      <c r="R328" s="193"/>
      <c r="S328" s="193"/>
      <c r="T328" s="198"/>
      <c r="AT328" s="199" t="s">
        <v>144</v>
      </c>
      <c r="AU328" s="199" t="s">
        <v>78</v>
      </c>
      <c r="AV328" s="199" t="s">
        <v>153</v>
      </c>
      <c r="AW328" s="199" t="s">
        <v>93</v>
      </c>
      <c r="AX328" s="199" t="s">
        <v>70</v>
      </c>
      <c r="AY328" s="199" t="s">
        <v>136</v>
      </c>
    </row>
    <row r="329" spans="2:51" s="6" customFormat="1" ht="15.75" customHeight="1">
      <c r="B329" s="174"/>
      <c r="C329" s="175"/>
      <c r="D329" s="167" t="s">
        <v>144</v>
      </c>
      <c r="E329" s="175"/>
      <c r="F329" s="176" t="s">
        <v>147</v>
      </c>
      <c r="G329" s="175"/>
      <c r="H329" s="177">
        <v>5</v>
      </c>
      <c r="J329" s="175"/>
      <c r="K329" s="175"/>
      <c r="L329" s="178"/>
      <c r="M329" s="179"/>
      <c r="N329" s="175"/>
      <c r="O329" s="175"/>
      <c r="P329" s="175"/>
      <c r="Q329" s="175"/>
      <c r="R329" s="175"/>
      <c r="S329" s="175"/>
      <c r="T329" s="180"/>
      <c r="AT329" s="181" t="s">
        <v>144</v>
      </c>
      <c r="AU329" s="181" t="s">
        <v>78</v>
      </c>
      <c r="AV329" s="181" t="s">
        <v>142</v>
      </c>
      <c r="AW329" s="181" t="s">
        <v>93</v>
      </c>
      <c r="AX329" s="181" t="s">
        <v>20</v>
      </c>
      <c r="AY329" s="181" t="s">
        <v>136</v>
      </c>
    </row>
    <row r="330" spans="2:65" s="6" customFormat="1" ht="15.75" customHeight="1">
      <c r="B330" s="23"/>
      <c r="C330" s="145" t="s">
        <v>622</v>
      </c>
      <c r="D330" s="145" t="s">
        <v>138</v>
      </c>
      <c r="E330" s="146" t="s">
        <v>1188</v>
      </c>
      <c r="F330" s="147" t="s">
        <v>1189</v>
      </c>
      <c r="G330" s="148" t="s">
        <v>385</v>
      </c>
      <c r="H330" s="149">
        <v>148</v>
      </c>
      <c r="I330" s="150"/>
      <c r="J330" s="151">
        <f>ROUND($I$330*$H$330,2)</f>
        <v>0</v>
      </c>
      <c r="K330" s="147" t="s">
        <v>190</v>
      </c>
      <c r="L330" s="43"/>
      <c r="M330" s="152"/>
      <c r="N330" s="153" t="s">
        <v>41</v>
      </c>
      <c r="O330" s="24"/>
      <c r="P330" s="24"/>
      <c r="Q330" s="154">
        <v>0.00028</v>
      </c>
      <c r="R330" s="154">
        <f>$Q$330*$H$330</f>
        <v>0.04144</v>
      </c>
      <c r="S330" s="154">
        <v>0</v>
      </c>
      <c r="T330" s="155">
        <f>$S$330*$H$330</f>
        <v>0</v>
      </c>
      <c r="AR330" s="89" t="s">
        <v>277</v>
      </c>
      <c r="AT330" s="89" t="s">
        <v>138</v>
      </c>
      <c r="AU330" s="89" t="s">
        <v>78</v>
      </c>
      <c r="AY330" s="6" t="s">
        <v>136</v>
      </c>
      <c r="BE330" s="156">
        <f>IF($N$330="základní",$J$330,0)</f>
        <v>0</v>
      </c>
      <c r="BF330" s="156">
        <f>IF($N$330="snížená",$J$330,0)</f>
        <v>0</v>
      </c>
      <c r="BG330" s="156">
        <f>IF($N$330="zákl. přenesená",$J$330,0)</f>
        <v>0</v>
      </c>
      <c r="BH330" s="156">
        <f>IF($N$330="sníž. přenesená",$J$330,0)</f>
        <v>0</v>
      </c>
      <c r="BI330" s="156">
        <f>IF($N$330="nulová",$J$330,0)</f>
        <v>0</v>
      </c>
      <c r="BJ330" s="89" t="s">
        <v>20</v>
      </c>
      <c r="BK330" s="156">
        <f>ROUND($I$330*$H$330,2)</f>
        <v>0</v>
      </c>
      <c r="BL330" s="89" t="s">
        <v>277</v>
      </c>
      <c r="BM330" s="89" t="s">
        <v>1190</v>
      </c>
    </row>
    <row r="331" spans="2:51" s="6" customFormat="1" ht="15.75" customHeight="1">
      <c r="B331" s="157"/>
      <c r="C331" s="158"/>
      <c r="D331" s="159" t="s">
        <v>144</v>
      </c>
      <c r="E331" s="160"/>
      <c r="F331" s="160" t="s">
        <v>1093</v>
      </c>
      <c r="G331" s="158"/>
      <c r="H331" s="158"/>
      <c r="J331" s="158"/>
      <c r="K331" s="158"/>
      <c r="L331" s="161"/>
      <c r="M331" s="162"/>
      <c r="N331" s="158"/>
      <c r="O331" s="158"/>
      <c r="P331" s="158"/>
      <c r="Q331" s="158"/>
      <c r="R331" s="158"/>
      <c r="S331" s="158"/>
      <c r="T331" s="163"/>
      <c r="AT331" s="164" t="s">
        <v>144</v>
      </c>
      <c r="AU331" s="164" t="s">
        <v>78</v>
      </c>
      <c r="AV331" s="164" t="s">
        <v>20</v>
      </c>
      <c r="AW331" s="164" t="s">
        <v>93</v>
      </c>
      <c r="AX331" s="164" t="s">
        <v>70</v>
      </c>
      <c r="AY331" s="164" t="s">
        <v>136</v>
      </c>
    </row>
    <row r="332" spans="2:51" s="6" customFormat="1" ht="15.75" customHeight="1">
      <c r="B332" s="165"/>
      <c r="C332" s="166"/>
      <c r="D332" s="167" t="s">
        <v>144</v>
      </c>
      <c r="E332" s="166"/>
      <c r="F332" s="168" t="s">
        <v>1171</v>
      </c>
      <c r="G332" s="166"/>
      <c r="H332" s="169">
        <v>148</v>
      </c>
      <c r="J332" s="166"/>
      <c r="K332" s="166"/>
      <c r="L332" s="170"/>
      <c r="M332" s="171"/>
      <c r="N332" s="166"/>
      <c r="O332" s="166"/>
      <c r="P332" s="166"/>
      <c r="Q332" s="166"/>
      <c r="R332" s="166"/>
      <c r="S332" s="166"/>
      <c r="T332" s="172"/>
      <c r="AT332" s="173" t="s">
        <v>144</v>
      </c>
      <c r="AU332" s="173" t="s">
        <v>78</v>
      </c>
      <c r="AV332" s="173" t="s">
        <v>78</v>
      </c>
      <c r="AW332" s="173" t="s">
        <v>93</v>
      </c>
      <c r="AX332" s="173" t="s">
        <v>70</v>
      </c>
      <c r="AY332" s="173" t="s">
        <v>136</v>
      </c>
    </row>
    <row r="333" spans="2:51" s="6" customFormat="1" ht="15.75" customHeight="1">
      <c r="B333" s="192"/>
      <c r="C333" s="193"/>
      <c r="D333" s="167" t="s">
        <v>144</v>
      </c>
      <c r="E333" s="193"/>
      <c r="F333" s="194" t="s">
        <v>223</v>
      </c>
      <c r="G333" s="193"/>
      <c r="H333" s="195">
        <v>148</v>
      </c>
      <c r="J333" s="193"/>
      <c r="K333" s="193"/>
      <c r="L333" s="196"/>
      <c r="M333" s="197"/>
      <c r="N333" s="193"/>
      <c r="O333" s="193"/>
      <c r="P333" s="193"/>
      <c r="Q333" s="193"/>
      <c r="R333" s="193"/>
      <c r="S333" s="193"/>
      <c r="T333" s="198"/>
      <c r="AT333" s="199" t="s">
        <v>144</v>
      </c>
      <c r="AU333" s="199" t="s">
        <v>78</v>
      </c>
      <c r="AV333" s="199" t="s">
        <v>153</v>
      </c>
      <c r="AW333" s="199" t="s">
        <v>93</v>
      </c>
      <c r="AX333" s="199" t="s">
        <v>70</v>
      </c>
      <c r="AY333" s="199" t="s">
        <v>136</v>
      </c>
    </row>
    <row r="334" spans="2:51" s="6" customFormat="1" ht="15.75" customHeight="1">
      <c r="B334" s="174"/>
      <c r="C334" s="175"/>
      <c r="D334" s="167" t="s">
        <v>144</v>
      </c>
      <c r="E334" s="175"/>
      <c r="F334" s="176" t="s">
        <v>147</v>
      </c>
      <c r="G334" s="175"/>
      <c r="H334" s="177">
        <v>148</v>
      </c>
      <c r="J334" s="175"/>
      <c r="K334" s="175"/>
      <c r="L334" s="178"/>
      <c r="M334" s="179"/>
      <c r="N334" s="175"/>
      <c r="O334" s="175"/>
      <c r="P334" s="175"/>
      <c r="Q334" s="175"/>
      <c r="R334" s="175"/>
      <c r="S334" s="175"/>
      <c r="T334" s="180"/>
      <c r="AT334" s="181" t="s">
        <v>144</v>
      </c>
      <c r="AU334" s="181" t="s">
        <v>78</v>
      </c>
      <c r="AV334" s="181" t="s">
        <v>142</v>
      </c>
      <c r="AW334" s="181" t="s">
        <v>93</v>
      </c>
      <c r="AX334" s="181" t="s">
        <v>20</v>
      </c>
      <c r="AY334" s="181" t="s">
        <v>136</v>
      </c>
    </row>
    <row r="335" spans="2:65" s="6" customFormat="1" ht="15.75" customHeight="1">
      <c r="B335" s="23"/>
      <c r="C335" s="145" t="s">
        <v>482</v>
      </c>
      <c r="D335" s="145" t="s">
        <v>138</v>
      </c>
      <c r="E335" s="146" t="s">
        <v>1191</v>
      </c>
      <c r="F335" s="147" t="s">
        <v>1192</v>
      </c>
      <c r="G335" s="148" t="s">
        <v>385</v>
      </c>
      <c r="H335" s="149">
        <v>11</v>
      </c>
      <c r="I335" s="150"/>
      <c r="J335" s="151">
        <f>ROUND($I$335*$H$335,2)</f>
        <v>0</v>
      </c>
      <c r="K335" s="147" t="s">
        <v>190</v>
      </c>
      <c r="L335" s="43"/>
      <c r="M335" s="152"/>
      <c r="N335" s="153" t="s">
        <v>41</v>
      </c>
      <c r="O335" s="24"/>
      <c r="P335" s="24"/>
      <c r="Q335" s="154">
        <v>0.00027</v>
      </c>
      <c r="R335" s="154">
        <f>$Q$335*$H$335</f>
        <v>0.00297</v>
      </c>
      <c r="S335" s="154">
        <v>0</v>
      </c>
      <c r="T335" s="155">
        <f>$S$335*$H$335</f>
        <v>0</v>
      </c>
      <c r="AR335" s="89" t="s">
        <v>277</v>
      </c>
      <c r="AT335" s="89" t="s">
        <v>138</v>
      </c>
      <c r="AU335" s="89" t="s">
        <v>78</v>
      </c>
      <c r="AY335" s="6" t="s">
        <v>136</v>
      </c>
      <c r="BE335" s="156">
        <f>IF($N$335="základní",$J$335,0)</f>
        <v>0</v>
      </c>
      <c r="BF335" s="156">
        <f>IF($N$335="snížená",$J$335,0)</f>
        <v>0</v>
      </c>
      <c r="BG335" s="156">
        <f>IF($N$335="zákl. přenesená",$J$335,0)</f>
        <v>0</v>
      </c>
      <c r="BH335" s="156">
        <f>IF($N$335="sníž. přenesená",$J$335,0)</f>
        <v>0</v>
      </c>
      <c r="BI335" s="156">
        <f>IF($N$335="nulová",$J$335,0)</f>
        <v>0</v>
      </c>
      <c r="BJ335" s="89" t="s">
        <v>20</v>
      </c>
      <c r="BK335" s="156">
        <f>ROUND($I$335*$H$335,2)</f>
        <v>0</v>
      </c>
      <c r="BL335" s="89" t="s">
        <v>277</v>
      </c>
      <c r="BM335" s="89" t="s">
        <v>1193</v>
      </c>
    </row>
    <row r="336" spans="2:47" s="6" customFormat="1" ht="16.5" customHeight="1">
      <c r="B336" s="23"/>
      <c r="C336" s="24"/>
      <c r="D336" s="159" t="s">
        <v>998</v>
      </c>
      <c r="E336" s="24"/>
      <c r="F336" s="204" t="s">
        <v>1194</v>
      </c>
      <c r="G336" s="24"/>
      <c r="H336" s="24"/>
      <c r="J336" s="24"/>
      <c r="K336" s="24"/>
      <c r="L336" s="43"/>
      <c r="M336" s="56"/>
      <c r="N336" s="24"/>
      <c r="O336" s="24"/>
      <c r="P336" s="24"/>
      <c r="Q336" s="24"/>
      <c r="R336" s="24"/>
      <c r="S336" s="24"/>
      <c r="T336" s="57"/>
      <c r="AT336" s="6" t="s">
        <v>998</v>
      </c>
      <c r="AU336" s="6" t="s">
        <v>78</v>
      </c>
    </row>
    <row r="337" spans="2:51" s="6" customFormat="1" ht="15.75" customHeight="1">
      <c r="B337" s="157"/>
      <c r="C337" s="158"/>
      <c r="D337" s="167" t="s">
        <v>144</v>
      </c>
      <c r="E337" s="158"/>
      <c r="F337" s="160" t="s">
        <v>1048</v>
      </c>
      <c r="G337" s="158"/>
      <c r="H337" s="158"/>
      <c r="J337" s="158"/>
      <c r="K337" s="158"/>
      <c r="L337" s="161"/>
      <c r="M337" s="162"/>
      <c r="N337" s="158"/>
      <c r="O337" s="158"/>
      <c r="P337" s="158"/>
      <c r="Q337" s="158"/>
      <c r="R337" s="158"/>
      <c r="S337" s="158"/>
      <c r="T337" s="163"/>
      <c r="AT337" s="164" t="s">
        <v>144</v>
      </c>
      <c r="AU337" s="164" t="s">
        <v>78</v>
      </c>
      <c r="AV337" s="164" t="s">
        <v>20</v>
      </c>
      <c r="AW337" s="164" t="s">
        <v>93</v>
      </c>
      <c r="AX337" s="164" t="s">
        <v>70</v>
      </c>
      <c r="AY337" s="164" t="s">
        <v>136</v>
      </c>
    </row>
    <row r="338" spans="2:51" s="6" customFormat="1" ht="15.75" customHeight="1">
      <c r="B338" s="165"/>
      <c r="C338" s="166"/>
      <c r="D338" s="167" t="s">
        <v>144</v>
      </c>
      <c r="E338" s="166"/>
      <c r="F338" s="168" t="s">
        <v>200</v>
      </c>
      <c r="G338" s="166"/>
      <c r="H338" s="169">
        <v>11</v>
      </c>
      <c r="J338" s="166"/>
      <c r="K338" s="166"/>
      <c r="L338" s="170"/>
      <c r="M338" s="171"/>
      <c r="N338" s="166"/>
      <c r="O338" s="166"/>
      <c r="P338" s="166"/>
      <c r="Q338" s="166"/>
      <c r="R338" s="166"/>
      <c r="S338" s="166"/>
      <c r="T338" s="172"/>
      <c r="AT338" s="173" t="s">
        <v>144</v>
      </c>
      <c r="AU338" s="173" t="s">
        <v>78</v>
      </c>
      <c r="AV338" s="173" t="s">
        <v>78</v>
      </c>
      <c r="AW338" s="173" t="s">
        <v>93</v>
      </c>
      <c r="AX338" s="173" t="s">
        <v>70</v>
      </c>
      <c r="AY338" s="173" t="s">
        <v>136</v>
      </c>
    </row>
    <row r="339" spans="2:51" s="6" customFormat="1" ht="15.75" customHeight="1">
      <c r="B339" s="192"/>
      <c r="C339" s="193"/>
      <c r="D339" s="167" t="s">
        <v>144</v>
      </c>
      <c r="E339" s="193"/>
      <c r="F339" s="194" t="s">
        <v>223</v>
      </c>
      <c r="G339" s="193"/>
      <c r="H339" s="195">
        <v>11</v>
      </c>
      <c r="J339" s="193"/>
      <c r="K339" s="193"/>
      <c r="L339" s="196"/>
      <c r="M339" s="197"/>
      <c r="N339" s="193"/>
      <c r="O339" s="193"/>
      <c r="P339" s="193"/>
      <c r="Q339" s="193"/>
      <c r="R339" s="193"/>
      <c r="S339" s="193"/>
      <c r="T339" s="198"/>
      <c r="AT339" s="199" t="s">
        <v>144</v>
      </c>
      <c r="AU339" s="199" t="s">
        <v>78</v>
      </c>
      <c r="AV339" s="199" t="s">
        <v>153</v>
      </c>
      <c r="AW339" s="199" t="s">
        <v>93</v>
      </c>
      <c r="AX339" s="199" t="s">
        <v>70</v>
      </c>
      <c r="AY339" s="199" t="s">
        <v>136</v>
      </c>
    </row>
    <row r="340" spans="2:51" s="6" customFormat="1" ht="15.75" customHeight="1">
      <c r="B340" s="174"/>
      <c r="C340" s="175"/>
      <c r="D340" s="167" t="s">
        <v>144</v>
      </c>
      <c r="E340" s="175"/>
      <c r="F340" s="176" t="s">
        <v>147</v>
      </c>
      <c r="G340" s="175"/>
      <c r="H340" s="177">
        <v>11</v>
      </c>
      <c r="J340" s="175"/>
      <c r="K340" s="175"/>
      <c r="L340" s="178"/>
      <c r="M340" s="179"/>
      <c r="N340" s="175"/>
      <c r="O340" s="175"/>
      <c r="P340" s="175"/>
      <c r="Q340" s="175"/>
      <c r="R340" s="175"/>
      <c r="S340" s="175"/>
      <c r="T340" s="180"/>
      <c r="AT340" s="181" t="s">
        <v>144</v>
      </c>
      <c r="AU340" s="181" t="s">
        <v>78</v>
      </c>
      <c r="AV340" s="181" t="s">
        <v>142</v>
      </c>
      <c r="AW340" s="181" t="s">
        <v>93</v>
      </c>
      <c r="AX340" s="181" t="s">
        <v>20</v>
      </c>
      <c r="AY340" s="181" t="s">
        <v>136</v>
      </c>
    </row>
    <row r="341" spans="2:65" s="6" customFormat="1" ht="15.75" customHeight="1">
      <c r="B341" s="23"/>
      <c r="C341" s="145" t="s">
        <v>486</v>
      </c>
      <c r="D341" s="145" t="s">
        <v>138</v>
      </c>
      <c r="E341" s="146" t="s">
        <v>1195</v>
      </c>
      <c r="F341" s="147" t="s">
        <v>1196</v>
      </c>
      <c r="G341" s="148" t="s">
        <v>385</v>
      </c>
      <c r="H341" s="149">
        <v>2</v>
      </c>
      <c r="I341" s="150"/>
      <c r="J341" s="151">
        <f>ROUND($I$341*$H$341,2)</f>
        <v>0</v>
      </c>
      <c r="K341" s="147" t="s">
        <v>190</v>
      </c>
      <c r="L341" s="43"/>
      <c r="M341" s="152"/>
      <c r="N341" s="153" t="s">
        <v>41</v>
      </c>
      <c r="O341" s="24"/>
      <c r="P341" s="24"/>
      <c r="Q341" s="154">
        <v>0.00124</v>
      </c>
      <c r="R341" s="154">
        <f>$Q$341*$H$341</f>
        <v>0.00248</v>
      </c>
      <c r="S341" s="154">
        <v>0</v>
      </c>
      <c r="T341" s="155">
        <f>$S$341*$H$341</f>
        <v>0</v>
      </c>
      <c r="AR341" s="89" t="s">
        <v>277</v>
      </c>
      <c r="AT341" s="89" t="s">
        <v>138</v>
      </c>
      <c r="AU341" s="89" t="s">
        <v>78</v>
      </c>
      <c r="AY341" s="6" t="s">
        <v>136</v>
      </c>
      <c r="BE341" s="156">
        <f>IF($N$341="základní",$J$341,0)</f>
        <v>0</v>
      </c>
      <c r="BF341" s="156">
        <f>IF($N$341="snížená",$J$341,0)</f>
        <v>0</v>
      </c>
      <c r="BG341" s="156">
        <f>IF($N$341="zákl. přenesená",$J$341,0)</f>
        <v>0</v>
      </c>
      <c r="BH341" s="156">
        <f>IF($N$341="sníž. přenesená",$J$341,0)</f>
        <v>0</v>
      </c>
      <c r="BI341" s="156">
        <f>IF($N$341="nulová",$J$341,0)</f>
        <v>0</v>
      </c>
      <c r="BJ341" s="89" t="s">
        <v>20</v>
      </c>
      <c r="BK341" s="156">
        <f>ROUND($I$341*$H$341,2)</f>
        <v>0</v>
      </c>
      <c r="BL341" s="89" t="s">
        <v>277</v>
      </c>
      <c r="BM341" s="89" t="s">
        <v>1197</v>
      </c>
    </row>
    <row r="342" spans="2:47" s="6" customFormat="1" ht="16.5" customHeight="1">
      <c r="B342" s="23"/>
      <c r="C342" s="24"/>
      <c r="D342" s="159" t="s">
        <v>998</v>
      </c>
      <c r="E342" s="24"/>
      <c r="F342" s="204" t="s">
        <v>1198</v>
      </c>
      <c r="G342" s="24"/>
      <c r="H342" s="24"/>
      <c r="J342" s="24"/>
      <c r="K342" s="24"/>
      <c r="L342" s="43"/>
      <c r="M342" s="56"/>
      <c r="N342" s="24"/>
      <c r="O342" s="24"/>
      <c r="P342" s="24"/>
      <c r="Q342" s="24"/>
      <c r="R342" s="24"/>
      <c r="S342" s="24"/>
      <c r="T342" s="57"/>
      <c r="AT342" s="6" t="s">
        <v>998</v>
      </c>
      <c r="AU342" s="6" t="s">
        <v>78</v>
      </c>
    </row>
    <row r="343" spans="2:51" s="6" customFormat="1" ht="15.75" customHeight="1">
      <c r="B343" s="157"/>
      <c r="C343" s="158"/>
      <c r="D343" s="167" t="s">
        <v>144</v>
      </c>
      <c r="E343" s="158"/>
      <c r="F343" s="160" t="s">
        <v>1048</v>
      </c>
      <c r="G343" s="158"/>
      <c r="H343" s="158"/>
      <c r="J343" s="158"/>
      <c r="K343" s="158"/>
      <c r="L343" s="161"/>
      <c r="M343" s="162"/>
      <c r="N343" s="158"/>
      <c r="O343" s="158"/>
      <c r="P343" s="158"/>
      <c r="Q343" s="158"/>
      <c r="R343" s="158"/>
      <c r="S343" s="158"/>
      <c r="T343" s="163"/>
      <c r="AT343" s="164" t="s">
        <v>144</v>
      </c>
      <c r="AU343" s="164" t="s">
        <v>78</v>
      </c>
      <c r="AV343" s="164" t="s">
        <v>20</v>
      </c>
      <c r="AW343" s="164" t="s">
        <v>93</v>
      </c>
      <c r="AX343" s="164" t="s">
        <v>70</v>
      </c>
      <c r="AY343" s="164" t="s">
        <v>136</v>
      </c>
    </row>
    <row r="344" spans="2:51" s="6" customFormat="1" ht="15.75" customHeight="1">
      <c r="B344" s="165"/>
      <c r="C344" s="166"/>
      <c r="D344" s="167" t="s">
        <v>144</v>
      </c>
      <c r="E344" s="166"/>
      <c r="F344" s="168" t="s">
        <v>78</v>
      </c>
      <c r="G344" s="166"/>
      <c r="H344" s="169">
        <v>2</v>
      </c>
      <c r="J344" s="166"/>
      <c r="K344" s="166"/>
      <c r="L344" s="170"/>
      <c r="M344" s="171"/>
      <c r="N344" s="166"/>
      <c r="O344" s="166"/>
      <c r="P344" s="166"/>
      <c r="Q344" s="166"/>
      <c r="R344" s="166"/>
      <c r="S344" s="166"/>
      <c r="T344" s="172"/>
      <c r="AT344" s="173" t="s">
        <v>144</v>
      </c>
      <c r="AU344" s="173" t="s">
        <v>78</v>
      </c>
      <c r="AV344" s="173" t="s">
        <v>78</v>
      </c>
      <c r="AW344" s="173" t="s">
        <v>93</v>
      </c>
      <c r="AX344" s="173" t="s">
        <v>70</v>
      </c>
      <c r="AY344" s="173" t="s">
        <v>136</v>
      </c>
    </row>
    <row r="345" spans="2:51" s="6" customFormat="1" ht="15.75" customHeight="1">
      <c r="B345" s="192"/>
      <c r="C345" s="193"/>
      <c r="D345" s="167" t="s">
        <v>144</v>
      </c>
      <c r="E345" s="193"/>
      <c r="F345" s="194" t="s">
        <v>223</v>
      </c>
      <c r="G345" s="193"/>
      <c r="H345" s="195">
        <v>2</v>
      </c>
      <c r="J345" s="193"/>
      <c r="K345" s="193"/>
      <c r="L345" s="196"/>
      <c r="M345" s="197"/>
      <c r="N345" s="193"/>
      <c r="O345" s="193"/>
      <c r="P345" s="193"/>
      <c r="Q345" s="193"/>
      <c r="R345" s="193"/>
      <c r="S345" s="193"/>
      <c r="T345" s="198"/>
      <c r="AT345" s="199" t="s">
        <v>144</v>
      </c>
      <c r="AU345" s="199" t="s">
        <v>78</v>
      </c>
      <c r="AV345" s="199" t="s">
        <v>153</v>
      </c>
      <c r="AW345" s="199" t="s">
        <v>93</v>
      </c>
      <c r="AX345" s="199" t="s">
        <v>70</v>
      </c>
      <c r="AY345" s="199" t="s">
        <v>136</v>
      </c>
    </row>
    <row r="346" spans="2:51" s="6" customFormat="1" ht="15.75" customHeight="1">
      <c r="B346" s="174"/>
      <c r="C346" s="175"/>
      <c r="D346" s="167" t="s">
        <v>144</v>
      </c>
      <c r="E346" s="175"/>
      <c r="F346" s="176" t="s">
        <v>147</v>
      </c>
      <c r="G346" s="175"/>
      <c r="H346" s="177">
        <v>2</v>
      </c>
      <c r="J346" s="175"/>
      <c r="K346" s="175"/>
      <c r="L346" s="178"/>
      <c r="M346" s="179"/>
      <c r="N346" s="175"/>
      <c r="O346" s="175"/>
      <c r="P346" s="175"/>
      <c r="Q346" s="175"/>
      <c r="R346" s="175"/>
      <c r="S346" s="175"/>
      <c r="T346" s="180"/>
      <c r="AT346" s="181" t="s">
        <v>144</v>
      </c>
      <c r="AU346" s="181" t="s">
        <v>78</v>
      </c>
      <c r="AV346" s="181" t="s">
        <v>142</v>
      </c>
      <c r="AW346" s="181" t="s">
        <v>93</v>
      </c>
      <c r="AX346" s="181" t="s">
        <v>20</v>
      </c>
      <c r="AY346" s="181" t="s">
        <v>136</v>
      </c>
    </row>
    <row r="347" spans="2:65" s="6" customFormat="1" ht="15.75" customHeight="1">
      <c r="B347" s="23"/>
      <c r="C347" s="145" t="s">
        <v>1199</v>
      </c>
      <c r="D347" s="145" t="s">
        <v>138</v>
      </c>
      <c r="E347" s="146" t="s">
        <v>1200</v>
      </c>
      <c r="F347" s="147" t="s">
        <v>1201</v>
      </c>
      <c r="G347" s="148" t="s">
        <v>385</v>
      </c>
      <c r="H347" s="149">
        <v>1</v>
      </c>
      <c r="I347" s="150"/>
      <c r="J347" s="151">
        <f>ROUND($I$347*$H$347,2)</f>
        <v>0</v>
      </c>
      <c r="K347" s="147" t="s">
        <v>190</v>
      </c>
      <c r="L347" s="43"/>
      <c r="M347" s="152"/>
      <c r="N347" s="153" t="s">
        <v>41</v>
      </c>
      <c r="O347" s="24"/>
      <c r="P347" s="24"/>
      <c r="Q347" s="154">
        <v>0.00173</v>
      </c>
      <c r="R347" s="154">
        <f>$Q$347*$H$347</f>
        <v>0.00173</v>
      </c>
      <c r="S347" s="154">
        <v>0</v>
      </c>
      <c r="T347" s="155">
        <f>$S$347*$H$347</f>
        <v>0</v>
      </c>
      <c r="AR347" s="89" t="s">
        <v>277</v>
      </c>
      <c r="AT347" s="89" t="s">
        <v>138</v>
      </c>
      <c r="AU347" s="89" t="s">
        <v>78</v>
      </c>
      <c r="AY347" s="6" t="s">
        <v>136</v>
      </c>
      <c r="BE347" s="156">
        <f>IF($N$347="základní",$J$347,0)</f>
        <v>0</v>
      </c>
      <c r="BF347" s="156">
        <f>IF($N$347="snížená",$J$347,0)</f>
        <v>0</v>
      </c>
      <c r="BG347" s="156">
        <f>IF($N$347="zákl. přenesená",$J$347,0)</f>
        <v>0</v>
      </c>
      <c r="BH347" s="156">
        <f>IF($N$347="sníž. přenesená",$J$347,0)</f>
        <v>0</v>
      </c>
      <c r="BI347" s="156">
        <f>IF($N$347="nulová",$J$347,0)</f>
        <v>0</v>
      </c>
      <c r="BJ347" s="89" t="s">
        <v>20</v>
      </c>
      <c r="BK347" s="156">
        <f>ROUND($I$347*$H$347,2)</f>
        <v>0</v>
      </c>
      <c r="BL347" s="89" t="s">
        <v>277</v>
      </c>
      <c r="BM347" s="89" t="s">
        <v>1202</v>
      </c>
    </row>
    <row r="348" spans="2:47" s="6" customFormat="1" ht="16.5" customHeight="1">
      <c r="B348" s="23"/>
      <c r="C348" s="24"/>
      <c r="D348" s="159" t="s">
        <v>998</v>
      </c>
      <c r="E348" s="24"/>
      <c r="F348" s="204" t="s">
        <v>1203</v>
      </c>
      <c r="G348" s="24"/>
      <c r="H348" s="24"/>
      <c r="J348" s="24"/>
      <c r="K348" s="24"/>
      <c r="L348" s="43"/>
      <c r="M348" s="56"/>
      <c r="N348" s="24"/>
      <c r="O348" s="24"/>
      <c r="P348" s="24"/>
      <c r="Q348" s="24"/>
      <c r="R348" s="24"/>
      <c r="S348" s="24"/>
      <c r="T348" s="57"/>
      <c r="AT348" s="6" t="s">
        <v>998</v>
      </c>
      <c r="AU348" s="6" t="s">
        <v>78</v>
      </c>
    </row>
    <row r="349" spans="2:51" s="6" customFormat="1" ht="15.75" customHeight="1">
      <c r="B349" s="157"/>
      <c r="C349" s="158"/>
      <c r="D349" s="167" t="s">
        <v>144</v>
      </c>
      <c r="E349" s="158"/>
      <c r="F349" s="160" t="s">
        <v>1048</v>
      </c>
      <c r="G349" s="158"/>
      <c r="H349" s="158"/>
      <c r="J349" s="158"/>
      <c r="K349" s="158"/>
      <c r="L349" s="161"/>
      <c r="M349" s="162"/>
      <c r="N349" s="158"/>
      <c r="O349" s="158"/>
      <c r="P349" s="158"/>
      <c r="Q349" s="158"/>
      <c r="R349" s="158"/>
      <c r="S349" s="158"/>
      <c r="T349" s="163"/>
      <c r="AT349" s="164" t="s">
        <v>144</v>
      </c>
      <c r="AU349" s="164" t="s">
        <v>78</v>
      </c>
      <c r="AV349" s="164" t="s">
        <v>20</v>
      </c>
      <c r="AW349" s="164" t="s">
        <v>93</v>
      </c>
      <c r="AX349" s="164" t="s">
        <v>70</v>
      </c>
      <c r="AY349" s="164" t="s">
        <v>136</v>
      </c>
    </row>
    <row r="350" spans="2:51" s="6" customFormat="1" ht="15.75" customHeight="1">
      <c r="B350" s="165"/>
      <c r="C350" s="166"/>
      <c r="D350" s="167" t="s">
        <v>144</v>
      </c>
      <c r="E350" s="166"/>
      <c r="F350" s="168" t="s">
        <v>20</v>
      </c>
      <c r="G350" s="166"/>
      <c r="H350" s="169">
        <v>1</v>
      </c>
      <c r="J350" s="166"/>
      <c r="K350" s="166"/>
      <c r="L350" s="170"/>
      <c r="M350" s="171"/>
      <c r="N350" s="166"/>
      <c r="O350" s="166"/>
      <c r="P350" s="166"/>
      <c r="Q350" s="166"/>
      <c r="R350" s="166"/>
      <c r="S350" s="166"/>
      <c r="T350" s="172"/>
      <c r="AT350" s="173" t="s">
        <v>144</v>
      </c>
      <c r="AU350" s="173" t="s">
        <v>78</v>
      </c>
      <c r="AV350" s="173" t="s">
        <v>78</v>
      </c>
      <c r="AW350" s="173" t="s">
        <v>93</v>
      </c>
      <c r="AX350" s="173" t="s">
        <v>70</v>
      </c>
      <c r="AY350" s="173" t="s">
        <v>136</v>
      </c>
    </row>
    <row r="351" spans="2:51" s="6" customFormat="1" ht="15.75" customHeight="1">
      <c r="B351" s="192"/>
      <c r="C351" s="193"/>
      <c r="D351" s="167" t="s">
        <v>144</v>
      </c>
      <c r="E351" s="193"/>
      <c r="F351" s="194" t="s">
        <v>223</v>
      </c>
      <c r="G351" s="193"/>
      <c r="H351" s="195">
        <v>1</v>
      </c>
      <c r="J351" s="193"/>
      <c r="K351" s="193"/>
      <c r="L351" s="196"/>
      <c r="M351" s="197"/>
      <c r="N351" s="193"/>
      <c r="O351" s="193"/>
      <c r="P351" s="193"/>
      <c r="Q351" s="193"/>
      <c r="R351" s="193"/>
      <c r="S351" s="193"/>
      <c r="T351" s="198"/>
      <c r="AT351" s="199" t="s">
        <v>144</v>
      </c>
      <c r="AU351" s="199" t="s">
        <v>78</v>
      </c>
      <c r="AV351" s="199" t="s">
        <v>153</v>
      </c>
      <c r="AW351" s="199" t="s">
        <v>93</v>
      </c>
      <c r="AX351" s="199" t="s">
        <v>70</v>
      </c>
      <c r="AY351" s="199" t="s">
        <v>136</v>
      </c>
    </row>
    <row r="352" spans="2:51" s="6" customFormat="1" ht="15.75" customHeight="1">
      <c r="B352" s="174"/>
      <c r="C352" s="175"/>
      <c r="D352" s="167" t="s">
        <v>144</v>
      </c>
      <c r="E352" s="175"/>
      <c r="F352" s="176" t="s">
        <v>147</v>
      </c>
      <c r="G352" s="175"/>
      <c r="H352" s="177">
        <v>1</v>
      </c>
      <c r="J352" s="175"/>
      <c r="K352" s="175"/>
      <c r="L352" s="178"/>
      <c r="M352" s="179"/>
      <c r="N352" s="175"/>
      <c r="O352" s="175"/>
      <c r="P352" s="175"/>
      <c r="Q352" s="175"/>
      <c r="R352" s="175"/>
      <c r="S352" s="175"/>
      <c r="T352" s="180"/>
      <c r="AT352" s="181" t="s">
        <v>144</v>
      </c>
      <c r="AU352" s="181" t="s">
        <v>78</v>
      </c>
      <c r="AV352" s="181" t="s">
        <v>142</v>
      </c>
      <c r="AW352" s="181" t="s">
        <v>93</v>
      </c>
      <c r="AX352" s="181" t="s">
        <v>20</v>
      </c>
      <c r="AY352" s="181" t="s">
        <v>136</v>
      </c>
    </row>
    <row r="353" spans="2:65" s="6" customFormat="1" ht="15.75" customHeight="1">
      <c r="B353" s="23"/>
      <c r="C353" s="145" t="s">
        <v>500</v>
      </c>
      <c r="D353" s="145" t="s">
        <v>138</v>
      </c>
      <c r="E353" s="146" t="s">
        <v>1204</v>
      </c>
      <c r="F353" s="147" t="s">
        <v>1205</v>
      </c>
      <c r="G353" s="148" t="s">
        <v>385</v>
      </c>
      <c r="H353" s="149">
        <v>1</v>
      </c>
      <c r="I353" s="150"/>
      <c r="J353" s="151">
        <f>ROUND($I$353*$H$353,2)</f>
        <v>0</v>
      </c>
      <c r="K353" s="147" t="s">
        <v>190</v>
      </c>
      <c r="L353" s="43"/>
      <c r="M353" s="152"/>
      <c r="N353" s="153" t="s">
        <v>41</v>
      </c>
      <c r="O353" s="24"/>
      <c r="P353" s="24"/>
      <c r="Q353" s="154">
        <v>0.00034</v>
      </c>
      <c r="R353" s="154">
        <f>$Q$353*$H$353</f>
        <v>0.00034</v>
      </c>
      <c r="S353" s="154">
        <v>0</v>
      </c>
      <c r="T353" s="155">
        <f>$S$353*$H$353</f>
        <v>0</v>
      </c>
      <c r="AR353" s="89" t="s">
        <v>277</v>
      </c>
      <c r="AT353" s="89" t="s">
        <v>138</v>
      </c>
      <c r="AU353" s="89" t="s">
        <v>78</v>
      </c>
      <c r="AY353" s="6" t="s">
        <v>136</v>
      </c>
      <c r="BE353" s="156">
        <f>IF($N$353="základní",$J$353,0)</f>
        <v>0</v>
      </c>
      <c r="BF353" s="156">
        <f>IF($N$353="snížená",$J$353,0)</f>
        <v>0</v>
      </c>
      <c r="BG353" s="156">
        <f>IF($N$353="zákl. přenesená",$J$353,0)</f>
        <v>0</v>
      </c>
      <c r="BH353" s="156">
        <f>IF($N$353="sníž. přenesená",$J$353,0)</f>
        <v>0</v>
      </c>
      <c r="BI353" s="156">
        <f>IF($N$353="nulová",$J$353,0)</f>
        <v>0</v>
      </c>
      <c r="BJ353" s="89" t="s">
        <v>20</v>
      </c>
      <c r="BK353" s="156">
        <f>ROUND($I$353*$H$353,2)</f>
        <v>0</v>
      </c>
      <c r="BL353" s="89" t="s">
        <v>277</v>
      </c>
      <c r="BM353" s="89" t="s">
        <v>1206</v>
      </c>
    </row>
    <row r="354" spans="2:47" s="6" customFormat="1" ht="16.5" customHeight="1">
      <c r="B354" s="23"/>
      <c r="C354" s="24"/>
      <c r="D354" s="159" t="s">
        <v>998</v>
      </c>
      <c r="E354" s="24"/>
      <c r="F354" s="204" t="s">
        <v>1207</v>
      </c>
      <c r="G354" s="24"/>
      <c r="H354" s="24"/>
      <c r="J354" s="24"/>
      <c r="K354" s="24"/>
      <c r="L354" s="43"/>
      <c r="M354" s="56"/>
      <c r="N354" s="24"/>
      <c r="O354" s="24"/>
      <c r="P354" s="24"/>
      <c r="Q354" s="24"/>
      <c r="R354" s="24"/>
      <c r="S354" s="24"/>
      <c r="T354" s="57"/>
      <c r="AT354" s="6" t="s">
        <v>998</v>
      </c>
      <c r="AU354" s="6" t="s">
        <v>78</v>
      </c>
    </row>
    <row r="355" spans="2:51" s="6" customFormat="1" ht="15.75" customHeight="1">
      <c r="B355" s="157"/>
      <c r="C355" s="158"/>
      <c r="D355" s="167" t="s">
        <v>144</v>
      </c>
      <c r="E355" s="158"/>
      <c r="F355" s="160" t="s">
        <v>1048</v>
      </c>
      <c r="G355" s="158"/>
      <c r="H355" s="158"/>
      <c r="J355" s="158"/>
      <c r="K355" s="158"/>
      <c r="L355" s="161"/>
      <c r="M355" s="162"/>
      <c r="N355" s="158"/>
      <c r="O355" s="158"/>
      <c r="P355" s="158"/>
      <c r="Q355" s="158"/>
      <c r="R355" s="158"/>
      <c r="S355" s="158"/>
      <c r="T355" s="163"/>
      <c r="AT355" s="164" t="s">
        <v>144</v>
      </c>
      <c r="AU355" s="164" t="s">
        <v>78</v>
      </c>
      <c r="AV355" s="164" t="s">
        <v>20</v>
      </c>
      <c r="AW355" s="164" t="s">
        <v>93</v>
      </c>
      <c r="AX355" s="164" t="s">
        <v>70</v>
      </c>
      <c r="AY355" s="164" t="s">
        <v>136</v>
      </c>
    </row>
    <row r="356" spans="2:51" s="6" customFormat="1" ht="15.75" customHeight="1">
      <c r="B356" s="165"/>
      <c r="C356" s="166"/>
      <c r="D356" s="167" t="s">
        <v>144</v>
      </c>
      <c r="E356" s="166"/>
      <c r="F356" s="168" t="s">
        <v>20</v>
      </c>
      <c r="G356" s="166"/>
      <c r="H356" s="169">
        <v>1</v>
      </c>
      <c r="J356" s="166"/>
      <c r="K356" s="166"/>
      <c r="L356" s="170"/>
      <c r="M356" s="171"/>
      <c r="N356" s="166"/>
      <c r="O356" s="166"/>
      <c r="P356" s="166"/>
      <c r="Q356" s="166"/>
      <c r="R356" s="166"/>
      <c r="S356" s="166"/>
      <c r="T356" s="172"/>
      <c r="AT356" s="173" t="s">
        <v>144</v>
      </c>
      <c r="AU356" s="173" t="s">
        <v>78</v>
      </c>
      <c r="AV356" s="173" t="s">
        <v>78</v>
      </c>
      <c r="AW356" s="173" t="s">
        <v>93</v>
      </c>
      <c r="AX356" s="173" t="s">
        <v>70</v>
      </c>
      <c r="AY356" s="173" t="s">
        <v>136</v>
      </c>
    </row>
    <row r="357" spans="2:51" s="6" customFormat="1" ht="15.75" customHeight="1">
      <c r="B357" s="192"/>
      <c r="C357" s="193"/>
      <c r="D357" s="167" t="s">
        <v>144</v>
      </c>
      <c r="E357" s="193"/>
      <c r="F357" s="194" t="s">
        <v>223</v>
      </c>
      <c r="G357" s="193"/>
      <c r="H357" s="195">
        <v>1</v>
      </c>
      <c r="J357" s="193"/>
      <c r="K357" s="193"/>
      <c r="L357" s="196"/>
      <c r="M357" s="197"/>
      <c r="N357" s="193"/>
      <c r="O357" s="193"/>
      <c r="P357" s="193"/>
      <c r="Q357" s="193"/>
      <c r="R357" s="193"/>
      <c r="S357" s="193"/>
      <c r="T357" s="198"/>
      <c r="AT357" s="199" t="s">
        <v>144</v>
      </c>
      <c r="AU357" s="199" t="s">
        <v>78</v>
      </c>
      <c r="AV357" s="199" t="s">
        <v>153</v>
      </c>
      <c r="AW357" s="199" t="s">
        <v>93</v>
      </c>
      <c r="AX357" s="199" t="s">
        <v>70</v>
      </c>
      <c r="AY357" s="199" t="s">
        <v>136</v>
      </c>
    </row>
    <row r="358" spans="2:51" s="6" customFormat="1" ht="15.75" customHeight="1">
      <c r="B358" s="174"/>
      <c r="C358" s="175"/>
      <c r="D358" s="167" t="s">
        <v>144</v>
      </c>
      <c r="E358" s="175"/>
      <c r="F358" s="176" t="s">
        <v>147</v>
      </c>
      <c r="G358" s="175"/>
      <c r="H358" s="177">
        <v>1</v>
      </c>
      <c r="J358" s="175"/>
      <c r="K358" s="175"/>
      <c r="L358" s="178"/>
      <c r="M358" s="179"/>
      <c r="N358" s="175"/>
      <c r="O358" s="175"/>
      <c r="P358" s="175"/>
      <c r="Q358" s="175"/>
      <c r="R358" s="175"/>
      <c r="S358" s="175"/>
      <c r="T358" s="180"/>
      <c r="AT358" s="181" t="s">
        <v>144</v>
      </c>
      <c r="AU358" s="181" t="s">
        <v>78</v>
      </c>
      <c r="AV358" s="181" t="s">
        <v>142</v>
      </c>
      <c r="AW358" s="181" t="s">
        <v>93</v>
      </c>
      <c r="AX358" s="181" t="s">
        <v>20</v>
      </c>
      <c r="AY358" s="181" t="s">
        <v>136</v>
      </c>
    </row>
    <row r="359" spans="2:65" s="6" customFormat="1" ht="15.75" customHeight="1">
      <c r="B359" s="23"/>
      <c r="C359" s="145" t="s">
        <v>508</v>
      </c>
      <c r="D359" s="145" t="s">
        <v>138</v>
      </c>
      <c r="E359" s="146" t="s">
        <v>1208</v>
      </c>
      <c r="F359" s="147" t="s">
        <v>1209</v>
      </c>
      <c r="G359" s="148" t="s">
        <v>385</v>
      </c>
      <c r="H359" s="149">
        <v>6</v>
      </c>
      <c r="I359" s="150"/>
      <c r="J359" s="151">
        <f>ROUND($I$359*$H$359,2)</f>
        <v>0</v>
      </c>
      <c r="K359" s="147" t="s">
        <v>190</v>
      </c>
      <c r="L359" s="43"/>
      <c r="M359" s="152"/>
      <c r="N359" s="153" t="s">
        <v>41</v>
      </c>
      <c r="O359" s="24"/>
      <c r="P359" s="24"/>
      <c r="Q359" s="154">
        <v>0.0007</v>
      </c>
      <c r="R359" s="154">
        <f>$Q$359*$H$359</f>
        <v>0.0042</v>
      </c>
      <c r="S359" s="154">
        <v>0</v>
      </c>
      <c r="T359" s="155">
        <f>$S$359*$H$359</f>
        <v>0</v>
      </c>
      <c r="AR359" s="89" t="s">
        <v>277</v>
      </c>
      <c r="AT359" s="89" t="s">
        <v>138</v>
      </c>
      <c r="AU359" s="89" t="s">
        <v>78</v>
      </c>
      <c r="AY359" s="6" t="s">
        <v>136</v>
      </c>
      <c r="BE359" s="156">
        <f>IF($N$359="základní",$J$359,0)</f>
        <v>0</v>
      </c>
      <c r="BF359" s="156">
        <f>IF($N$359="snížená",$J$359,0)</f>
        <v>0</v>
      </c>
      <c r="BG359" s="156">
        <f>IF($N$359="zákl. přenesená",$J$359,0)</f>
        <v>0</v>
      </c>
      <c r="BH359" s="156">
        <f>IF($N$359="sníž. přenesená",$J$359,0)</f>
        <v>0</v>
      </c>
      <c r="BI359" s="156">
        <f>IF($N$359="nulová",$J$359,0)</f>
        <v>0</v>
      </c>
      <c r="BJ359" s="89" t="s">
        <v>20</v>
      </c>
      <c r="BK359" s="156">
        <f>ROUND($I$359*$H$359,2)</f>
        <v>0</v>
      </c>
      <c r="BL359" s="89" t="s">
        <v>277</v>
      </c>
      <c r="BM359" s="89" t="s">
        <v>1210</v>
      </c>
    </row>
    <row r="360" spans="2:47" s="6" customFormat="1" ht="16.5" customHeight="1">
      <c r="B360" s="23"/>
      <c r="C360" s="24"/>
      <c r="D360" s="159" t="s">
        <v>998</v>
      </c>
      <c r="E360" s="24"/>
      <c r="F360" s="204" t="s">
        <v>1211</v>
      </c>
      <c r="G360" s="24"/>
      <c r="H360" s="24"/>
      <c r="J360" s="24"/>
      <c r="K360" s="24"/>
      <c r="L360" s="43"/>
      <c r="M360" s="56"/>
      <c r="N360" s="24"/>
      <c r="O360" s="24"/>
      <c r="P360" s="24"/>
      <c r="Q360" s="24"/>
      <c r="R360" s="24"/>
      <c r="S360" s="24"/>
      <c r="T360" s="57"/>
      <c r="AT360" s="6" t="s">
        <v>998</v>
      </c>
      <c r="AU360" s="6" t="s">
        <v>78</v>
      </c>
    </row>
    <row r="361" spans="2:51" s="6" customFormat="1" ht="15.75" customHeight="1">
      <c r="B361" s="157"/>
      <c r="C361" s="158"/>
      <c r="D361" s="167" t="s">
        <v>144</v>
      </c>
      <c r="E361" s="158"/>
      <c r="F361" s="160" t="s">
        <v>1048</v>
      </c>
      <c r="G361" s="158"/>
      <c r="H361" s="158"/>
      <c r="J361" s="158"/>
      <c r="K361" s="158"/>
      <c r="L361" s="161"/>
      <c r="M361" s="162"/>
      <c r="N361" s="158"/>
      <c r="O361" s="158"/>
      <c r="P361" s="158"/>
      <c r="Q361" s="158"/>
      <c r="R361" s="158"/>
      <c r="S361" s="158"/>
      <c r="T361" s="163"/>
      <c r="AT361" s="164" t="s">
        <v>144</v>
      </c>
      <c r="AU361" s="164" t="s">
        <v>78</v>
      </c>
      <c r="AV361" s="164" t="s">
        <v>20</v>
      </c>
      <c r="AW361" s="164" t="s">
        <v>93</v>
      </c>
      <c r="AX361" s="164" t="s">
        <v>70</v>
      </c>
      <c r="AY361" s="164" t="s">
        <v>136</v>
      </c>
    </row>
    <row r="362" spans="2:51" s="6" customFormat="1" ht="15.75" customHeight="1">
      <c r="B362" s="165"/>
      <c r="C362" s="166"/>
      <c r="D362" s="167" t="s">
        <v>144</v>
      </c>
      <c r="E362" s="166"/>
      <c r="F362" s="168" t="s">
        <v>166</v>
      </c>
      <c r="G362" s="166"/>
      <c r="H362" s="169">
        <v>6</v>
      </c>
      <c r="J362" s="166"/>
      <c r="K362" s="166"/>
      <c r="L362" s="170"/>
      <c r="M362" s="171"/>
      <c r="N362" s="166"/>
      <c r="O362" s="166"/>
      <c r="P362" s="166"/>
      <c r="Q362" s="166"/>
      <c r="R362" s="166"/>
      <c r="S362" s="166"/>
      <c r="T362" s="172"/>
      <c r="AT362" s="173" t="s">
        <v>144</v>
      </c>
      <c r="AU362" s="173" t="s">
        <v>78</v>
      </c>
      <c r="AV362" s="173" t="s">
        <v>78</v>
      </c>
      <c r="AW362" s="173" t="s">
        <v>93</v>
      </c>
      <c r="AX362" s="173" t="s">
        <v>70</v>
      </c>
      <c r="AY362" s="173" t="s">
        <v>136</v>
      </c>
    </row>
    <row r="363" spans="2:51" s="6" customFormat="1" ht="15.75" customHeight="1">
      <c r="B363" s="192"/>
      <c r="C363" s="193"/>
      <c r="D363" s="167" t="s">
        <v>144</v>
      </c>
      <c r="E363" s="193"/>
      <c r="F363" s="194" t="s">
        <v>223</v>
      </c>
      <c r="G363" s="193"/>
      <c r="H363" s="195">
        <v>6</v>
      </c>
      <c r="J363" s="193"/>
      <c r="K363" s="193"/>
      <c r="L363" s="196"/>
      <c r="M363" s="197"/>
      <c r="N363" s="193"/>
      <c r="O363" s="193"/>
      <c r="P363" s="193"/>
      <c r="Q363" s="193"/>
      <c r="R363" s="193"/>
      <c r="S363" s="193"/>
      <c r="T363" s="198"/>
      <c r="AT363" s="199" t="s">
        <v>144</v>
      </c>
      <c r="AU363" s="199" t="s">
        <v>78</v>
      </c>
      <c r="AV363" s="199" t="s">
        <v>153</v>
      </c>
      <c r="AW363" s="199" t="s">
        <v>93</v>
      </c>
      <c r="AX363" s="199" t="s">
        <v>70</v>
      </c>
      <c r="AY363" s="199" t="s">
        <v>136</v>
      </c>
    </row>
    <row r="364" spans="2:51" s="6" customFormat="1" ht="15.75" customHeight="1">
      <c r="B364" s="174"/>
      <c r="C364" s="175"/>
      <c r="D364" s="167" t="s">
        <v>144</v>
      </c>
      <c r="E364" s="175"/>
      <c r="F364" s="176" t="s">
        <v>147</v>
      </c>
      <c r="G364" s="175"/>
      <c r="H364" s="177">
        <v>6</v>
      </c>
      <c r="J364" s="175"/>
      <c r="K364" s="175"/>
      <c r="L364" s="178"/>
      <c r="M364" s="179"/>
      <c r="N364" s="175"/>
      <c r="O364" s="175"/>
      <c r="P364" s="175"/>
      <c r="Q364" s="175"/>
      <c r="R364" s="175"/>
      <c r="S364" s="175"/>
      <c r="T364" s="180"/>
      <c r="AT364" s="181" t="s">
        <v>144</v>
      </c>
      <c r="AU364" s="181" t="s">
        <v>78</v>
      </c>
      <c r="AV364" s="181" t="s">
        <v>142</v>
      </c>
      <c r="AW364" s="181" t="s">
        <v>93</v>
      </c>
      <c r="AX364" s="181" t="s">
        <v>20</v>
      </c>
      <c r="AY364" s="181" t="s">
        <v>136</v>
      </c>
    </row>
    <row r="365" spans="2:65" s="6" customFormat="1" ht="15.75" customHeight="1">
      <c r="B365" s="23"/>
      <c r="C365" s="145" t="s">
        <v>1212</v>
      </c>
      <c r="D365" s="145" t="s">
        <v>138</v>
      </c>
      <c r="E365" s="146" t="s">
        <v>1213</v>
      </c>
      <c r="F365" s="147" t="s">
        <v>1214</v>
      </c>
      <c r="G365" s="148" t="s">
        <v>385</v>
      </c>
      <c r="H365" s="149">
        <v>3</v>
      </c>
      <c r="I365" s="150"/>
      <c r="J365" s="151">
        <f>ROUND($I$365*$H$365,2)</f>
        <v>0</v>
      </c>
      <c r="K365" s="147" t="s">
        <v>190</v>
      </c>
      <c r="L365" s="43"/>
      <c r="M365" s="152"/>
      <c r="N365" s="153" t="s">
        <v>41</v>
      </c>
      <c r="O365" s="24"/>
      <c r="P365" s="24"/>
      <c r="Q365" s="154">
        <v>0.00168</v>
      </c>
      <c r="R365" s="154">
        <f>$Q$365*$H$365</f>
        <v>0.00504</v>
      </c>
      <c r="S365" s="154">
        <v>0</v>
      </c>
      <c r="T365" s="155">
        <f>$S$365*$H$365</f>
        <v>0</v>
      </c>
      <c r="AR365" s="89" t="s">
        <v>277</v>
      </c>
      <c r="AT365" s="89" t="s">
        <v>138</v>
      </c>
      <c r="AU365" s="89" t="s">
        <v>78</v>
      </c>
      <c r="AY365" s="6" t="s">
        <v>136</v>
      </c>
      <c r="BE365" s="156">
        <f>IF($N$365="základní",$J$365,0)</f>
        <v>0</v>
      </c>
      <c r="BF365" s="156">
        <f>IF($N$365="snížená",$J$365,0)</f>
        <v>0</v>
      </c>
      <c r="BG365" s="156">
        <f>IF($N$365="zákl. přenesená",$J$365,0)</f>
        <v>0</v>
      </c>
      <c r="BH365" s="156">
        <f>IF($N$365="sníž. přenesená",$J$365,0)</f>
        <v>0</v>
      </c>
      <c r="BI365" s="156">
        <f>IF($N$365="nulová",$J$365,0)</f>
        <v>0</v>
      </c>
      <c r="BJ365" s="89" t="s">
        <v>20</v>
      </c>
      <c r="BK365" s="156">
        <f>ROUND($I$365*$H$365,2)</f>
        <v>0</v>
      </c>
      <c r="BL365" s="89" t="s">
        <v>277</v>
      </c>
      <c r="BM365" s="89" t="s">
        <v>1215</v>
      </c>
    </row>
    <row r="366" spans="2:47" s="6" customFormat="1" ht="16.5" customHeight="1">
      <c r="B366" s="23"/>
      <c r="C366" s="24"/>
      <c r="D366" s="159" t="s">
        <v>998</v>
      </c>
      <c r="E366" s="24"/>
      <c r="F366" s="204" t="s">
        <v>1216</v>
      </c>
      <c r="G366" s="24"/>
      <c r="H366" s="24"/>
      <c r="J366" s="24"/>
      <c r="K366" s="24"/>
      <c r="L366" s="43"/>
      <c r="M366" s="56"/>
      <c r="N366" s="24"/>
      <c r="O366" s="24"/>
      <c r="P366" s="24"/>
      <c r="Q366" s="24"/>
      <c r="R366" s="24"/>
      <c r="S366" s="24"/>
      <c r="T366" s="57"/>
      <c r="AT366" s="6" t="s">
        <v>998</v>
      </c>
      <c r="AU366" s="6" t="s">
        <v>78</v>
      </c>
    </row>
    <row r="367" spans="2:51" s="6" customFormat="1" ht="15.75" customHeight="1">
      <c r="B367" s="157"/>
      <c r="C367" s="158"/>
      <c r="D367" s="167" t="s">
        <v>144</v>
      </c>
      <c r="E367" s="158"/>
      <c r="F367" s="160" t="s">
        <v>1048</v>
      </c>
      <c r="G367" s="158"/>
      <c r="H367" s="158"/>
      <c r="J367" s="158"/>
      <c r="K367" s="158"/>
      <c r="L367" s="161"/>
      <c r="M367" s="162"/>
      <c r="N367" s="158"/>
      <c r="O367" s="158"/>
      <c r="P367" s="158"/>
      <c r="Q367" s="158"/>
      <c r="R367" s="158"/>
      <c r="S367" s="158"/>
      <c r="T367" s="163"/>
      <c r="AT367" s="164" t="s">
        <v>144</v>
      </c>
      <c r="AU367" s="164" t="s">
        <v>78</v>
      </c>
      <c r="AV367" s="164" t="s">
        <v>20</v>
      </c>
      <c r="AW367" s="164" t="s">
        <v>93</v>
      </c>
      <c r="AX367" s="164" t="s">
        <v>70</v>
      </c>
      <c r="AY367" s="164" t="s">
        <v>136</v>
      </c>
    </row>
    <row r="368" spans="2:51" s="6" customFormat="1" ht="15.75" customHeight="1">
      <c r="B368" s="165"/>
      <c r="C368" s="166"/>
      <c r="D368" s="167" t="s">
        <v>144</v>
      </c>
      <c r="E368" s="166"/>
      <c r="F368" s="168" t="s">
        <v>153</v>
      </c>
      <c r="G368" s="166"/>
      <c r="H368" s="169">
        <v>3</v>
      </c>
      <c r="J368" s="166"/>
      <c r="K368" s="166"/>
      <c r="L368" s="170"/>
      <c r="M368" s="171"/>
      <c r="N368" s="166"/>
      <c r="O368" s="166"/>
      <c r="P368" s="166"/>
      <c r="Q368" s="166"/>
      <c r="R368" s="166"/>
      <c r="S368" s="166"/>
      <c r="T368" s="172"/>
      <c r="AT368" s="173" t="s">
        <v>144</v>
      </c>
      <c r="AU368" s="173" t="s">
        <v>78</v>
      </c>
      <c r="AV368" s="173" t="s">
        <v>78</v>
      </c>
      <c r="AW368" s="173" t="s">
        <v>93</v>
      </c>
      <c r="AX368" s="173" t="s">
        <v>70</v>
      </c>
      <c r="AY368" s="173" t="s">
        <v>136</v>
      </c>
    </row>
    <row r="369" spans="2:51" s="6" customFormat="1" ht="15.75" customHeight="1">
      <c r="B369" s="192"/>
      <c r="C369" s="193"/>
      <c r="D369" s="167" t="s">
        <v>144</v>
      </c>
      <c r="E369" s="193"/>
      <c r="F369" s="194" t="s">
        <v>223</v>
      </c>
      <c r="G369" s="193"/>
      <c r="H369" s="195">
        <v>3</v>
      </c>
      <c r="J369" s="193"/>
      <c r="K369" s="193"/>
      <c r="L369" s="196"/>
      <c r="M369" s="197"/>
      <c r="N369" s="193"/>
      <c r="O369" s="193"/>
      <c r="P369" s="193"/>
      <c r="Q369" s="193"/>
      <c r="R369" s="193"/>
      <c r="S369" s="193"/>
      <c r="T369" s="198"/>
      <c r="AT369" s="199" t="s">
        <v>144</v>
      </c>
      <c r="AU369" s="199" t="s">
        <v>78</v>
      </c>
      <c r="AV369" s="199" t="s">
        <v>153</v>
      </c>
      <c r="AW369" s="199" t="s">
        <v>93</v>
      </c>
      <c r="AX369" s="199" t="s">
        <v>70</v>
      </c>
      <c r="AY369" s="199" t="s">
        <v>136</v>
      </c>
    </row>
    <row r="370" spans="2:51" s="6" customFormat="1" ht="15.75" customHeight="1">
      <c r="B370" s="174"/>
      <c r="C370" s="175"/>
      <c r="D370" s="167" t="s">
        <v>144</v>
      </c>
      <c r="E370" s="175"/>
      <c r="F370" s="176" t="s">
        <v>147</v>
      </c>
      <c r="G370" s="175"/>
      <c r="H370" s="177">
        <v>3</v>
      </c>
      <c r="J370" s="175"/>
      <c r="K370" s="175"/>
      <c r="L370" s="178"/>
      <c r="M370" s="179"/>
      <c r="N370" s="175"/>
      <c r="O370" s="175"/>
      <c r="P370" s="175"/>
      <c r="Q370" s="175"/>
      <c r="R370" s="175"/>
      <c r="S370" s="175"/>
      <c r="T370" s="180"/>
      <c r="AT370" s="181" t="s">
        <v>144</v>
      </c>
      <c r="AU370" s="181" t="s">
        <v>78</v>
      </c>
      <c r="AV370" s="181" t="s">
        <v>142</v>
      </c>
      <c r="AW370" s="181" t="s">
        <v>93</v>
      </c>
      <c r="AX370" s="181" t="s">
        <v>20</v>
      </c>
      <c r="AY370" s="181" t="s">
        <v>136</v>
      </c>
    </row>
    <row r="371" spans="2:65" s="6" customFormat="1" ht="15.75" customHeight="1">
      <c r="B371" s="23"/>
      <c r="C371" s="145" t="s">
        <v>525</v>
      </c>
      <c r="D371" s="145" t="s">
        <v>138</v>
      </c>
      <c r="E371" s="146" t="s">
        <v>1217</v>
      </c>
      <c r="F371" s="147" t="s">
        <v>1218</v>
      </c>
      <c r="G371" s="148" t="s">
        <v>385</v>
      </c>
      <c r="H371" s="149">
        <v>2</v>
      </c>
      <c r="I371" s="150"/>
      <c r="J371" s="151">
        <f>ROUND($I$371*$H$371,2)</f>
        <v>0</v>
      </c>
      <c r="K371" s="147" t="s">
        <v>190</v>
      </c>
      <c r="L371" s="43"/>
      <c r="M371" s="152"/>
      <c r="N371" s="153" t="s">
        <v>41</v>
      </c>
      <c r="O371" s="24"/>
      <c r="P371" s="24"/>
      <c r="Q371" s="154">
        <v>0.00432</v>
      </c>
      <c r="R371" s="154">
        <f>$Q$371*$H$371</f>
        <v>0.00864</v>
      </c>
      <c r="S371" s="154">
        <v>0</v>
      </c>
      <c r="T371" s="155">
        <f>$S$371*$H$371</f>
        <v>0</v>
      </c>
      <c r="AR371" s="89" t="s">
        <v>277</v>
      </c>
      <c r="AT371" s="89" t="s">
        <v>138</v>
      </c>
      <c r="AU371" s="89" t="s">
        <v>78</v>
      </c>
      <c r="AY371" s="6" t="s">
        <v>136</v>
      </c>
      <c r="BE371" s="156">
        <f>IF($N$371="základní",$J$371,0)</f>
        <v>0</v>
      </c>
      <c r="BF371" s="156">
        <f>IF($N$371="snížená",$J$371,0)</f>
        <v>0</v>
      </c>
      <c r="BG371" s="156">
        <f>IF($N$371="zákl. přenesená",$J$371,0)</f>
        <v>0</v>
      </c>
      <c r="BH371" s="156">
        <f>IF($N$371="sníž. přenesená",$J$371,0)</f>
        <v>0</v>
      </c>
      <c r="BI371" s="156">
        <f>IF($N$371="nulová",$J$371,0)</f>
        <v>0</v>
      </c>
      <c r="BJ371" s="89" t="s">
        <v>20</v>
      </c>
      <c r="BK371" s="156">
        <f>ROUND($I$371*$H$371,2)</f>
        <v>0</v>
      </c>
      <c r="BL371" s="89" t="s">
        <v>277</v>
      </c>
      <c r="BM371" s="89" t="s">
        <v>1219</v>
      </c>
    </row>
    <row r="372" spans="2:47" s="6" customFormat="1" ht="16.5" customHeight="1">
      <c r="B372" s="23"/>
      <c r="C372" s="24"/>
      <c r="D372" s="159" t="s">
        <v>998</v>
      </c>
      <c r="E372" s="24"/>
      <c r="F372" s="204" t="s">
        <v>1220</v>
      </c>
      <c r="G372" s="24"/>
      <c r="H372" s="24"/>
      <c r="J372" s="24"/>
      <c r="K372" s="24"/>
      <c r="L372" s="43"/>
      <c r="M372" s="56"/>
      <c r="N372" s="24"/>
      <c r="O372" s="24"/>
      <c r="P372" s="24"/>
      <c r="Q372" s="24"/>
      <c r="R372" s="24"/>
      <c r="S372" s="24"/>
      <c r="T372" s="57"/>
      <c r="AT372" s="6" t="s">
        <v>998</v>
      </c>
      <c r="AU372" s="6" t="s">
        <v>78</v>
      </c>
    </row>
    <row r="373" spans="2:51" s="6" customFormat="1" ht="15.75" customHeight="1">
      <c r="B373" s="157"/>
      <c r="C373" s="158"/>
      <c r="D373" s="167" t="s">
        <v>144</v>
      </c>
      <c r="E373" s="158"/>
      <c r="F373" s="160" t="s">
        <v>1048</v>
      </c>
      <c r="G373" s="158"/>
      <c r="H373" s="158"/>
      <c r="J373" s="158"/>
      <c r="K373" s="158"/>
      <c r="L373" s="161"/>
      <c r="M373" s="162"/>
      <c r="N373" s="158"/>
      <c r="O373" s="158"/>
      <c r="P373" s="158"/>
      <c r="Q373" s="158"/>
      <c r="R373" s="158"/>
      <c r="S373" s="158"/>
      <c r="T373" s="163"/>
      <c r="AT373" s="164" t="s">
        <v>144</v>
      </c>
      <c r="AU373" s="164" t="s">
        <v>78</v>
      </c>
      <c r="AV373" s="164" t="s">
        <v>20</v>
      </c>
      <c r="AW373" s="164" t="s">
        <v>93</v>
      </c>
      <c r="AX373" s="164" t="s">
        <v>70</v>
      </c>
      <c r="AY373" s="164" t="s">
        <v>136</v>
      </c>
    </row>
    <row r="374" spans="2:51" s="6" customFormat="1" ht="15.75" customHeight="1">
      <c r="B374" s="165"/>
      <c r="C374" s="166"/>
      <c r="D374" s="167" t="s">
        <v>144</v>
      </c>
      <c r="E374" s="166"/>
      <c r="F374" s="168" t="s">
        <v>78</v>
      </c>
      <c r="G374" s="166"/>
      <c r="H374" s="169">
        <v>2</v>
      </c>
      <c r="J374" s="166"/>
      <c r="K374" s="166"/>
      <c r="L374" s="170"/>
      <c r="M374" s="171"/>
      <c r="N374" s="166"/>
      <c r="O374" s="166"/>
      <c r="P374" s="166"/>
      <c r="Q374" s="166"/>
      <c r="R374" s="166"/>
      <c r="S374" s="166"/>
      <c r="T374" s="172"/>
      <c r="AT374" s="173" t="s">
        <v>144</v>
      </c>
      <c r="AU374" s="173" t="s">
        <v>78</v>
      </c>
      <c r="AV374" s="173" t="s">
        <v>78</v>
      </c>
      <c r="AW374" s="173" t="s">
        <v>93</v>
      </c>
      <c r="AX374" s="173" t="s">
        <v>70</v>
      </c>
      <c r="AY374" s="173" t="s">
        <v>136</v>
      </c>
    </row>
    <row r="375" spans="2:51" s="6" customFormat="1" ht="15.75" customHeight="1">
      <c r="B375" s="192"/>
      <c r="C375" s="193"/>
      <c r="D375" s="167" t="s">
        <v>144</v>
      </c>
      <c r="E375" s="193"/>
      <c r="F375" s="194" t="s">
        <v>223</v>
      </c>
      <c r="G375" s="193"/>
      <c r="H375" s="195">
        <v>2</v>
      </c>
      <c r="J375" s="193"/>
      <c r="K375" s="193"/>
      <c r="L375" s="196"/>
      <c r="M375" s="197"/>
      <c r="N375" s="193"/>
      <c r="O375" s="193"/>
      <c r="P375" s="193"/>
      <c r="Q375" s="193"/>
      <c r="R375" s="193"/>
      <c r="S375" s="193"/>
      <c r="T375" s="198"/>
      <c r="AT375" s="199" t="s">
        <v>144</v>
      </c>
      <c r="AU375" s="199" t="s">
        <v>78</v>
      </c>
      <c r="AV375" s="199" t="s">
        <v>153</v>
      </c>
      <c r="AW375" s="199" t="s">
        <v>93</v>
      </c>
      <c r="AX375" s="199" t="s">
        <v>70</v>
      </c>
      <c r="AY375" s="199" t="s">
        <v>136</v>
      </c>
    </row>
    <row r="376" spans="2:51" s="6" customFormat="1" ht="15.75" customHeight="1">
      <c r="B376" s="174"/>
      <c r="C376" s="175"/>
      <c r="D376" s="167" t="s">
        <v>144</v>
      </c>
      <c r="E376" s="175"/>
      <c r="F376" s="176" t="s">
        <v>147</v>
      </c>
      <c r="G376" s="175"/>
      <c r="H376" s="177">
        <v>2</v>
      </c>
      <c r="J376" s="175"/>
      <c r="K376" s="175"/>
      <c r="L376" s="178"/>
      <c r="M376" s="179"/>
      <c r="N376" s="175"/>
      <c r="O376" s="175"/>
      <c r="P376" s="175"/>
      <c r="Q376" s="175"/>
      <c r="R376" s="175"/>
      <c r="S376" s="175"/>
      <c r="T376" s="180"/>
      <c r="AT376" s="181" t="s">
        <v>144</v>
      </c>
      <c r="AU376" s="181" t="s">
        <v>78</v>
      </c>
      <c r="AV376" s="181" t="s">
        <v>142</v>
      </c>
      <c r="AW376" s="181" t="s">
        <v>93</v>
      </c>
      <c r="AX376" s="181" t="s">
        <v>20</v>
      </c>
      <c r="AY376" s="181" t="s">
        <v>136</v>
      </c>
    </row>
    <row r="377" spans="2:65" s="6" customFormat="1" ht="15.75" customHeight="1">
      <c r="B377" s="23"/>
      <c r="C377" s="145" t="s">
        <v>556</v>
      </c>
      <c r="D377" s="145" t="s">
        <v>138</v>
      </c>
      <c r="E377" s="146" t="s">
        <v>1221</v>
      </c>
      <c r="F377" s="147" t="s">
        <v>1222</v>
      </c>
      <c r="G377" s="148" t="s">
        <v>385</v>
      </c>
      <c r="H377" s="149">
        <v>10</v>
      </c>
      <c r="I377" s="150"/>
      <c r="J377" s="151">
        <f>ROUND($I$377*$H$377,2)</f>
        <v>0</v>
      </c>
      <c r="K377" s="147" t="s">
        <v>190</v>
      </c>
      <c r="L377" s="43"/>
      <c r="M377" s="152"/>
      <c r="N377" s="153" t="s">
        <v>41</v>
      </c>
      <c r="O377" s="24"/>
      <c r="P377" s="24"/>
      <c r="Q377" s="154">
        <v>0.00057</v>
      </c>
      <c r="R377" s="154">
        <f>$Q$377*$H$377</f>
        <v>0.0057</v>
      </c>
      <c r="S377" s="154">
        <v>0</v>
      </c>
      <c r="T377" s="155">
        <f>$S$377*$H$377</f>
        <v>0</v>
      </c>
      <c r="AR377" s="89" t="s">
        <v>277</v>
      </c>
      <c r="AT377" s="89" t="s">
        <v>138</v>
      </c>
      <c r="AU377" s="89" t="s">
        <v>78</v>
      </c>
      <c r="AY377" s="6" t="s">
        <v>136</v>
      </c>
      <c r="BE377" s="156">
        <f>IF($N$377="základní",$J$377,0)</f>
        <v>0</v>
      </c>
      <c r="BF377" s="156">
        <f>IF($N$377="snížená",$J$377,0)</f>
        <v>0</v>
      </c>
      <c r="BG377" s="156">
        <f>IF($N$377="zákl. přenesená",$J$377,0)</f>
        <v>0</v>
      </c>
      <c r="BH377" s="156">
        <f>IF($N$377="sníž. přenesená",$J$377,0)</f>
        <v>0</v>
      </c>
      <c r="BI377" s="156">
        <f>IF($N$377="nulová",$J$377,0)</f>
        <v>0</v>
      </c>
      <c r="BJ377" s="89" t="s">
        <v>20</v>
      </c>
      <c r="BK377" s="156">
        <f>ROUND($I$377*$H$377,2)</f>
        <v>0</v>
      </c>
      <c r="BL377" s="89" t="s">
        <v>277</v>
      </c>
      <c r="BM377" s="89" t="s">
        <v>1223</v>
      </c>
    </row>
    <row r="378" spans="2:47" s="6" customFormat="1" ht="16.5" customHeight="1">
      <c r="B378" s="23"/>
      <c r="C378" s="24"/>
      <c r="D378" s="159" t="s">
        <v>998</v>
      </c>
      <c r="E378" s="24"/>
      <c r="F378" s="204" t="s">
        <v>1224</v>
      </c>
      <c r="G378" s="24"/>
      <c r="H378" s="24"/>
      <c r="J378" s="24"/>
      <c r="K378" s="24"/>
      <c r="L378" s="43"/>
      <c r="M378" s="56"/>
      <c r="N378" s="24"/>
      <c r="O378" s="24"/>
      <c r="P378" s="24"/>
      <c r="Q378" s="24"/>
      <c r="R378" s="24"/>
      <c r="S378" s="24"/>
      <c r="T378" s="57"/>
      <c r="AT378" s="6" t="s">
        <v>998</v>
      </c>
      <c r="AU378" s="6" t="s">
        <v>78</v>
      </c>
    </row>
    <row r="379" spans="2:51" s="6" customFormat="1" ht="15.75" customHeight="1">
      <c r="B379" s="157"/>
      <c r="C379" s="158"/>
      <c r="D379" s="167" t="s">
        <v>144</v>
      </c>
      <c r="E379" s="158"/>
      <c r="F379" s="160" t="s">
        <v>1048</v>
      </c>
      <c r="G379" s="158"/>
      <c r="H379" s="158"/>
      <c r="J379" s="158"/>
      <c r="K379" s="158"/>
      <c r="L379" s="161"/>
      <c r="M379" s="162"/>
      <c r="N379" s="158"/>
      <c r="O379" s="158"/>
      <c r="P379" s="158"/>
      <c r="Q379" s="158"/>
      <c r="R379" s="158"/>
      <c r="S379" s="158"/>
      <c r="T379" s="163"/>
      <c r="AT379" s="164" t="s">
        <v>144</v>
      </c>
      <c r="AU379" s="164" t="s">
        <v>78</v>
      </c>
      <c r="AV379" s="164" t="s">
        <v>20</v>
      </c>
      <c r="AW379" s="164" t="s">
        <v>93</v>
      </c>
      <c r="AX379" s="164" t="s">
        <v>70</v>
      </c>
      <c r="AY379" s="164" t="s">
        <v>136</v>
      </c>
    </row>
    <row r="380" spans="2:51" s="6" customFormat="1" ht="15.75" customHeight="1">
      <c r="B380" s="165"/>
      <c r="C380" s="166"/>
      <c r="D380" s="167" t="s">
        <v>144</v>
      </c>
      <c r="E380" s="166"/>
      <c r="F380" s="168" t="s">
        <v>25</v>
      </c>
      <c r="G380" s="166"/>
      <c r="H380" s="169">
        <v>10</v>
      </c>
      <c r="J380" s="166"/>
      <c r="K380" s="166"/>
      <c r="L380" s="170"/>
      <c r="M380" s="171"/>
      <c r="N380" s="166"/>
      <c r="O380" s="166"/>
      <c r="P380" s="166"/>
      <c r="Q380" s="166"/>
      <c r="R380" s="166"/>
      <c r="S380" s="166"/>
      <c r="T380" s="172"/>
      <c r="AT380" s="173" t="s">
        <v>144</v>
      </c>
      <c r="AU380" s="173" t="s">
        <v>78</v>
      </c>
      <c r="AV380" s="173" t="s">
        <v>78</v>
      </c>
      <c r="AW380" s="173" t="s">
        <v>93</v>
      </c>
      <c r="AX380" s="173" t="s">
        <v>70</v>
      </c>
      <c r="AY380" s="173" t="s">
        <v>136</v>
      </c>
    </row>
    <row r="381" spans="2:51" s="6" customFormat="1" ht="15.75" customHeight="1">
      <c r="B381" s="192"/>
      <c r="C381" s="193"/>
      <c r="D381" s="167" t="s">
        <v>144</v>
      </c>
      <c r="E381" s="193"/>
      <c r="F381" s="194" t="s">
        <v>223</v>
      </c>
      <c r="G381" s="193"/>
      <c r="H381" s="195">
        <v>10</v>
      </c>
      <c r="J381" s="193"/>
      <c r="K381" s="193"/>
      <c r="L381" s="196"/>
      <c r="M381" s="197"/>
      <c r="N381" s="193"/>
      <c r="O381" s="193"/>
      <c r="P381" s="193"/>
      <c r="Q381" s="193"/>
      <c r="R381" s="193"/>
      <c r="S381" s="193"/>
      <c r="T381" s="198"/>
      <c r="AT381" s="199" t="s">
        <v>144</v>
      </c>
      <c r="AU381" s="199" t="s">
        <v>78</v>
      </c>
      <c r="AV381" s="199" t="s">
        <v>153</v>
      </c>
      <c r="AW381" s="199" t="s">
        <v>93</v>
      </c>
      <c r="AX381" s="199" t="s">
        <v>70</v>
      </c>
      <c r="AY381" s="199" t="s">
        <v>136</v>
      </c>
    </row>
    <row r="382" spans="2:51" s="6" customFormat="1" ht="15.75" customHeight="1">
      <c r="B382" s="174"/>
      <c r="C382" s="175"/>
      <c r="D382" s="167" t="s">
        <v>144</v>
      </c>
      <c r="E382" s="175"/>
      <c r="F382" s="176" t="s">
        <v>147</v>
      </c>
      <c r="G382" s="175"/>
      <c r="H382" s="177">
        <v>10</v>
      </c>
      <c r="J382" s="175"/>
      <c r="K382" s="175"/>
      <c r="L382" s="178"/>
      <c r="M382" s="179"/>
      <c r="N382" s="175"/>
      <c r="O382" s="175"/>
      <c r="P382" s="175"/>
      <c r="Q382" s="175"/>
      <c r="R382" s="175"/>
      <c r="S382" s="175"/>
      <c r="T382" s="180"/>
      <c r="AT382" s="181" t="s">
        <v>144</v>
      </c>
      <c r="AU382" s="181" t="s">
        <v>78</v>
      </c>
      <c r="AV382" s="181" t="s">
        <v>142</v>
      </c>
      <c r="AW382" s="181" t="s">
        <v>93</v>
      </c>
      <c r="AX382" s="181" t="s">
        <v>20</v>
      </c>
      <c r="AY382" s="181" t="s">
        <v>136</v>
      </c>
    </row>
    <row r="383" spans="2:65" s="6" customFormat="1" ht="15.75" customHeight="1">
      <c r="B383" s="23"/>
      <c r="C383" s="145" t="s">
        <v>562</v>
      </c>
      <c r="D383" s="145" t="s">
        <v>138</v>
      </c>
      <c r="E383" s="146" t="s">
        <v>1225</v>
      </c>
      <c r="F383" s="147" t="s">
        <v>1226</v>
      </c>
      <c r="G383" s="148" t="s">
        <v>385</v>
      </c>
      <c r="H383" s="149">
        <v>10</v>
      </c>
      <c r="I383" s="150"/>
      <c r="J383" s="151">
        <f>ROUND($I$383*$H$383,2)</f>
        <v>0</v>
      </c>
      <c r="K383" s="147" t="s">
        <v>190</v>
      </c>
      <c r="L383" s="43"/>
      <c r="M383" s="152"/>
      <c r="N383" s="153" t="s">
        <v>41</v>
      </c>
      <c r="O383" s="24"/>
      <c r="P383" s="24"/>
      <c r="Q383" s="154">
        <v>0.00221</v>
      </c>
      <c r="R383" s="154">
        <f>$Q$383*$H$383</f>
        <v>0.0221</v>
      </c>
      <c r="S383" s="154">
        <v>0</v>
      </c>
      <c r="T383" s="155">
        <f>$S$383*$H$383</f>
        <v>0</v>
      </c>
      <c r="AR383" s="89" t="s">
        <v>277</v>
      </c>
      <c r="AT383" s="89" t="s">
        <v>138</v>
      </c>
      <c r="AU383" s="89" t="s">
        <v>78</v>
      </c>
      <c r="AY383" s="6" t="s">
        <v>136</v>
      </c>
      <c r="BE383" s="156">
        <f>IF($N$383="základní",$J$383,0)</f>
        <v>0</v>
      </c>
      <c r="BF383" s="156">
        <f>IF($N$383="snížená",$J$383,0)</f>
        <v>0</v>
      </c>
      <c r="BG383" s="156">
        <f>IF($N$383="zákl. přenesená",$J$383,0)</f>
        <v>0</v>
      </c>
      <c r="BH383" s="156">
        <f>IF($N$383="sníž. přenesená",$J$383,0)</f>
        <v>0</v>
      </c>
      <c r="BI383" s="156">
        <f>IF($N$383="nulová",$J$383,0)</f>
        <v>0</v>
      </c>
      <c r="BJ383" s="89" t="s">
        <v>20</v>
      </c>
      <c r="BK383" s="156">
        <f>ROUND($I$383*$H$383,2)</f>
        <v>0</v>
      </c>
      <c r="BL383" s="89" t="s">
        <v>277</v>
      </c>
      <c r="BM383" s="89" t="s">
        <v>1227</v>
      </c>
    </row>
    <row r="384" spans="2:47" s="6" customFormat="1" ht="16.5" customHeight="1">
      <c r="B384" s="23"/>
      <c r="C384" s="24"/>
      <c r="D384" s="159" t="s">
        <v>998</v>
      </c>
      <c r="E384" s="24"/>
      <c r="F384" s="204" t="s">
        <v>1228</v>
      </c>
      <c r="G384" s="24"/>
      <c r="H384" s="24"/>
      <c r="J384" s="24"/>
      <c r="K384" s="24"/>
      <c r="L384" s="43"/>
      <c r="M384" s="56"/>
      <c r="N384" s="24"/>
      <c r="O384" s="24"/>
      <c r="P384" s="24"/>
      <c r="Q384" s="24"/>
      <c r="R384" s="24"/>
      <c r="S384" s="24"/>
      <c r="T384" s="57"/>
      <c r="AT384" s="6" t="s">
        <v>998</v>
      </c>
      <c r="AU384" s="6" t="s">
        <v>78</v>
      </c>
    </row>
    <row r="385" spans="2:51" s="6" customFormat="1" ht="15.75" customHeight="1">
      <c r="B385" s="157"/>
      <c r="C385" s="158"/>
      <c r="D385" s="167" t="s">
        <v>144</v>
      </c>
      <c r="E385" s="158"/>
      <c r="F385" s="160" t="s">
        <v>1048</v>
      </c>
      <c r="G385" s="158"/>
      <c r="H385" s="158"/>
      <c r="J385" s="158"/>
      <c r="K385" s="158"/>
      <c r="L385" s="161"/>
      <c r="M385" s="162"/>
      <c r="N385" s="158"/>
      <c r="O385" s="158"/>
      <c r="P385" s="158"/>
      <c r="Q385" s="158"/>
      <c r="R385" s="158"/>
      <c r="S385" s="158"/>
      <c r="T385" s="163"/>
      <c r="AT385" s="164" t="s">
        <v>144</v>
      </c>
      <c r="AU385" s="164" t="s">
        <v>78</v>
      </c>
      <c r="AV385" s="164" t="s">
        <v>20</v>
      </c>
      <c r="AW385" s="164" t="s">
        <v>93</v>
      </c>
      <c r="AX385" s="164" t="s">
        <v>70</v>
      </c>
      <c r="AY385" s="164" t="s">
        <v>136</v>
      </c>
    </row>
    <row r="386" spans="2:51" s="6" customFormat="1" ht="15.75" customHeight="1">
      <c r="B386" s="165"/>
      <c r="C386" s="166"/>
      <c r="D386" s="167" t="s">
        <v>144</v>
      </c>
      <c r="E386" s="166"/>
      <c r="F386" s="168" t="s">
        <v>25</v>
      </c>
      <c r="G386" s="166"/>
      <c r="H386" s="169">
        <v>10</v>
      </c>
      <c r="J386" s="166"/>
      <c r="K386" s="166"/>
      <c r="L386" s="170"/>
      <c r="M386" s="171"/>
      <c r="N386" s="166"/>
      <c r="O386" s="166"/>
      <c r="P386" s="166"/>
      <c r="Q386" s="166"/>
      <c r="R386" s="166"/>
      <c r="S386" s="166"/>
      <c r="T386" s="172"/>
      <c r="AT386" s="173" t="s">
        <v>144</v>
      </c>
      <c r="AU386" s="173" t="s">
        <v>78</v>
      </c>
      <c r="AV386" s="173" t="s">
        <v>78</v>
      </c>
      <c r="AW386" s="173" t="s">
        <v>93</v>
      </c>
      <c r="AX386" s="173" t="s">
        <v>70</v>
      </c>
      <c r="AY386" s="173" t="s">
        <v>136</v>
      </c>
    </row>
    <row r="387" spans="2:51" s="6" customFormat="1" ht="15.75" customHeight="1">
      <c r="B387" s="192"/>
      <c r="C387" s="193"/>
      <c r="D387" s="167" t="s">
        <v>144</v>
      </c>
      <c r="E387" s="193"/>
      <c r="F387" s="194" t="s">
        <v>223</v>
      </c>
      <c r="G387" s="193"/>
      <c r="H387" s="195">
        <v>10</v>
      </c>
      <c r="J387" s="193"/>
      <c r="K387" s="193"/>
      <c r="L387" s="196"/>
      <c r="M387" s="197"/>
      <c r="N387" s="193"/>
      <c r="O387" s="193"/>
      <c r="P387" s="193"/>
      <c r="Q387" s="193"/>
      <c r="R387" s="193"/>
      <c r="S387" s="193"/>
      <c r="T387" s="198"/>
      <c r="AT387" s="199" t="s">
        <v>144</v>
      </c>
      <c r="AU387" s="199" t="s">
        <v>78</v>
      </c>
      <c r="AV387" s="199" t="s">
        <v>153</v>
      </c>
      <c r="AW387" s="199" t="s">
        <v>93</v>
      </c>
      <c r="AX387" s="199" t="s">
        <v>70</v>
      </c>
      <c r="AY387" s="199" t="s">
        <v>136</v>
      </c>
    </row>
    <row r="388" spans="2:51" s="6" customFormat="1" ht="15.75" customHeight="1">
      <c r="B388" s="174"/>
      <c r="C388" s="175"/>
      <c r="D388" s="167" t="s">
        <v>144</v>
      </c>
      <c r="E388" s="175"/>
      <c r="F388" s="176" t="s">
        <v>147</v>
      </c>
      <c r="G388" s="175"/>
      <c r="H388" s="177">
        <v>10</v>
      </c>
      <c r="J388" s="175"/>
      <c r="K388" s="175"/>
      <c r="L388" s="178"/>
      <c r="M388" s="179"/>
      <c r="N388" s="175"/>
      <c r="O388" s="175"/>
      <c r="P388" s="175"/>
      <c r="Q388" s="175"/>
      <c r="R388" s="175"/>
      <c r="S388" s="175"/>
      <c r="T388" s="180"/>
      <c r="AT388" s="181" t="s">
        <v>144</v>
      </c>
      <c r="AU388" s="181" t="s">
        <v>78</v>
      </c>
      <c r="AV388" s="181" t="s">
        <v>142</v>
      </c>
      <c r="AW388" s="181" t="s">
        <v>93</v>
      </c>
      <c r="AX388" s="181" t="s">
        <v>20</v>
      </c>
      <c r="AY388" s="181" t="s">
        <v>136</v>
      </c>
    </row>
    <row r="389" spans="2:65" s="6" customFormat="1" ht="15.75" customHeight="1">
      <c r="B389" s="23"/>
      <c r="C389" s="145" t="s">
        <v>569</v>
      </c>
      <c r="D389" s="145" t="s">
        <v>138</v>
      </c>
      <c r="E389" s="146" t="s">
        <v>1229</v>
      </c>
      <c r="F389" s="147" t="s">
        <v>1230</v>
      </c>
      <c r="G389" s="148" t="s">
        <v>173</v>
      </c>
      <c r="H389" s="149">
        <v>0.142</v>
      </c>
      <c r="I389" s="150"/>
      <c r="J389" s="151">
        <f>ROUND($I$389*$H$389,2)</f>
        <v>0</v>
      </c>
      <c r="K389" s="147" t="s">
        <v>190</v>
      </c>
      <c r="L389" s="43"/>
      <c r="M389" s="152"/>
      <c r="N389" s="153" t="s">
        <v>41</v>
      </c>
      <c r="O389" s="24"/>
      <c r="P389" s="24"/>
      <c r="Q389" s="154">
        <v>0</v>
      </c>
      <c r="R389" s="154">
        <f>$Q$389*$H$389</f>
        <v>0</v>
      </c>
      <c r="S389" s="154">
        <v>0</v>
      </c>
      <c r="T389" s="155">
        <f>$S$389*$H$389</f>
        <v>0</v>
      </c>
      <c r="AR389" s="89" t="s">
        <v>277</v>
      </c>
      <c r="AT389" s="89" t="s">
        <v>138</v>
      </c>
      <c r="AU389" s="89" t="s">
        <v>78</v>
      </c>
      <c r="AY389" s="6" t="s">
        <v>136</v>
      </c>
      <c r="BE389" s="156">
        <f>IF($N$389="základní",$J$389,0)</f>
        <v>0</v>
      </c>
      <c r="BF389" s="156">
        <f>IF($N$389="snížená",$J$389,0)</f>
        <v>0</v>
      </c>
      <c r="BG389" s="156">
        <f>IF($N$389="zákl. přenesená",$J$389,0)</f>
        <v>0</v>
      </c>
      <c r="BH389" s="156">
        <f>IF($N$389="sníž. přenesená",$J$389,0)</f>
        <v>0</v>
      </c>
      <c r="BI389" s="156">
        <f>IF($N$389="nulová",$J$389,0)</f>
        <v>0</v>
      </c>
      <c r="BJ389" s="89" t="s">
        <v>20</v>
      </c>
      <c r="BK389" s="156">
        <f>ROUND($I$389*$H$389,2)</f>
        <v>0</v>
      </c>
      <c r="BL389" s="89" t="s">
        <v>277</v>
      </c>
      <c r="BM389" s="89" t="s">
        <v>1231</v>
      </c>
    </row>
    <row r="390" spans="2:47" s="6" customFormat="1" ht="27" customHeight="1">
      <c r="B390" s="23"/>
      <c r="C390" s="24"/>
      <c r="D390" s="159" t="s">
        <v>998</v>
      </c>
      <c r="E390" s="24"/>
      <c r="F390" s="204" t="s">
        <v>1232</v>
      </c>
      <c r="G390" s="24"/>
      <c r="H390" s="24"/>
      <c r="J390" s="24"/>
      <c r="K390" s="24"/>
      <c r="L390" s="43"/>
      <c r="M390" s="56"/>
      <c r="N390" s="24"/>
      <c r="O390" s="24"/>
      <c r="P390" s="24"/>
      <c r="Q390" s="24"/>
      <c r="R390" s="24"/>
      <c r="S390" s="24"/>
      <c r="T390" s="57"/>
      <c r="AT390" s="6" t="s">
        <v>998</v>
      </c>
      <c r="AU390" s="6" t="s">
        <v>78</v>
      </c>
    </row>
    <row r="391" spans="2:63" s="132" customFormat="1" ht="30.75" customHeight="1">
      <c r="B391" s="133"/>
      <c r="C391" s="134"/>
      <c r="D391" s="134" t="s">
        <v>69</v>
      </c>
      <c r="E391" s="143" t="s">
        <v>1233</v>
      </c>
      <c r="F391" s="143" t="s">
        <v>1234</v>
      </c>
      <c r="G391" s="134"/>
      <c r="H391" s="134"/>
      <c r="J391" s="144">
        <f>$BK$391</f>
        <v>0</v>
      </c>
      <c r="K391" s="134"/>
      <c r="L391" s="137"/>
      <c r="M391" s="138"/>
      <c r="N391" s="134"/>
      <c r="O391" s="134"/>
      <c r="P391" s="139">
        <f>SUM($P$392:$P$571)</f>
        <v>0</v>
      </c>
      <c r="Q391" s="134"/>
      <c r="R391" s="139">
        <f>SUM($R$392:$R$571)</f>
        <v>5.1415999999999995</v>
      </c>
      <c r="S391" s="134"/>
      <c r="T391" s="140">
        <f>SUM($T$392:$T$571)</f>
        <v>3.6414000000000004</v>
      </c>
      <c r="AR391" s="141" t="s">
        <v>78</v>
      </c>
      <c r="AT391" s="141" t="s">
        <v>69</v>
      </c>
      <c r="AU391" s="141" t="s">
        <v>20</v>
      </c>
      <c r="AY391" s="141" t="s">
        <v>136</v>
      </c>
      <c r="BK391" s="142">
        <f>SUM($BK$392:$BK$571)</f>
        <v>0</v>
      </c>
    </row>
    <row r="392" spans="2:65" s="6" customFormat="1" ht="15.75" customHeight="1">
      <c r="B392" s="23"/>
      <c r="C392" s="145" t="s">
        <v>573</v>
      </c>
      <c r="D392" s="145" t="s">
        <v>138</v>
      </c>
      <c r="E392" s="146" t="s">
        <v>1235</v>
      </c>
      <c r="F392" s="147" t="s">
        <v>1236</v>
      </c>
      <c r="G392" s="148" t="s">
        <v>385</v>
      </c>
      <c r="H392" s="149">
        <v>153</v>
      </c>
      <c r="I392" s="150"/>
      <c r="J392" s="151">
        <f>ROUND($I$392*$H$392,2)</f>
        <v>0</v>
      </c>
      <c r="K392" s="147" t="s">
        <v>190</v>
      </c>
      <c r="L392" s="43"/>
      <c r="M392" s="152"/>
      <c r="N392" s="153" t="s">
        <v>41</v>
      </c>
      <c r="O392" s="24"/>
      <c r="P392" s="24"/>
      <c r="Q392" s="154">
        <v>0</v>
      </c>
      <c r="R392" s="154">
        <f>$Q$392*$H$392</f>
        <v>0</v>
      </c>
      <c r="S392" s="154">
        <v>0</v>
      </c>
      <c r="T392" s="155">
        <f>$S$392*$H$392</f>
        <v>0</v>
      </c>
      <c r="AR392" s="89" t="s">
        <v>277</v>
      </c>
      <c r="AT392" s="89" t="s">
        <v>138</v>
      </c>
      <c r="AU392" s="89" t="s">
        <v>78</v>
      </c>
      <c r="AY392" s="6" t="s">
        <v>136</v>
      </c>
      <c r="BE392" s="156">
        <f>IF($N$392="základní",$J$392,0)</f>
        <v>0</v>
      </c>
      <c r="BF392" s="156">
        <f>IF($N$392="snížená",$J$392,0)</f>
        <v>0</v>
      </c>
      <c r="BG392" s="156">
        <f>IF($N$392="zákl. přenesená",$J$392,0)</f>
        <v>0</v>
      </c>
      <c r="BH392" s="156">
        <f>IF($N$392="sníž. přenesená",$J$392,0)</f>
        <v>0</v>
      </c>
      <c r="BI392" s="156">
        <f>IF($N$392="nulová",$J$392,0)</f>
        <v>0</v>
      </c>
      <c r="BJ392" s="89" t="s">
        <v>20</v>
      </c>
      <c r="BK392" s="156">
        <f>ROUND($I$392*$H$392,2)</f>
        <v>0</v>
      </c>
      <c r="BL392" s="89" t="s">
        <v>277</v>
      </c>
      <c r="BM392" s="89" t="s">
        <v>1237</v>
      </c>
    </row>
    <row r="393" spans="2:47" s="6" customFormat="1" ht="16.5" customHeight="1">
      <c r="B393" s="23"/>
      <c r="C393" s="24"/>
      <c r="D393" s="159" t="s">
        <v>998</v>
      </c>
      <c r="E393" s="24"/>
      <c r="F393" s="204" t="s">
        <v>1238</v>
      </c>
      <c r="G393" s="24"/>
      <c r="H393" s="24"/>
      <c r="J393" s="24"/>
      <c r="K393" s="24"/>
      <c r="L393" s="43"/>
      <c r="M393" s="56"/>
      <c r="N393" s="24"/>
      <c r="O393" s="24"/>
      <c r="P393" s="24"/>
      <c r="Q393" s="24"/>
      <c r="R393" s="24"/>
      <c r="S393" s="24"/>
      <c r="T393" s="57"/>
      <c r="AT393" s="6" t="s">
        <v>998</v>
      </c>
      <c r="AU393" s="6" t="s">
        <v>78</v>
      </c>
    </row>
    <row r="394" spans="2:51" s="6" customFormat="1" ht="15.75" customHeight="1">
      <c r="B394" s="157"/>
      <c r="C394" s="158"/>
      <c r="D394" s="167" t="s">
        <v>144</v>
      </c>
      <c r="E394" s="158"/>
      <c r="F394" s="160" t="s">
        <v>1000</v>
      </c>
      <c r="G394" s="158"/>
      <c r="H394" s="158"/>
      <c r="J394" s="158"/>
      <c r="K394" s="158"/>
      <c r="L394" s="161"/>
      <c r="M394" s="162"/>
      <c r="N394" s="158"/>
      <c r="O394" s="158"/>
      <c r="P394" s="158"/>
      <c r="Q394" s="158"/>
      <c r="R394" s="158"/>
      <c r="S394" s="158"/>
      <c r="T394" s="163"/>
      <c r="AT394" s="164" t="s">
        <v>144</v>
      </c>
      <c r="AU394" s="164" t="s">
        <v>78</v>
      </c>
      <c r="AV394" s="164" t="s">
        <v>20</v>
      </c>
      <c r="AW394" s="164" t="s">
        <v>93</v>
      </c>
      <c r="AX394" s="164" t="s">
        <v>70</v>
      </c>
      <c r="AY394" s="164" t="s">
        <v>136</v>
      </c>
    </row>
    <row r="395" spans="2:51" s="6" customFormat="1" ht="15.75" customHeight="1">
      <c r="B395" s="157"/>
      <c r="C395" s="158"/>
      <c r="D395" s="167" t="s">
        <v>144</v>
      </c>
      <c r="E395" s="158"/>
      <c r="F395" s="160" t="s">
        <v>1239</v>
      </c>
      <c r="G395" s="158"/>
      <c r="H395" s="158"/>
      <c r="J395" s="158"/>
      <c r="K395" s="158"/>
      <c r="L395" s="161"/>
      <c r="M395" s="162"/>
      <c r="N395" s="158"/>
      <c r="O395" s="158"/>
      <c r="P395" s="158"/>
      <c r="Q395" s="158"/>
      <c r="R395" s="158"/>
      <c r="S395" s="158"/>
      <c r="T395" s="163"/>
      <c r="AT395" s="164" t="s">
        <v>144</v>
      </c>
      <c r="AU395" s="164" t="s">
        <v>78</v>
      </c>
      <c r="AV395" s="164" t="s">
        <v>20</v>
      </c>
      <c r="AW395" s="164" t="s">
        <v>93</v>
      </c>
      <c r="AX395" s="164" t="s">
        <v>70</v>
      </c>
      <c r="AY395" s="164" t="s">
        <v>136</v>
      </c>
    </row>
    <row r="396" spans="2:51" s="6" customFormat="1" ht="15.75" customHeight="1">
      <c r="B396" s="165"/>
      <c r="C396" s="166"/>
      <c r="D396" s="167" t="s">
        <v>144</v>
      </c>
      <c r="E396" s="166"/>
      <c r="F396" s="168" t="s">
        <v>1099</v>
      </c>
      <c r="G396" s="166"/>
      <c r="H396" s="169">
        <v>153</v>
      </c>
      <c r="J396" s="166"/>
      <c r="K396" s="166"/>
      <c r="L396" s="170"/>
      <c r="M396" s="171"/>
      <c r="N396" s="166"/>
      <c r="O396" s="166"/>
      <c r="P396" s="166"/>
      <c r="Q396" s="166"/>
      <c r="R396" s="166"/>
      <c r="S396" s="166"/>
      <c r="T396" s="172"/>
      <c r="AT396" s="173" t="s">
        <v>144</v>
      </c>
      <c r="AU396" s="173" t="s">
        <v>78</v>
      </c>
      <c r="AV396" s="173" t="s">
        <v>78</v>
      </c>
      <c r="AW396" s="173" t="s">
        <v>93</v>
      </c>
      <c r="AX396" s="173" t="s">
        <v>70</v>
      </c>
      <c r="AY396" s="173" t="s">
        <v>136</v>
      </c>
    </row>
    <row r="397" spans="2:51" s="6" customFormat="1" ht="15.75" customHeight="1">
      <c r="B397" s="192"/>
      <c r="C397" s="193"/>
      <c r="D397" s="167" t="s">
        <v>144</v>
      </c>
      <c r="E397" s="193"/>
      <c r="F397" s="194" t="s">
        <v>223</v>
      </c>
      <c r="G397" s="193"/>
      <c r="H397" s="195">
        <v>153</v>
      </c>
      <c r="J397" s="193"/>
      <c r="K397" s="193"/>
      <c r="L397" s="196"/>
      <c r="M397" s="197"/>
      <c r="N397" s="193"/>
      <c r="O397" s="193"/>
      <c r="P397" s="193"/>
      <c r="Q397" s="193"/>
      <c r="R397" s="193"/>
      <c r="S397" s="193"/>
      <c r="T397" s="198"/>
      <c r="AT397" s="199" t="s">
        <v>144</v>
      </c>
      <c r="AU397" s="199" t="s">
        <v>78</v>
      </c>
      <c r="AV397" s="199" t="s">
        <v>153</v>
      </c>
      <c r="AW397" s="199" t="s">
        <v>93</v>
      </c>
      <c r="AX397" s="199" t="s">
        <v>70</v>
      </c>
      <c r="AY397" s="199" t="s">
        <v>136</v>
      </c>
    </row>
    <row r="398" spans="2:51" s="6" customFormat="1" ht="15.75" customHeight="1">
      <c r="B398" s="174"/>
      <c r="C398" s="175"/>
      <c r="D398" s="167" t="s">
        <v>144</v>
      </c>
      <c r="E398" s="175"/>
      <c r="F398" s="176" t="s">
        <v>147</v>
      </c>
      <c r="G398" s="175"/>
      <c r="H398" s="177">
        <v>153</v>
      </c>
      <c r="J398" s="175"/>
      <c r="K398" s="175"/>
      <c r="L398" s="178"/>
      <c r="M398" s="179"/>
      <c r="N398" s="175"/>
      <c r="O398" s="175"/>
      <c r="P398" s="175"/>
      <c r="Q398" s="175"/>
      <c r="R398" s="175"/>
      <c r="S398" s="175"/>
      <c r="T398" s="180"/>
      <c r="AT398" s="181" t="s">
        <v>144</v>
      </c>
      <c r="AU398" s="181" t="s">
        <v>78</v>
      </c>
      <c r="AV398" s="181" t="s">
        <v>142</v>
      </c>
      <c r="AW398" s="181" t="s">
        <v>93</v>
      </c>
      <c r="AX398" s="181" t="s">
        <v>20</v>
      </c>
      <c r="AY398" s="181" t="s">
        <v>136</v>
      </c>
    </row>
    <row r="399" spans="2:65" s="6" customFormat="1" ht="15.75" customHeight="1">
      <c r="B399" s="23"/>
      <c r="C399" s="145" t="s">
        <v>578</v>
      </c>
      <c r="D399" s="145" t="s">
        <v>138</v>
      </c>
      <c r="E399" s="146" t="s">
        <v>1240</v>
      </c>
      <c r="F399" s="147" t="s">
        <v>1241</v>
      </c>
      <c r="G399" s="148" t="s">
        <v>1051</v>
      </c>
      <c r="H399" s="149">
        <v>153</v>
      </c>
      <c r="I399" s="150"/>
      <c r="J399" s="151">
        <f>ROUND($I$399*$H$399,2)</f>
        <v>0</v>
      </c>
      <c r="K399" s="147"/>
      <c r="L399" s="43"/>
      <c r="M399" s="152"/>
      <c r="N399" s="153" t="s">
        <v>41</v>
      </c>
      <c r="O399" s="24"/>
      <c r="P399" s="24"/>
      <c r="Q399" s="154">
        <v>0</v>
      </c>
      <c r="R399" s="154">
        <f>$Q$399*$H$399</f>
        <v>0</v>
      </c>
      <c r="S399" s="154">
        <v>0.0238</v>
      </c>
      <c r="T399" s="155">
        <f>$S$399*$H$399</f>
        <v>3.6414000000000004</v>
      </c>
      <c r="AR399" s="89" t="s">
        <v>277</v>
      </c>
      <c r="AT399" s="89" t="s">
        <v>138</v>
      </c>
      <c r="AU399" s="89" t="s">
        <v>78</v>
      </c>
      <c r="AY399" s="6" t="s">
        <v>136</v>
      </c>
      <c r="BE399" s="156">
        <f>IF($N$399="základní",$J$399,0)</f>
        <v>0</v>
      </c>
      <c r="BF399" s="156">
        <f>IF($N$399="snížená",$J$399,0)</f>
        <v>0</v>
      </c>
      <c r="BG399" s="156">
        <f>IF($N$399="zákl. přenesená",$J$399,0)</f>
        <v>0</v>
      </c>
      <c r="BH399" s="156">
        <f>IF($N$399="sníž. přenesená",$J$399,0)</f>
        <v>0</v>
      </c>
      <c r="BI399" s="156">
        <f>IF($N$399="nulová",$J$399,0)</f>
        <v>0</v>
      </c>
      <c r="BJ399" s="89" t="s">
        <v>20</v>
      </c>
      <c r="BK399" s="156">
        <f>ROUND($I$399*$H$399,2)</f>
        <v>0</v>
      </c>
      <c r="BL399" s="89" t="s">
        <v>277</v>
      </c>
      <c r="BM399" s="89" t="s">
        <v>1242</v>
      </c>
    </row>
    <row r="400" spans="2:47" s="6" customFormat="1" ht="16.5" customHeight="1">
      <c r="B400" s="23"/>
      <c r="C400" s="24"/>
      <c r="D400" s="159" t="s">
        <v>998</v>
      </c>
      <c r="E400" s="24"/>
      <c r="F400" s="204" t="s">
        <v>1243</v>
      </c>
      <c r="G400" s="24"/>
      <c r="H400" s="24"/>
      <c r="J400" s="24"/>
      <c r="K400" s="24"/>
      <c r="L400" s="43"/>
      <c r="M400" s="56"/>
      <c r="N400" s="24"/>
      <c r="O400" s="24"/>
      <c r="P400" s="24"/>
      <c r="Q400" s="24"/>
      <c r="R400" s="24"/>
      <c r="S400" s="24"/>
      <c r="T400" s="57"/>
      <c r="AT400" s="6" t="s">
        <v>998</v>
      </c>
      <c r="AU400" s="6" t="s">
        <v>78</v>
      </c>
    </row>
    <row r="401" spans="2:51" s="6" customFormat="1" ht="15.75" customHeight="1">
      <c r="B401" s="157"/>
      <c r="C401" s="158"/>
      <c r="D401" s="167" t="s">
        <v>144</v>
      </c>
      <c r="E401" s="158"/>
      <c r="F401" s="160" t="s">
        <v>1239</v>
      </c>
      <c r="G401" s="158"/>
      <c r="H401" s="158"/>
      <c r="J401" s="158"/>
      <c r="K401" s="158"/>
      <c r="L401" s="161"/>
      <c r="M401" s="162"/>
      <c r="N401" s="158"/>
      <c r="O401" s="158"/>
      <c r="P401" s="158"/>
      <c r="Q401" s="158"/>
      <c r="R401" s="158"/>
      <c r="S401" s="158"/>
      <c r="T401" s="163"/>
      <c r="AT401" s="164" t="s">
        <v>144</v>
      </c>
      <c r="AU401" s="164" t="s">
        <v>78</v>
      </c>
      <c r="AV401" s="164" t="s">
        <v>20</v>
      </c>
      <c r="AW401" s="164" t="s">
        <v>93</v>
      </c>
      <c r="AX401" s="164" t="s">
        <v>70</v>
      </c>
      <c r="AY401" s="164" t="s">
        <v>136</v>
      </c>
    </row>
    <row r="402" spans="2:51" s="6" customFormat="1" ht="27" customHeight="1">
      <c r="B402" s="157"/>
      <c r="C402" s="158"/>
      <c r="D402" s="167" t="s">
        <v>144</v>
      </c>
      <c r="E402" s="158"/>
      <c r="F402" s="160" t="s">
        <v>1244</v>
      </c>
      <c r="G402" s="158"/>
      <c r="H402" s="158"/>
      <c r="J402" s="158"/>
      <c r="K402" s="158"/>
      <c r="L402" s="161"/>
      <c r="M402" s="162"/>
      <c r="N402" s="158"/>
      <c r="O402" s="158"/>
      <c r="P402" s="158"/>
      <c r="Q402" s="158"/>
      <c r="R402" s="158"/>
      <c r="S402" s="158"/>
      <c r="T402" s="163"/>
      <c r="AT402" s="164" t="s">
        <v>144</v>
      </c>
      <c r="AU402" s="164" t="s">
        <v>78</v>
      </c>
      <c r="AV402" s="164" t="s">
        <v>20</v>
      </c>
      <c r="AW402" s="164" t="s">
        <v>93</v>
      </c>
      <c r="AX402" s="164" t="s">
        <v>70</v>
      </c>
      <c r="AY402" s="164" t="s">
        <v>136</v>
      </c>
    </row>
    <row r="403" spans="2:51" s="6" customFormat="1" ht="15.75" customHeight="1">
      <c r="B403" s="165"/>
      <c r="C403" s="166"/>
      <c r="D403" s="167" t="s">
        <v>144</v>
      </c>
      <c r="E403" s="166"/>
      <c r="F403" s="168" t="s">
        <v>1245</v>
      </c>
      <c r="G403" s="166"/>
      <c r="H403" s="169">
        <v>153</v>
      </c>
      <c r="J403" s="166"/>
      <c r="K403" s="166"/>
      <c r="L403" s="170"/>
      <c r="M403" s="171"/>
      <c r="N403" s="166"/>
      <c r="O403" s="166"/>
      <c r="P403" s="166"/>
      <c r="Q403" s="166"/>
      <c r="R403" s="166"/>
      <c r="S403" s="166"/>
      <c r="T403" s="172"/>
      <c r="AT403" s="173" t="s">
        <v>144</v>
      </c>
      <c r="AU403" s="173" t="s">
        <v>78</v>
      </c>
      <c r="AV403" s="173" t="s">
        <v>78</v>
      </c>
      <c r="AW403" s="173" t="s">
        <v>93</v>
      </c>
      <c r="AX403" s="173" t="s">
        <v>70</v>
      </c>
      <c r="AY403" s="173" t="s">
        <v>136</v>
      </c>
    </row>
    <row r="404" spans="2:51" s="6" customFormat="1" ht="15.75" customHeight="1">
      <c r="B404" s="192"/>
      <c r="C404" s="193"/>
      <c r="D404" s="167" t="s">
        <v>144</v>
      </c>
      <c r="E404" s="193"/>
      <c r="F404" s="194" t="s">
        <v>223</v>
      </c>
      <c r="G404" s="193"/>
      <c r="H404" s="195">
        <v>153</v>
      </c>
      <c r="J404" s="193"/>
      <c r="K404" s="193"/>
      <c r="L404" s="196"/>
      <c r="M404" s="197"/>
      <c r="N404" s="193"/>
      <c r="O404" s="193"/>
      <c r="P404" s="193"/>
      <c r="Q404" s="193"/>
      <c r="R404" s="193"/>
      <c r="S404" s="193"/>
      <c r="T404" s="198"/>
      <c r="AT404" s="199" t="s">
        <v>144</v>
      </c>
      <c r="AU404" s="199" t="s">
        <v>78</v>
      </c>
      <c r="AV404" s="199" t="s">
        <v>153</v>
      </c>
      <c r="AW404" s="199" t="s">
        <v>93</v>
      </c>
      <c r="AX404" s="199" t="s">
        <v>70</v>
      </c>
      <c r="AY404" s="199" t="s">
        <v>136</v>
      </c>
    </row>
    <row r="405" spans="2:51" s="6" customFormat="1" ht="15.75" customHeight="1">
      <c r="B405" s="174"/>
      <c r="C405" s="175"/>
      <c r="D405" s="167" t="s">
        <v>144</v>
      </c>
      <c r="E405" s="175"/>
      <c r="F405" s="176" t="s">
        <v>147</v>
      </c>
      <c r="G405" s="175"/>
      <c r="H405" s="177">
        <v>153</v>
      </c>
      <c r="J405" s="175"/>
      <c r="K405" s="175"/>
      <c r="L405" s="178"/>
      <c r="M405" s="179"/>
      <c r="N405" s="175"/>
      <c r="O405" s="175"/>
      <c r="P405" s="175"/>
      <c r="Q405" s="175"/>
      <c r="R405" s="175"/>
      <c r="S405" s="175"/>
      <c r="T405" s="180"/>
      <c r="AT405" s="181" t="s">
        <v>144</v>
      </c>
      <c r="AU405" s="181" t="s">
        <v>78</v>
      </c>
      <c r="AV405" s="181" t="s">
        <v>142</v>
      </c>
      <c r="AW405" s="181" t="s">
        <v>93</v>
      </c>
      <c r="AX405" s="181" t="s">
        <v>20</v>
      </c>
      <c r="AY405" s="181" t="s">
        <v>136</v>
      </c>
    </row>
    <row r="406" spans="2:65" s="6" customFormat="1" ht="15.75" customHeight="1">
      <c r="B406" s="23"/>
      <c r="C406" s="145" t="s">
        <v>582</v>
      </c>
      <c r="D406" s="145" t="s">
        <v>138</v>
      </c>
      <c r="E406" s="146" t="s">
        <v>1246</v>
      </c>
      <c r="F406" s="147" t="s">
        <v>1247</v>
      </c>
      <c r="G406" s="148" t="s">
        <v>1051</v>
      </c>
      <c r="H406" s="149">
        <v>16</v>
      </c>
      <c r="I406" s="150"/>
      <c r="J406" s="151">
        <f>ROUND($I$406*$H$406,2)</f>
        <v>0</v>
      </c>
      <c r="K406" s="147"/>
      <c r="L406" s="43"/>
      <c r="M406" s="152"/>
      <c r="N406" s="153" t="s">
        <v>41</v>
      </c>
      <c r="O406" s="24"/>
      <c r="P406" s="24"/>
      <c r="Q406" s="154">
        <v>0</v>
      </c>
      <c r="R406" s="154">
        <f>$Q$406*$H$406</f>
        <v>0</v>
      </c>
      <c r="S406" s="154">
        <v>0</v>
      </c>
      <c r="T406" s="155">
        <f>$S$406*$H$406</f>
        <v>0</v>
      </c>
      <c r="AR406" s="89" t="s">
        <v>277</v>
      </c>
      <c r="AT406" s="89" t="s">
        <v>138</v>
      </c>
      <c r="AU406" s="89" t="s">
        <v>78</v>
      </c>
      <c r="AY406" s="6" t="s">
        <v>136</v>
      </c>
      <c r="BE406" s="156">
        <f>IF($N$406="základní",$J$406,0)</f>
        <v>0</v>
      </c>
      <c r="BF406" s="156">
        <f>IF($N$406="snížená",$J$406,0)</f>
        <v>0</v>
      </c>
      <c r="BG406" s="156">
        <f>IF($N$406="zákl. přenesená",$J$406,0)</f>
        <v>0</v>
      </c>
      <c r="BH406" s="156">
        <f>IF($N$406="sníž. přenesená",$J$406,0)</f>
        <v>0</v>
      </c>
      <c r="BI406" s="156">
        <f>IF($N$406="nulová",$J$406,0)</f>
        <v>0</v>
      </c>
      <c r="BJ406" s="89" t="s">
        <v>20</v>
      </c>
      <c r="BK406" s="156">
        <f>ROUND($I$406*$H$406,2)</f>
        <v>0</v>
      </c>
      <c r="BL406" s="89" t="s">
        <v>277</v>
      </c>
      <c r="BM406" s="89" t="s">
        <v>1248</v>
      </c>
    </row>
    <row r="407" spans="2:51" s="6" customFormat="1" ht="15.75" customHeight="1">
      <c r="B407" s="157"/>
      <c r="C407" s="158"/>
      <c r="D407" s="159" t="s">
        <v>144</v>
      </c>
      <c r="E407" s="160"/>
      <c r="F407" s="160" t="s">
        <v>1239</v>
      </c>
      <c r="G407" s="158"/>
      <c r="H407" s="158"/>
      <c r="J407" s="158"/>
      <c r="K407" s="158"/>
      <c r="L407" s="161"/>
      <c r="M407" s="162"/>
      <c r="N407" s="158"/>
      <c r="O407" s="158"/>
      <c r="P407" s="158"/>
      <c r="Q407" s="158"/>
      <c r="R407" s="158"/>
      <c r="S407" s="158"/>
      <c r="T407" s="163"/>
      <c r="AT407" s="164" t="s">
        <v>144</v>
      </c>
      <c r="AU407" s="164" t="s">
        <v>78</v>
      </c>
      <c r="AV407" s="164" t="s">
        <v>20</v>
      </c>
      <c r="AW407" s="164" t="s">
        <v>93</v>
      </c>
      <c r="AX407" s="164" t="s">
        <v>70</v>
      </c>
      <c r="AY407" s="164" t="s">
        <v>136</v>
      </c>
    </row>
    <row r="408" spans="2:51" s="6" customFormat="1" ht="27" customHeight="1">
      <c r="B408" s="157"/>
      <c r="C408" s="158"/>
      <c r="D408" s="167" t="s">
        <v>144</v>
      </c>
      <c r="E408" s="158"/>
      <c r="F408" s="160" t="s">
        <v>1244</v>
      </c>
      <c r="G408" s="158"/>
      <c r="H408" s="158"/>
      <c r="J408" s="158"/>
      <c r="K408" s="158"/>
      <c r="L408" s="161"/>
      <c r="M408" s="162"/>
      <c r="N408" s="158"/>
      <c r="O408" s="158"/>
      <c r="P408" s="158"/>
      <c r="Q408" s="158"/>
      <c r="R408" s="158"/>
      <c r="S408" s="158"/>
      <c r="T408" s="163"/>
      <c r="AT408" s="164" t="s">
        <v>144</v>
      </c>
      <c r="AU408" s="164" t="s">
        <v>78</v>
      </c>
      <c r="AV408" s="164" t="s">
        <v>20</v>
      </c>
      <c r="AW408" s="164" t="s">
        <v>93</v>
      </c>
      <c r="AX408" s="164" t="s">
        <v>70</v>
      </c>
      <c r="AY408" s="164" t="s">
        <v>136</v>
      </c>
    </row>
    <row r="409" spans="2:51" s="6" customFormat="1" ht="15.75" customHeight="1">
      <c r="B409" s="165"/>
      <c r="C409" s="166"/>
      <c r="D409" s="167" t="s">
        <v>144</v>
      </c>
      <c r="E409" s="166"/>
      <c r="F409" s="168" t="s">
        <v>277</v>
      </c>
      <c r="G409" s="166"/>
      <c r="H409" s="169">
        <v>16</v>
      </c>
      <c r="J409" s="166"/>
      <c r="K409" s="166"/>
      <c r="L409" s="170"/>
      <c r="M409" s="171"/>
      <c r="N409" s="166"/>
      <c r="O409" s="166"/>
      <c r="P409" s="166"/>
      <c r="Q409" s="166"/>
      <c r="R409" s="166"/>
      <c r="S409" s="166"/>
      <c r="T409" s="172"/>
      <c r="AT409" s="173" t="s">
        <v>144</v>
      </c>
      <c r="AU409" s="173" t="s">
        <v>78</v>
      </c>
      <c r="AV409" s="173" t="s">
        <v>78</v>
      </c>
      <c r="AW409" s="173" t="s">
        <v>93</v>
      </c>
      <c r="AX409" s="173" t="s">
        <v>70</v>
      </c>
      <c r="AY409" s="173" t="s">
        <v>136</v>
      </c>
    </row>
    <row r="410" spans="2:51" s="6" customFormat="1" ht="15.75" customHeight="1">
      <c r="B410" s="192"/>
      <c r="C410" s="193"/>
      <c r="D410" s="167" t="s">
        <v>144</v>
      </c>
      <c r="E410" s="193"/>
      <c r="F410" s="194" t="s">
        <v>223</v>
      </c>
      <c r="G410" s="193"/>
      <c r="H410" s="195">
        <v>16</v>
      </c>
      <c r="J410" s="193"/>
      <c r="K410" s="193"/>
      <c r="L410" s="196"/>
      <c r="M410" s="197"/>
      <c r="N410" s="193"/>
      <c r="O410" s="193"/>
      <c r="P410" s="193"/>
      <c r="Q410" s="193"/>
      <c r="R410" s="193"/>
      <c r="S410" s="193"/>
      <c r="T410" s="198"/>
      <c r="AT410" s="199" t="s">
        <v>144</v>
      </c>
      <c r="AU410" s="199" t="s">
        <v>78</v>
      </c>
      <c r="AV410" s="199" t="s">
        <v>153</v>
      </c>
      <c r="AW410" s="199" t="s">
        <v>93</v>
      </c>
      <c r="AX410" s="199" t="s">
        <v>70</v>
      </c>
      <c r="AY410" s="199" t="s">
        <v>136</v>
      </c>
    </row>
    <row r="411" spans="2:51" s="6" customFormat="1" ht="15.75" customHeight="1">
      <c r="B411" s="174"/>
      <c r="C411" s="175"/>
      <c r="D411" s="167" t="s">
        <v>144</v>
      </c>
      <c r="E411" s="175"/>
      <c r="F411" s="176" t="s">
        <v>147</v>
      </c>
      <c r="G411" s="175"/>
      <c r="H411" s="177">
        <v>16</v>
      </c>
      <c r="J411" s="175"/>
      <c r="K411" s="175"/>
      <c r="L411" s="178"/>
      <c r="M411" s="179"/>
      <c r="N411" s="175"/>
      <c r="O411" s="175"/>
      <c r="P411" s="175"/>
      <c r="Q411" s="175"/>
      <c r="R411" s="175"/>
      <c r="S411" s="175"/>
      <c r="T411" s="180"/>
      <c r="AT411" s="181" t="s">
        <v>144</v>
      </c>
      <c r="AU411" s="181" t="s">
        <v>78</v>
      </c>
      <c r="AV411" s="181" t="s">
        <v>142</v>
      </c>
      <c r="AW411" s="181" t="s">
        <v>93</v>
      </c>
      <c r="AX411" s="181" t="s">
        <v>20</v>
      </c>
      <c r="AY411" s="181" t="s">
        <v>136</v>
      </c>
    </row>
    <row r="412" spans="2:65" s="6" customFormat="1" ht="15.75" customHeight="1">
      <c r="B412" s="23"/>
      <c r="C412" s="145" t="s">
        <v>1249</v>
      </c>
      <c r="D412" s="145" t="s">
        <v>138</v>
      </c>
      <c r="E412" s="146" t="s">
        <v>1250</v>
      </c>
      <c r="F412" s="147" t="s">
        <v>1251</v>
      </c>
      <c r="G412" s="148" t="s">
        <v>150</v>
      </c>
      <c r="H412" s="149">
        <v>6</v>
      </c>
      <c r="I412" s="150"/>
      <c r="J412" s="151">
        <f>ROUND($I$412*$H$412,2)</f>
        <v>0</v>
      </c>
      <c r="K412" s="147"/>
      <c r="L412" s="43"/>
      <c r="M412" s="152"/>
      <c r="N412" s="153" t="s">
        <v>41</v>
      </c>
      <c r="O412" s="24"/>
      <c r="P412" s="24"/>
      <c r="Q412" s="154">
        <v>0</v>
      </c>
      <c r="R412" s="154">
        <f>$Q$412*$H$412</f>
        <v>0</v>
      </c>
      <c r="S412" s="154">
        <v>0</v>
      </c>
      <c r="T412" s="155">
        <f>$S$412*$H$412</f>
        <v>0</v>
      </c>
      <c r="AR412" s="89" t="s">
        <v>277</v>
      </c>
      <c r="AT412" s="89" t="s">
        <v>138</v>
      </c>
      <c r="AU412" s="89" t="s">
        <v>78</v>
      </c>
      <c r="AY412" s="6" t="s">
        <v>136</v>
      </c>
      <c r="BE412" s="156">
        <f>IF($N$412="základní",$J$412,0)</f>
        <v>0</v>
      </c>
      <c r="BF412" s="156">
        <f>IF($N$412="snížená",$J$412,0)</f>
        <v>0</v>
      </c>
      <c r="BG412" s="156">
        <f>IF($N$412="zákl. přenesená",$J$412,0)</f>
        <v>0</v>
      </c>
      <c r="BH412" s="156">
        <f>IF($N$412="sníž. přenesená",$J$412,0)</f>
        <v>0</v>
      </c>
      <c r="BI412" s="156">
        <f>IF($N$412="nulová",$J$412,0)</f>
        <v>0</v>
      </c>
      <c r="BJ412" s="89" t="s">
        <v>20</v>
      </c>
      <c r="BK412" s="156">
        <f>ROUND($I$412*$H$412,2)</f>
        <v>0</v>
      </c>
      <c r="BL412" s="89" t="s">
        <v>277</v>
      </c>
      <c r="BM412" s="89" t="s">
        <v>1252</v>
      </c>
    </row>
    <row r="413" spans="2:47" s="6" customFormat="1" ht="16.5" customHeight="1">
      <c r="B413" s="23"/>
      <c r="C413" s="24"/>
      <c r="D413" s="159" t="s">
        <v>998</v>
      </c>
      <c r="E413" s="24"/>
      <c r="F413" s="204" t="s">
        <v>1253</v>
      </c>
      <c r="G413" s="24"/>
      <c r="H413" s="24"/>
      <c r="J413" s="24"/>
      <c r="K413" s="24"/>
      <c r="L413" s="43"/>
      <c r="M413" s="56"/>
      <c r="N413" s="24"/>
      <c r="O413" s="24"/>
      <c r="P413" s="24"/>
      <c r="Q413" s="24"/>
      <c r="R413" s="24"/>
      <c r="S413" s="24"/>
      <c r="T413" s="57"/>
      <c r="AT413" s="6" t="s">
        <v>998</v>
      </c>
      <c r="AU413" s="6" t="s">
        <v>78</v>
      </c>
    </row>
    <row r="414" spans="2:51" s="6" customFormat="1" ht="15.75" customHeight="1">
      <c r="B414" s="157"/>
      <c r="C414" s="158"/>
      <c r="D414" s="167" t="s">
        <v>144</v>
      </c>
      <c r="E414" s="158"/>
      <c r="F414" s="160" t="s">
        <v>1239</v>
      </c>
      <c r="G414" s="158"/>
      <c r="H414" s="158"/>
      <c r="J414" s="158"/>
      <c r="K414" s="158"/>
      <c r="L414" s="161"/>
      <c r="M414" s="162"/>
      <c r="N414" s="158"/>
      <c r="O414" s="158"/>
      <c r="P414" s="158"/>
      <c r="Q414" s="158"/>
      <c r="R414" s="158"/>
      <c r="S414" s="158"/>
      <c r="T414" s="163"/>
      <c r="AT414" s="164" t="s">
        <v>144</v>
      </c>
      <c r="AU414" s="164" t="s">
        <v>78</v>
      </c>
      <c r="AV414" s="164" t="s">
        <v>20</v>
      </c>
      <c r="AW414" s="164" t="s">
        <v>93</v>
      </c>
      <c r="AX414" s="164" t="s">
        <v>70</v>
      </c>
      <c r="AY414" s="164" t="s">
        <v>136</v>
      </c>
    </row>
    <row r="415" spans="2:51" s="6" customFormat="1" ht="27" customHeight="1">
      <c r="B415" s="157"/>
      <c r="C415" s="158"/>
      <c r="D415" s="167" t="s">
        <v>144</v>
      </c>
      <c r="E415" s="158"/>
      <c r="F415" s="160" t="s">
        <v>1254</v>
      </c>
      <c r="G415" s="158"/>
      <c r="H415" s="158"/>
      <c r="J415" s="158"/>
      <c r="K415" s="158"/>
      <c r="L415" s="161"/>
      <c r="M415" s="162"/>
      <c r="N415" s="158"/>
      <c r="O415" s="158"/>
      <c r="P415" s="158"/>
      <c r="Q415" s="158"/>
      <c r="R415" s="158"/>
      <c r="S415" s="158"/>
      <c r="T415" s="163"/>
      <c r="AT415" s="164" t="s">
        <v>144</v>
      </c>
      <c r="AU415" s="164" t="s">
        <v>78</v>
      </c>
      <c r="AV415" s="164" t="s">
        <v>20</v>
      </c>
      <c r="AW415" s="164" t="s">
        <v>93</v>
      </c>
      <c r="AX415" s="164" t="s">
        <v>70</v>
      </c>
      <c r="AY415" s="164" t="s">
        <v>136</v>
      </c>
    </row>
    <row r="416" spans="2:51" s="6" customFormat="1" ht="15.75" customHeight="1">
      <c r="B416" s="157"/>
      <c r="C416" s="158"/>
      <c r="D416" s="167" t="s">
        <v>144</v>
      </c>
      <c r="E416" s="158"/>
      <c r="F416" s="160" t="s">
        <v>1255</v>
      </c>
      <c r="G416" s="158"/>
      <c r="H416" s="158"/>
      <c r="J416" s="158"/>
      <c r="K416" s="158"/>
      <c r="L416" s="161"/>
      <c r="M416" s="162"/>
      <c r="N416" s="158"/>
      <c r="O416" s="158"/>
      <c r="P416" s="158"/>
      <c r="Q416" s="158"/>
      <c r="R416" s="158"/>
      <c r="S416" s="158"/>
      <c r="T416" s="163"/>
      <c r="AT416" s="164" t="s">
        <v>144</v>
      </c>
      <c r="AU416" s="164" t="s">
        <v>78</v>
      </c>
      <c r="AV416" s="164" t="s">
        <v>20</v>
      </c>
      <c r="AW416" s="164" t="s">
        <v>93</v>
      </c>
      <c r="AX416" s="164" t="s">
        <v>70</v>
      </c>
      <c r="AY416" s="164" t="s">
        <v>136</v>
      </c>
    </row>
    <row r="417" spans="2:51" s="6" customFormat="1" ht="15.75" customHeight="1">
      <c r="B417" s="165"/>
      <c r="C417" s="166"/>
      <c r="D417" s="167" t="s">
        <v>144</v>
      </c>
      <c r="E417" s="166"/>
      <c r="F417" s="168" t="s">
        <v>1256</v>
      </c>
      <c r="G417" s="166"/>
      <c r="H417" s="169">
        <v>6</v>
      </c>
      <c r="J417" s="166"/>
      <c r="K417" s="166"/>
      <c r="L417" s="170"/>
      <c r="M417" s="171"/>
      <c r="N417" s="166"/>
      <c r="O417" s="166"/>
      <c r="P417" s="166"/>
      <c r="Q417" s="166"/>
      <c r="R417" s="166"/>
      <c r="S417" s="166"/>
      <c r="T417" s="172"/>
      <c r="AT417" s="173" t="s">
        <v>144</v>
      </c>
      <c r="AU417" s="173" t="s">
        <v>78</v>
      </c>
      <c r="AV417" s="173" t="s">
        <v>78</v>
      </c>
      <c r="AW417" s="173" t="s">
        <v>93</v>
      </c>
      <c r="AX417" s="173" t="s">
        <v>70</v>
      </c>
      <c r="AY417" s="173" t="s">
        <v>136</v>
      </c>
    </row>
    <row r="418" spans="2:51" s="6" customFormat="1" ht="15.75" customHeight="1">
      <c r="B418" s="192"/>
      <c r="C418" s="193"/>
      <c r="D418" s="167" t="s">
        <v>144</v>
      </c>
      <c r="E418" s="193"/>
      <c r="F418" s="194" t="s">
        <v>223</v>
      </c>
      <c r="G418" s="193"/>
      <c r="H418" s="195">
        <v>6</v>
      </c>
      <c r="J418" s="193"/>
      <c r="K418" s="193"/>
      <c r="L418" s="196"/>
      <c r="M418" s="197"/>
      <c r="N418" s="193"/>
      <c r="O418" s="193"/>
      <c r="P418" s="193"/>
      <c r="Q418" s="193"/>
      <c r="R418" s="193"/>
      <c r="S418" s="193"/>
      <c r="T418" s="198"/>
      <c r="AT418" s="199" t="s">
        <v>144</v>
      </c>
      <c r="AU418" s="199" t="s">
        <v>78</v>
      </c>
      <c r="AV418" s="199" t="s">
        <v>153</v>
      </c>
      <c r="AW418" s="199" t="s">
        <v>93</v>
      </c>
      <c r="AX418" s="199" t="s">
        <v>70</v>
      </c>
      <c r="AY418" s="199" t="s">
        <v>136</v>
      </c>
    </row>
    <row r="419" spans="2:51" s="6" customFormat="1" ht="15.75" customHeight="1">
      <c r="B419" s="174"/>
      <c r="C419" s="175"/>
      <c r="D419" s="167" t="s">
        <v>144</v>
      </c>
      <c r="E419" s="175"/>
      <c r="F419" s="176" t="s">
        <v>147</v>
      </c>
      <c r="G419" s="175"/>
      <c r="H419" s="177">
        <v>6</v>
      </c>
      <c r="J419" s="175"/>
      <c r="K419" s="175"/>
      <c r="L419" s="178"/>
      <c r="M419" s="179"/>
      <c r="N419" s="175"/>
      <c r="O419" s="175"/>
      <c r="P419" s="175"/>
      <c r="Q419" s="175"/>
      <c r="R419" s="175"/>
      <c r="S419" s="175"/>
      <c r="T419" s="180"/>
      <c r="AT419" s="181" t="s">
        <v>144</v>
      </c>
      <c r="AU419" s="181" t="s">
        <v>78</v>
      </c>
      <c r="AV419" s="181" t="s">
        <v>142</v>
      </c>
      <c r="AW419" s="181" t="s">
        <v>93</v>
      </c>
      <c r="AX419" s="181" t="s">
        <v>20</v>
      </c>
      <c r="AY419" s="181" t="s">
        <v>136</v>
      </c>
    </row>
    <row r="420" spans="2:65" s="6" customFormat="1" ht="15.75" customHeight="1">
      <c r="B420" s="23"/>
      <c r="C420" s="145" t="s">
        <v>295</v>
      </c>
      <c r="D420" s="145" t="s">
        <v>138</v>
      </c>
      <c r="E420" s="146" t="s">
        <v>1257</v>
      </c>
      <c r="F420" s="147" t="s">
        <v>1258</v>
      </c>
      <c r="G420" s="148" t="s">
        <v>385</v>
      </c>
      <c r="H420" s="149">
        <v>2</v>
      </c>
      <c r="I420" s="150"/>
      <c r="J420" s="151">
        <f>ROUND($I$420*$H$420,2)</f>
        <v>0</v>
      </c>
      <c r="K420" s="147" t="s">
        <v>190</v>
      </c>
      <c r="L420" s="43"/>
      <c r="M420" s="152"/>
      <c r="N420" s="153" t="s">
        <v>41</v>
      </c>
      <c r="O420" s="24"/>
      <c r="P420" s="24"/>
      <c r="Q420" s="154">
        <v>0.01035</v>
      </c>
      <c r="R420" s="154">
        <f>$Q$420*$H$420</f>
        <v>0.0207</v>
      </c>
      <c r="S420" s="154">
        <v>0</v>
      </c>
      <c r="T420" s="155">
        <f>$S$420*$H$420</f>
        <v>0</v>
      </c>
      <c r="AR420" s="89" t="s">
        <v>277</v>
      </c>
      <c r="AT420" s="89" t="s">
        <v>138</v>
      </c>
      <c r="AU420" s="89" t="s">
        <v>78</v>
      </c>
      <c r="AY420" s="6" t="s">
        <v>136</v>
      </c>
      <c r="BE420" s="156">
        <f>IF($N$420="základní",$J$420,0)</f>
        <v>0</v>
      </c>
      <c r="BF420" s="156">
        <f>IF($N$420="snížená",$J$420,0)</f>
        <v>0</v>
      </c>
      <c r="BG420" s="156">
        <f>IF($N$420="zákl. přenesená",$J$420,0)</f>
        <v>0</v>
      </c>
      <c r="BH420" s="156">
        <f>IF($N$420="sníž. přenesená",$J$420,0)</f>
        <v>0</v>
      </c>
      <c r="BI420" s="156">
        <f>IF($N$420="nulová",$J$420,0)</f>
        <v>0</v>
      </c>
      <c r="BJ420" s="89" t="s">
        <v>20</v>
      </c>
      <c r="BK420" s="156">
        <f>ROUND($I$420*$H$420,2)</f>
        <v>0</v>
      </c>
      <c r="BL420" s="89" t="s">
        <v>277</v>
      </c>
      <c r="BM420" s="89" t="s">
        <v>1259</v>
      </c>
    </row>
    <row r="421" spans="2:51" s="6" customFormat="1" ht="15.75" customHeight="1">
      <c r="B421" s="157"/>
      <c r="C421" s="158"/>
      <c r="D421" s="159" t="s">
        <v>144</v>
      </c>
      <c r="E421" s="160"/>
      <c r="F421" s="160" t="s">
        <v>1239</v>
      </c>
      <c r="G421" s="158"/>
      <c r="H421" s="158"/>
      <c r="J421" s="158"/>
      <c r="K421" s="158"/>
      <c r="L421" s="161"/>
      <c r="M421" s="162"/>
      <c r="N421" s="158"/>
      <c r="O421" s="158"/>
      <c r="P421" s="158"/>
      <c r="Q421" s="158"/>
      <c r="R421" s="158"/>
      <c r="S421" s="158"/>
      <c r="T421" s="163"/>
      <c r="AT421" s="164" t="s">
        <v>144</v>
      </c>
      <c r="AU421" s="164" t="s">
        <v>78</v>
      </c>
      <c r="AV421" s="164" t="s">
        <v>20</v>
      </c>
      <c r="AW421" s="164" t="s">
        <v>93</v>
      </c>
      <c r="AX421" s="164" t="s">
        <v>70</v>
      </c>
      <c r="AY421" s="164" t="s">
        <v>136</v>
      </c>
    </row>
    <row r="422" spans="2:51" s="6" customFormat="1" ht="15.75" customHeight="1">
      <c r="B422" s="165"/>
      <c r="C422" s="166"/>
      <c r="D422" s="167" t="s">
        <v>144</v>
      </c>
      <c r="E422" s="166"/>
      <c r="F422" s="168" t="s">
        <v>78</v>
      </c>
      <c r="G422" s="166"/>
      <c r="H422" s="169">
        <v>2</v>
      </c>
      <c r="J422" s="166"/>
      <c r="K422" s="166"/>
      <c r="L422" s="170"/>
      <c r="M422" s="171"/>
      <c r="N422" s="166"/>
      <c r="O422" s="166"/>
      <c r="P422" s="166"/>
      <c r="Q422" s="166"/>
      <c r="R422" s="166"/>
      <c r="S422" s="166"/>
      <c r="T422" s="172"/>
      <c r="AT422" s="173" t="s">
        <v>144</v>
      </c>
      <c r="AU422" s="173" t="s">
        <v>78</v>
      </c>
      <c r="AV422" s="173" t="s">
        <v>78</v>
      </c>
      <c r="AW422" s="173" t="s">
        <v>93</v>
      </c>
      <c r="AX422" s="173" t="s">
        <v>70</v>
      </c>
      <c r="AY422" s="173" t="s">
        <v>136</v>
      </c>
    </row>
    <row r="423" spans="2:51" s="6" customFormat="1" ht="15.75" customHeight="1">
      <c r="B423" s="192"/>
      <c r="C423" s="193"/>
      <c r="D423" s="167" t="s">
        <v>144</v>
      </c>
      <c r="E423" s="193"/>
      <c r="F423" s="194" t="s">
        <v>223</v>
      </c>
      <c r="G423" s="193"/>
      <c r="H423" s="195">
        <v>2</v>
      </c>
      <c r="J423" s="193"/>
      <c r="K423" s="193"/>
      <c r="L423" s="196"/>
      <c r="M423" s="197"/>
      <c r="N423" s="193"/>
      <c r="O423" s="193"/>
      <c r="P423" s="193"/>
      <c r="Q423" s="193"/>
      <c r="R423" s="193"/>
      <c r="S423" s="193"/>
      <c r="T423" s="198"/>
      <c r="AT423" s="199" t="s">
        <v>144</v>
      </c>
      <c r="AU423" s="199" t="s">
        <v>78</v>
      </c>
      <c r="AV423" s="199" t="s">
        <v>153</v>
      </c>
      <c r="AW423" s="199" t="s">
        <v>93</v>
      </c>
      <c r="AX423" s="199" t="s">
        <v>70</v>
      </c>
      <c r="AY423" s="199" t="s">
        <v>136</v>
      </c>
    </row>
    <row r="424" spans="2:51" s="6" customFormat="1" ht="15.75" customHeight="1">
      <c r="B424" s="174"/>
      <c r="C424" s="175"/>
      <c r="D424" s="167" t="s">
        <v>144</v>
      </c>
      <c r="E424" s="175"/>
      <c r="F424" s="176" t="s">
        <v>147</v>
      </c>
      <c r="G424" s="175"/>
      <c r="H424" s="177">
        <v>2</v>
      </c>
      <c r="J424" s="175"/>
      <c r="K424" s="175"/>
      <c r="L424" s="178"/>
      <c r="M424" s="179"/>
      <c r="N424" s="175"/>
      <c r="O424" s="175"/>
      <c r="P424" s="175"/>
      <c r="Q424" s="175"/>
      <c r="R424" s="175"/>
      <c r="S424" s="175"/>
      <c r="T424" s="180"/>
      <c r="AT424" s="181" t="s">
        <v>144</v>
      </c>
      <c r="AU424" s="181" t="s">
        <v>78</v>
      </c>
      <c r="AV424" s="181" t="s">
        <v>142</v>
      </c>
      <c r="AW424" s="181" t="s">
        <v>93</v>
      </c>
      <c r="AX424" s="181" t="s">
        <v>20</v>
      </c>
      <c r="AY424" s="181" t="s">
        <v>136</v>
      </c>
    </row>
    <row r="425" spans="2:65" s="6" customFormat="1" ht="15.75" customHeight="1">
      <c r="B425" s="23"/>
      <c r="C425" s="145" t="s">
        <v>884</v>
      </c>
      <c r="D425" s="145" t="s">
        <v>138</v>
      </c>
      <c r="E425" s="146" t="s">
        <v>1260</v>
      </c>
      <c r="F425" s="147" t="s">
        <v>1261</v>
      </c>
      <c r="G425" s="148" t="s">
        <v>385</v>
      </c>
      <c r="H425" s="149">
        <v>2</v>
      </c>
      <c r="I425" s="150"/>
      <c r="J425" s="151">
        <f>ROUND($I$425*$H$425,2)</f>
        <v>0</v>
      </c>
      <c r="K425" s="147" t="s">
        <v>190</v>
      </c>
      <c r="L425" s="43"/>
      <c r="M425" s="152"/>
      <c r="N425" s="153" t="s">
        <v>41</v>
      </c>
      <c r="O425" s="24"/>
      <c r="P425" s="24"/>
      <c r="Q425" s="154">
        <v>0.01245</v>
      </c>
      <c r="R425" s="154">
        <f>$Q$425*$H$425</f>
        <v>0.0249</v>
      </c>
      <c r="S425" s="154">
        <v>0</v>
      </c>
      <c r="T425" s="155">
        <f>$S$425*$H$425</f>
        <v>0</v>
      </c>
      <c r="AR425" s="89" t="s">
        <v>277</v>
      </c>
      <c r="AT425" s="89" t="s">
        <v>138</v>
      </c>
      <c r="AU425" s="89" t="s">
        <v>78</v>
      </c>
      <c r="AY425" s="6" t="s">
        <v>136</v>
      </c>
      <c r="BE425" s="156">
        <f>IF($N$425="základní",$J$425,0)</f>
        <v>0</v>
      </c>
      <c r="BF425" s="156">
        <f>IF($N$425="snížená",$J$425,0)</f>
        <v>0</v>
      </c>
      <c r="BG425" s="156">
        <f>IF($N$425="zákl. přenesená",$J$425,0)</f>
        <v>0</v>
      </c>
      <c r="BH425" s="156">
        <f>IF($N$425="sníž. přenesená",$J$425,0)</f>
        <v>0</v>
      </c>
      <c r="BI425" s="156">
        <f>IF($N$425="nulová",$J$425,0)</f>
        <v>0</v>
      </c>
      <c r="BJ425" s="89" t="s">
        <v>20</v>
      </c>
      <c r="BK425" s="156">
        <f>ROUND($I$425*$H$425,2)</f>
        <v>0</v>
      </c>
      <c r="BL425" s="89" t="s">
        <v>277</v>
      </c>
      <c r="BM425" s="89" t="s">
        <v>1262</v>
      </c>
    </row>
    <row r="426" spans="2:51" s="6" customFormat="1" ht="15.75" customHeight="1">
      <c r="B426" s="157"/>
      <c r="C426" s="158"/>
      <c r="D426" s="159" t="s">
        <v>144</v>
      </c>
      <c r="E426" s="160"/>
      <c r="F426" s="160" t="s">
        <v>1239</v>
      </c>
      <c r="G426" s="158"/>
      <c r="H426" s="158"/>
      <c r="J426" s="158"/>
      <c r="K426" s="158"/>
      <c r="L426" s="161"/>
      <c r="M426" s="162"/>
      <c r="N426" s="158"/>
      <c r="O426" s="158"/>
      <c r="P426" s="158"/>
      <c r="Q426" s="158"/>
      <c r="R426" s="158"/>
      <c r="S426" s="158"/>
      <c r="T426" s="163"/>
      <c r="AT426" s="164" t="s">
        <v>144</v>
      </c>
      <c r="AU426" s="164" t="s">
        <v>78</v>
      </c>
      <c r="AV426" s="164" t="s">
        <v>20</v>
      </c>
      <c r="AW426" s="164" t="s">
        <v>93</v>
      </c>
      <c r="AX426" s="164" t="s">
        <v>70</v>
      </c>
      <c r="AY426" s="164" t="s">
        <v>136</v>
      </c>
    </row>
    <row r="427" spans="2:51" s="6" customFormat="1" ht="15.75" customHeight="1">
      <c r="B427" s="165"/>
      <c r="C427" s="166"/>
      <c r="D427" s="167" t="s">
        <v>144</v>
      </c>
      <c r="E427" s="166"/>
      <c r="F427" s="168" t="s">
        <v>78</v>
      </c>
      <c r="G427" s="166"/>
      <c r="H427" s="169">
        <v>2</v>
      </c>
      <c r="J427" s="166"/>
      <c r="K427" s="166"/>
      <c r="L427" s="170"/>
      <c r="M427" s="171"/>
      <c r="N427" s="166"/>
      <c r="O427" s="166"/>
      <c r="P427" s="166"/>
      <c r="Q427" s="166"/>
      <c r="R427" s="166"/>
      <c r="S427" s="166"/>
      <c r="T427" s="172"/>
      <c r="AT427" s="173" t="s">
        <v>144</v>
      </c>
      <c r="AU427" s="173" t="s">
        <v>78</v>
      </c>
      <c r="AV427" s="173" t="s">
        <v>78</v>
      </c>
      <c r="AW427" s="173" t="s">
        <v>93</v>
      </c>
      <c r="AX427" s="173" t="s">
        <v>70</v>
      </c>
      <c r="AY427" s="173" t="s">
        <v>136</v>
      </c>
    </row>
    <row r="428" spans="2:51" s="6" customFormat="1" ht="15.75" customHeight="1">
      <c r="B428" s="192"/>
      <c r="C428" s="193"/>
      <c r="D428" s="167" t="s">
        <v>144</v>
      </c>
      <c r="E428" s="193"/>
      <c r="F428" s="194" t="s">
        <v>223</v>
      </c>
      <c r="G428" s="193"/>
      <c r="H428" s="195">
        <v>2</v>
      </c>
      <c r="J428" s="193"/>
      <c r="K428" s="193"/>
      <c r="L428" s="196"/>
      <c r="M428" s="197"/>
      <c r="N428" s="193"/>
      <c r="O428" s="193"/>
      <c r="P428" s="193"/>
      <c r="Q428" s="193"/>
      <c r="R428" s="193"/>
      <c r="S428" s="193"/>
      <c r="T428" s="198"/>
      <c r="AT428" s="199" t="s">
        <v>144</v>
      </c>
      <c r="AU428" s="199" t="s">
        <v>78</v>
      </c>
      <c r="AV428" s="199" t="s">
        <v>153</v>
      </c>
      <c r="AW428" s="199" t="s">
        <v>93</v>
      </c>
      <c r="AX428" s="199" t="s">
        <v>70</v>
      </c>
      <c r="AY428" s="199" t="s">
        <v>136</v>
      </c>
    </row>
    <row r="429" spans="2:51" s="6" customFormat="1" ht="15.75" customHeight="1">
      <c r="B429" s="174"/>
      <c r="C429" s="175"/>
      <c r="D429" s="167" t="s">
        <v>144</v>
      </c>
      <c r="E429" s="175"/>
      <c r="F429" s="176" t="s">
        <v>147</v>
      </c>
      <c r="G429" s="175"/>
      <c r="H429" s="177">
        <v>2</v>
      </c>
      <c r="J429" s="175"/>
      <c r="K429" s="175"/>
      <c r="L429" s="178"/>
      <c r="M429" s="179"/>
      <c r="N429" s="175"/>
      <c r="O429" s="175"/>
      <c r="P429" s="175"/>
      <c r="Q429" s="175"/>
      <c r="R429" s="175"/>
      <c r="S429" s="175"/>
      <c r="T429" s="180"/>
      <c r="AT429" s="181" t="s">
        <v>144</v>
      </c>
      <c r="AU429" s="181" t="s">
        <v>78</v>
      </c>
      <c r="AV429" s="181" t="s">
        <v>142</v>
      </c>
      <c r="AW429" s="181" t="s">
        <v>93</v>
      </c>
      <c r="AX429" s="181" t="s">
        <v>20</v>
      </c>
      <c r="AY429" s="181" t="s">
        <v>136</v>
      </c>
    </row>
    <row r="430" spans="2:65" s="6" customFormat="1" ht="15.75" customHeight="1">
      <c r="B430" s="23"/>
      <c r="C430" s="145" t="s">
        <v>888</v>
      </c>
      <c r="D430" s="145" t="s">
        <v>138</v>
      </c>
      <c r="E430" s="146" t="s">
        <v>1263</v>
      </c>
      <c r="F430" s="147" t="s">
        <v>1264</v>
      </c>
      <c r="G430" s="148" t="s">
        <v>385</v>
      </c>
      <c r="H430" s="149">
        <v>15</v>
      </c>
      <c r="I430" s="150"/>
      <c r="J430" s="151">
        <f>ROUND($I$430*$H$430,2)</f>
        <v>0</v>
      </c>
      <c r="K430" s="147" t="s">
        <v>190</v>
      </c>
      <c r="L430" s="43"/>
      <c r="M430" s="152"/>
      <c r="N430" s="153" t="s">
        <v>41</v>
      </c>
      <c r="O430" s="24"/>
      <c r="P430" s="24"/>
      <c r="Q430" s="154">
        <v>0.0145</v>
      </c>
      <c r="R430" s="154">
        <f>$Q$430*$H$430</f>
        <v>0.2175</v>
      </c>
      <c r="S430" s="154">
        <v>0</v>
      </c>
      <c r="T430" s="155">
        <f>$S$430*$H$430</f>
        <v>0</v>
      </c>
      <c r="AR430" s="89" t="s">
        <v>277</v>
      </c>
      <c r="AT430" s="89" t="s">
        <v>138</v>
      </c>
      <c r="AU430" s="89" t="s">
        <v>78</v>
      </c>
      <c r="AY430" s="6" t="s">
        <v>136</v>
      </c>
      <c r="BE430" s="156">
        <f>IF($N$430="základní",$J$430,0)</f>
        <v>0</v>
      </c>
      <c r="BF430" s="156">
        <f>IF($N$430="snížená",$J$430,0)</f>
        <v>0</v>
      </c>
      <c r="BG430" s="156">
        <f>IF($N$430="zákl. přenesená",$J$430,0)</f>
        <v>0</v>
      </c>
      <c r="BH430" s="156">
        <f>IF($N$430="sníž. přenesená",$J$430,0)</f>
        <v>0</v>
      </c>
      <c r="BI430" s="156">
        <f>IF($N$430="nulová",$J$430,0)</f>
        <v>0</v>
      </c>
      <c r="BJ430" s="89" t="s">
        <v>20</v>
      </c>
      <c r="BK430" s="156">
        <f>ROUND($I$430*$H$430,2)</f>
        <v>0</v>
      </c>
      <c r="BL430" s="89" t="s">
        <v>277</v>
      </c>
      <c r="BM430" s="89" t="s">
        <v>1265</v>
      </c>
    </row>
    <row r="431" spans="2:51" s="6" customFormat="1" ht="15.75" customHeight="1">
      <c r="B431" s="157"/>
      <c r="C431" s="158"/>
      <c r="D431" s="159" t="s">
        <v>144</v>
      </c>
      <c r="E431" s="160"/>
      <c r="F431" s="160" t="s">
        <v>1239</v>
      </c>
      <c r="G431" s="158"/>
      <c r="H431" s="158"/>
      <c r="J431" s="158"/>
      <c r="K431" s="158"/>
      <c r="L431" s="161"/>
      <c r="M431" s="162"/>
      <c r="N431" s="158"/>
      <c r="O431" s="158"/>
      <c r="P431" s="158"/>
      <c r="Q431" s="158"/>
      <c r="R431" s="158"/>
      <c r="S431" s="158"/>
      <c r="T431" s="163"/>
      <c r="AT431" s="164" t="s">
        <v>144</v>
      </c>
      <c r="AU431" s="164" t="s">
        <v>78</v>
      </c>
      <c r="AV431" s="164" t="s">
        <v>20</v>
      </c>
      <c r="AW431" s="164" t="s">
        <v>93</v>
      </c>
      <c r="AX431" s="164" t="s">
        <v>70</v>
      </c>
      <c r="AY431" s="164" t="s">
        <v>136</v>
      </c>
    </row>
    <row r="432" spans="2:51" s="6" customFormat="1" ht="15.75" customHeight="1">
      <c r="B432" s="165"/>
      <c r="C432" s="166"/>
      <c r="D432" s="167" t="s">
        <v>144</v>
      </c>
      <c r="E432" s="166"/>
      <c r="F432" s="168" t="s">
        <v>7</v>
      </c>
      <c r="G432" s="166"/>
      <c r="H432" s="169">
        <v>15</v>
      </c>
      <c r="J432" s="166"/>
      <c r="K432" s="166"/>
      <c r="L432" s="170"/>
      <c r="M432" s="171"/>
      <c r="N432" s="166"/>
      <c r="O432" s="166"/>
      <c r="P432" s="166"/>
      <c r="Q432" s="166"/>
      <c r="R432" s="166"/>
      <c r="S432" s="166"/>
      <c r="T432" s="172"/>
      <c r="AT432" s="173" t="s">
        <v>144</v>
      </c>
      <c r="AU432" s="173" t="s">
        <v>78</v>
      </c>
      <c r="AV432" s="173" t="s">
        <v>78</v>
      </c>
      <c r="AW432" s="173" t="s">
        <v>93</v>
      </c>
      <c r="AX432" s="173" t="s">
        <v>70</v>
      </c>
      <c r="AY432" s="173" t="s">
        <v>136</v>
      </c>
    </row>
    <row r="433" spans="2:51" s="6" customFormat="1" ht="15.75" customHeight="1">
      <c r="B433" s="192"/>
      <c r="C433" s="193"/>
      <c r="D433" s="167" t="s">
        <v>144</v>
      </c>
      <c r="E433" s="193"/>
      <c r="F433" s="194" t="s">
        <v>223</v>
      </c>
      <c r="G433" s="193"/>
      <c r="H433" s="195">
        <v>15</v>
      </c>
      <c r="J433" s="193"/>
      <c r="K433" s="193"/>
      <c r="L433" s="196"/>
      <c r="M433" s="197"/>
      <c r="N433" s="193"/>
      <c r="O433" s="193"/>
      <c r="P433" s="193"/>
      <c r="Q433" s="193"/>
      <c r="R433" s="193"/>
      <c r="S433" s="193"/>
      <c r="T433" s="198"/>
      <c r="AT433" s="199" t="s">
        <v>144</v>
      </c>
      <c r="AU433" s="199" t="s">
        <v>78</v>
      </c>
      <c r="AV433" s="199" t="s">
        <v>153</v>
      </c>
      <c r="AW433" s="199" t="s">
        <v>93</v>
      </c>
      <c r="AX433" s="199" t="s">
        <v>70</v>
      </c>
      <c r="AY433" s="199" t="s">
        <v>136</v>
      </c>
    </row>
    <row r="434" spans="2:51" s="6" customFormat="1" ht="15.75" customHeight="1">
      <c r="B434" s="174"/>
      <c r="C434" s="175"/>
      <c r="D434" s="167" t="s">
        <v>144</v>
      </c>
      <c r="E434" s="175"/>
      <c r="F434" s="176" t="s">
        <v>147</v>
      </c>
      <c r="G434" s="175"/>
      <c r="H434" s="177">
        <v>15</v>
      </c>
      <c r="J434" s="175"/>
      <c r="K434" s="175"/>
      <c r="L434" s="178"/>
      <c r="M434" s="179"/>
      <c r="N434" s="175"/>
      <c r="O434" s="175"/>
      <c r="P434" s="175"/>
      <c r="Q434" s="175"/>
      <c r="R434" s="175"/>
      <c r="S434" s="175"/>
      <c r="T434" s="180"/>
      <c r="AT434" s="181" t="s">
        <v>144</v>
      </c>
      <c r="AU434" s="181" t="s">
        <v>78</v>
      </c>
      <c r="AV434" s="181" t="s">
        <v>142</v>
      </c>
      <c r="AW434" s="181" t="s">
        <v>93</v>
      </c>
      <c r="AX434" s="181" t="s">
        <v>20</v>
      </c>
      <c r="AY434" s="181" t="s">
        <v>136</v>
      </c>
    </row>
    <row r="435" spans="2:65" s="6" customFormat="1" ht="15.75" customHeight="1">
      <c r="B435" s="23"/>
      <c r="C435" s="145" t="s">
        <v>892</v>
      </c>
      <c r="D435" s="145" t="s">
        <v>138</v>
      </c>
      <c r="E435" s="146" t="s">
        <v>1266</v>
      </c>
      <c r="F435" s="147" t="s">
        <v>1267</v>
      </c>
      <c r="G435" s="148" t="s">
        <v>385</v>
      </c>
      <c r="H435" s="149">
        <v>4</v>
      </c>
      <c r="I435" s="150"/>
      <c r="J435" s="151">
        <f>ROUND($I$435*$H$435,2)</f>
        <v>0</v>
      </c>
      <c r="K435" s="147" t="s">
        <v>190</v>
      </c>
      <c r="L435" s="43"/>
      <c r="M435" s="152"/>
      <c r="N435" s="153" t="s">
        <v>41</v>
      </c>
      <c r="O435" s="24"/>
      <c r="P435" s="24"/>
      <c r="Q435" s="154">
        <v>0.0186</v>
      </c>
      <c r="R435" s="154">
        <f>$Q$435*$H$435</f>
        <v>0.0744</v>
      </c>
      <c r="S435" s="154">
        <v>0</v>
      </c>
      <c r="T435" s="155">
        <f>$S$435*$H$435</f>
        <v>0</v>
      </c>
      <c r="AR435" s="89" t="s">
        <v>277</v>
      </c>
      <c r="AT435" s="89" t="s">
        <v>138</v>
      </c>
      <c r="AU435" s="89" t="s">
        <v>78</v>
      </c>
      <c r="AY435" s="6" t="s">
        <v>136</v>
      </c>
      <c r="BE435" s="156">
        <f>IF($N$435="základní",$J$435,0)</f>
        <v>0</v>
      </c>
      <c r="BF435" s="156">
        <f>IF($N$435="snížená",$J$435,0)</f>
        <v>0</v>
      </c>
      <c r="BG435" s="156">
        <f>IF($N$435="zákl. přenesená",$J$435,0)</f>
        <v>0</v>
      </c>
      <c r="BH435" s="156">
        <f>IF($N$435="sníž. přenesená",$J$435,0)</f>
        <v>0</v>
      </c>
      <c r="BI435" s="156">
        <f>IF($N$435="nulová",$J$435,0)</f>
        <v>0</v>
      </c>
      <c r="BJ435" s="89" t="s">
        <v>20</v>
      </c>
      <c r="BK435" s="156">
        <f>ROUND($I$435*$H$435,2)</f>
        <v>0</v>
      </c>
      <c r="BL435" s="89" t="s">
        <v>277</v>
      </c>
      <c r="BM435" s="89" t="s">
        <v>1268</v>
      </c>
    </row>
    <row r="436" spans="2:51" s="6" customFormat="1" ht="15.75" customHeight="1">
      <c r="B436" s="157"/>
      <c r="C436" s="158"/>
      <c r="D436" s="159" t="s">
        <v>144</v>
      </c>
      <c r="E436" s="160"/>
      <c r="F436" s="160" t="s">
        <v>1239</v>
      </c>
      <c r="G436" s="158"/>
      <c r="H436" s="158"/>
      <c r="J436" s="158"/>
      <c r="K436" s="158"/>
      <c r="L436" s="161"/>
      <c r="M436" s="162"/>
      <c r="N436" s="158"/>
      <c r="O436" s="158"/>
      <c r="P436" s="158"/>
      <c r="Q436" s="158"/>
      <c r="R436" s="158"/>
      <c r="S436" s="158"/>
      <c r="T436" s="163"/>
      <c r="AT436" s="164" t="s">
        <v>144</v>
      </c>
      <c r="AU436" s="164" t="s">
        <v>78</v>
      </c>
      <c r="AV436" s="164" t="s">
        <v>20</v>
      </c>
      <c r="AW436" s="164" t="s">
        <v>93</v>
      </c>
      <c r="AX436" s="164" t="s">
        <v>70</v>
      </c>
      <c r="AY436" s="164" t="s">
        <v>136</v>
      </c>
    </row>
    <row r="437" spans="2:51" s="6" customFormat="1" ht="15.75" customHeight="1">
      <c r="B437" s="165"/>
      <c r="C437" s="166"/>
      <c r="D437" s="167" t="s">
        <v>144</v>
      </c>
      <c r="E437" s="166"/>
      <c r="F437" s="168" t="s">
        <v>142</v>
      </c>
      <c r="G437" s="166"/>
      <c r="H437" s="169">
        <v>4</v>
      </c>
      <c r="J437" s="166"/>
      <c r="K437" s="166"/>
      <c r="L437" s="170"/>
      <c r="M437" s="171"/>
      <c r="N437" s="166"/>
      <c r="O437" s="166"/>
      <c r="P437" s="166"/>
      <c r="Q437" s="166"/>
      <c r="R437" s="166"/>
      <c r="S437" s="166"/>
      <c r="T437" s="172"/>
      <c r="AT437" s="173" t="s">
        <v>144</v>
      </c>
      <c r="AU437" s="173" t="s">
        <v>78</v>
      </c>
      <c r="AV437" s="173" t="s">
        <v>78</v>
      </c>
      <c r="AW437" s="173" t="s">
        <v>93</v>
      </c>
      <c r="AX437" s="173" t="s">
        <v>70</v>
      </c>
      <c r="AY437" s="173" t="s">
        <v>136</v>
      </c>
    </row>
    <row r="438" spans="2:51" s="6" customFormat="1" ht="15.75" customHeight="1">
      <c r="B438" s="192"/>
      <c r="C438" s="193"/>
      <c r="D438" s="167" t="s">
        <v>144</v>
      </c>
      <c r="E438" s="193"/>
      <c r="F438" s="194" t="s">
        <v>223</v>
      </c>
      <c r="G438" s="193"/>
      <c r="H438" s="195">
        <v>4</v>
      </c>
      <c r="J438" s="193"/>
      <c r="K438" s="193"/>
      <c r="L438" s="196"/>
      <c r="M438" s="197"/>
      <c r="N438" s="193"/>
      <c r="O438" s="193"/>
      <c r="P438" s="193"/>
      <c r="Q438" s="193"/>
      <c r="R438" s="193"/>
      <c r="S438" s="193"/>
      <c r="T438" s="198"/>
      <c r="AT438" s="199" t="s">
        <v>144</v>
      </c>
      <c r="AU438" s="199" t="s">
        <v>78</v>
      </c>
      <c r="AV438" s="199" t="s">
        <v>153</v>
      </c>
      <c r="AW438" s="199" t="s">
        <v>93</v>
      </c>
      <c r="AX438" s="199" t="s">
        <v>70</v>
      </c>
      <c r="AY438" s="199" t="s">
        <v>136</v>
      </c>
    </row>
    <row r="439" spans="2:51" s="6" customFormat="1" ht="15.75" customHeight="1">
      <c r="B439" s="174"/>
      <c r="C439" s="175"/>
      <c r="D439" s="167" t="s">
        <v>144</v>
      </c>
      <c r="E439" s="175"/>
      <c r="F439" s="176" t="s">
        <v>147</v>
      </c>
      <c r="G439" s="175"/>
      <c r="H439" s="177">
        <v>4</v>
      </c>
      <c r="J439" s="175"/>
      <c r="K439" s="175"/>
      <c r="L439" s="178"/>
      <c r="M439" s="179"/>
      <c r="N439" s="175"/>
      <c r="O439" s="175"/>
      <c r="P439" s="175"/>
      <c r="Q439" s="175"/>
      <c r="R439" s="175"/>
      <c r="S439" s="175"/>
      <c r="T439" s="180"/>
      <c r="AT439" s="181" t="s">
        <v>144</v>
      </c>
      <c r="AU439" s="181" t="s">
        <v>78</v>
      </c>
      <c r="AV439" s="181" t="s">
        <v>142</v>
      </c>
      <c r="AW439" s="181" t="s">
        <v>93</v>
      </c>
      <c r="AX439" s="181" t="s">
        <v>20</v>
      </c>
      <c r="AY439" s="181" t="s">
        <v>136</v>
      </c>
    </row>
    <row r="440" spans="2:65" s="6" customFormat="1" ht="15.75" customHeight="1">
      <c r="B440" s="23"/>
      <c r="C440" s="145" t="s">
        <v>552</v>
      </c>
      <c r="D440" s="145" t="s">
        <v>138</v>
      </c>
      <c r="E440" s="146" t="s">
        <v>1269</v>
      </c>
      <c r="F440" s="147" t="s">
        <v>1270</v>
      </c>
      <c r="G440" s="148" t="s">
        <v>385</v>
      </c>
      <c r="H440" s="149">
        <v>1</v>
      </c>
      <c r="I440" s="150"/>
      <c r="J440" s="151">
        <f>ROUND($I$440*$H$440,2)</f>
        <v>0</v>
      </c>
      <c r="K440" s="147" t="s">
        <v>190</v>
      </c>
      <c r="L440" s="43"/>
      <c r="M440" s="152"/>
      <c r="N440" s="153" t="s">
        <v>41</v>
      </c>
      <c r="O440" s="24"/>
      <c r="P440" s="24"/>
      <c r="Q440" s="154">
        <v>0.01246</v>
      </c>
      <c r="R440" s="154">
        <f>$Q$440*$H$440</f>
        <v>0.01246</v>
      </c>
      <c r="S440" s="154">
        <v>0</v>
      </c>
      <c r="T440" s="155">
        <f>$S$440*$H$440</f>
        <v>0</v>
      </c>
      <c r="AR440" s="89" t="s">
        <v>277</v>
      </c>
      <c r="AT440" s="89" t="s">
        <v>138</v>
      </c>
      <c r="AU440" s="89" t="s">
        <v>78</v>
      </c>
      <c r="AY440" s="6" t="s">
        <v>136</v>
      </c>
      <c r="BE440" s="156">
        <f>IF($N$440="základní",$J$440,0)</f>
        <v>0</v>
      </c>
      <c r="BF440" s="156">
        <f>IF($N$440="snížená",$J$440,0)</f>
        <v>0</v>
      </c>
      <c r="BG440" s="156">
        <f>IF($N$440="zákl. přenesená",$J$440,0)</f>
        <v>0</v>
      </c>
      <c r="BH440" s="156">
        <f>IF($N$440="sníž. přenesená",$J$440,0)</f>
        <v>0</v>
      </c>
      <c r="BI440" s="156">
        <f>IF($N$440="nulová",$J$440,0)</f>
        <v>0</v>
      </c>
      <c r="BJ440" s="89" t="s">
        <v>20</v>
      </c>
      <c r="BK440" s="156">
        <f>ROUND($I$440*$H$440,2)</f>
        <v>0</v>
      </c>
      <c r="BL440" s="89" t="s">
        <v>277</v>
      </c>
      <c r="BM440" s="89" t="s">
        <v>1271</v>
      </c>
    </row>
    <row r="441" spans="2:51" s="6" customFormat="1" ht="15.75" customHeight="1">
      <c r="B441" s="157"/>
      <c r="C441" s="158"/>
      <c r="D441" s="159" t="s">
        <v>144</v>
      </c>
      <c r="E441" s="160"/>
      <c r="F441" s="160" t="s">
        <v>1239</v>
      </c>
      <c r="G441" s="158"/>
      <c r="H441" s="158"/>
      <c r="J441" s="158"/>
      <c r="K441" s="158"/>
      <c r="L441" s="161"/>
      <c r="M441" s="162"/>
      <c r="N441" s="158"/>
      <c r="O441" s="158"/>
      <c r="P441" s="158"/>
      <c r="Q441" s="158"/>
      <c r="R441" s="158"/>
      <c r="S441" s="158"/>
      <c r="T441" s="163"/>
      <c r="AT441" s="164" t="s">
        <v>144</v>
      </c>
      <c r="AU441" s="164" t="s">
        <v>78</v>
      </c>
      <c r="AV441" s="164" t="s">
        <v>20</v>
      </c>
      <c r="AW441" s="164" t="s">
        <v>93</v>
      </c>
      <c r="AX441" s="164" t="s">
        <v>70</v>
      </c>
      <c r="AY441" s="164" t="s">
        <v>136</v>
      </c>
    </row>
    <row r="442" spans="2:51" s="6" customFormat="1" ht="15.75" customHeight="1">
      <c r="B442" s="165"/>
      <c r="C442" s="166"/>
      <c r="D442" s="167" t="s">
        <v>144</v>
      </c>
      <c r="E442" s="166"/>
      <c r="F442" s="168" t="s">
        <v>20</v>
      </c>
      <c r="G442" s="166"/>
      <c r="H442" s="169">
        <v>1</v>
      </c>
      <c r="J442" s="166"/>
      <c r="K442" s="166"/>
      <c r="L442" s="170"/>
      <c r="M442" s="171"/>
      <c r="N442" s="166"/>
      <c r="O442" s="166"/>
      <c r="P442" s="166"/>
      <c r="Q442" s="166"/>
      <c r="R442" s="166"/>
      <c r="S442" s="166"/>
      <c r="T442" s="172"/>
      <c r="AT442" s="173" t="s">
        <v>144</v>
      </c>
      <c r="AU442" s="173" t="s">
        <v>78</v>
      </c>
      <c r="AV442" s="173" t="s">
        <v>78</v>
      </c>
      <c r="AW442" s="173" t="s">
        <v>93</v>
      </c>
      <c r="AX442" s="173" t="s">
        <v>70</v>
      </c>
      <c r="AY442" s="173" t="s">
        <v>136</v>
      </c>
    </row>
    <row r="443" spans="2:51" s="6" customFormat="1" ht="15.75" customHeight="1">
      <c r="B443" s="192"/>
      <c r="C443" s="193"/>
      <c r="D443" s="167" t="s">
        <v>144</v>
      </c>
      <c r="E443" s="193"/>
      <c r="F443" s="194" t="s">
        <v>223</v>
      </c>
      <c r="G443" s="193"/>
      <c r="H443" s="195">
        <v>1</v>
      </c>
      <c r="J443" s="193"/>
      <c r="K443" s="193"/>
      <c r="L443" s="196"/>
      <c r="M443" s="197"/>
      <c r="N443" s="193"/>
      <c r="O443" s="193"/>
      <c r="P443" s="193"/>
      <c r="Q443" s="193"/>
      <c r="R443" s="193"/>
      <c r="S443" s="193"/>
      <c r="T443" s="198"/>
      <c r="AT443" s="199" t="s">
        <v>144</v>
      </c>
      <c r="AU443" s="199" t="s">
        <v>78</v>
      </c>
      <c r="AV443" s="199" t="s">
        <v>153</v>
      </c>
      <c r="AW443" s="199" t="s">
        <v>93</v>
      </c>
      <c r="AX443" s="199" t="s">
        <v>70</v>
      </c>
      <c r="AY443" s="199" t="s">
        <v>136</v>
      </c>
    </row>
    <row r="444" spans="2:51" s="6" customFormat="1" ht="15.75" customHeight="1">
      <c r="B444" s="174"/>
      <c r="C444" s="175"/>
      <c r="D444" s="167" t="s">
        <v>144</v>
      </c>
      <c r="E444" s="175"/>
      <c r="F444" s="176" t="s">
        <v>147</v>
      </c>
      <c r="G444" s="175"/>
      <c r="H444" s="177">
        <v>1</v>
      </c>
      <c r="J444" s="175"/>
      <c r="K444" s="175"/>
      <c r="L444" s="178"/>
      <c r="M444" s="179"/>
      <c r="N444" s="175"/>
      <c r="O444" s="175"/>
      <c r="P444" s="175"/>
      <c r="Q444" s="175"/>
      <c r="R444" s="175"/>
      <c r="S444" s="175"/>
      <c r="T444" s="180"/>
      <c r="AT444" s="181" t="s">
        <v>144</v>
      </c>
      <c r="AU444" s="181" t="s">
        <v>78</v>
      </c>
      <c r="AV444" s="181" t="s">
        <v>142</v>
      </c>
      <c r="AW444" s="181" t="s">
        <v>93</v>
      </c>
      <c r="AX444" s="181" t="s">
        <v>20</v>
      </c>
      <c r="AY444" s="181" t="s">
        <v>136</v>
      </c>
    </row>
    <row r="445" spans="2:65" s="6" customFormat="1" ht="15.75" customHeight="1">
      <c r="B445" s="23"/>
      <c r="C445" s="145" t="s">
        <v>866</v>
      </c>
      <c r="D445" s="145" t="s">
        <v>138</v>
      </c>
      <c r="E445" s="146" t="s">
        <v>1272</v>
      </c>
      <c r="F445" s="147" t="s">
        <v>1273</v>
      </c>
      <c r="G445" s="148" t="s">
        <v>385</v>
      </c>
      <c r="H445" s="149">
        <v>4</v>
      </c>
      <c r="I445" s="150"/>
      <c r="J445" s="151">
        <f>ROUND($I$445*$H$445,2)</f>
        <v>0</v>
      </c>
      <c r="K445" s="147" t="s">
        <v>190</v>
      </c>
      <c r="L445" s="43"/>
      <c r="M445" s="152"/>
      <c r="N445" s="153" t="s">
        <v>41</v>
      </c>
      <c r="O445" s="24"/>
      <c r="P445" s="24"/>
      <c r="Q445" s="154">
        <v>0.01942</v>
      </c>
      <c r="R445" s="154">
        <f>$Q$445*$H$445</f>
        <v>0.07768</v>
      </c>
      <c r="S445" s="154">
        <v>0</v>
      </c>
      <c r="T445" s="155">
        <f>$S$445*$H$445</f>
        <v>0</v>
      </c>
      <c r="AR445" s="89" t="s">
        <v>277</v>
      </c>
      <c r="AT445" s="89" t="s">
        <v>138</v>
      </c>
      <c r="AU445" s="89" t="s">
        <v>78</v>
      </c>
      <c r="AY445" s="6" t="s">
        <v>136</v>
      </c>
      <c r="BE445" s="156">
        <f>IF($N$445="základní",$J$445,0)</f>
        <v>0</v>
      </c>
      <c r="BF445" s="156">
        <f>IF($N$445="snížená",$J$445,0)</f>
        <v>0</v>
      </c>
      <c r="BG445" s="156">
        <f>IF($N$445="zákl. přenesená",$J$445,0)</f>
        <v>0</v>
      </c>
      <c r="BH445" s="156">
        <f>IF($N$445="sníž. přenesená",$J$445,0)</f>
        <v>0</v>
      </c>
      <c r="BI445" s="156">
        <f>IF($N$445="nulová",$J$445,0)</f>
        <v>0</v>
      </c>
      <c r="BJ445" s="89" t="s">
        <v>20</v>
      </c>
      <c r="BK445" s="156">
        <f>ROUND($I$445*$H$445,2)</f>
        <v>0</v>
      </c>
      <c r="BL445" s="89" t="s">
        <v>277</v>
      </c>
      <c r="BM445" s="89" t="s">
        <v>1274</v>
      </c>
    </row>
    <row r="446" spans="2:51" s="6" customFormat="1" ht="15.75" customHeight="1">
      <c r="B446" s="157"/>
      <c r="C446" s="158"/>
      <c r="D446" s="159" t="s">
        <v>144</v>
      </c>
      <c r="E446" s="160"/>
      <c r="F446" s="160" t="s">
        <v>1239</v>
      </c>
      <c r="G446" s="158"/>
      <c r="H446" s="158"/>
      <c r="J446" s="158"/>
      <c r="K446" s="158"/>
      <c r="L446" s="161"/>
      <c r="M446" s="162"/>
      <c r="N446" s="158"/>
      <c r="O446" s="158"/>
      <c r="P446" s="158"/>
      <c r="Q446" s="158"/>
      <c r="R446" s="158"/>
      <c r="S446" s="158"/>
      <c r="T446" s="163"/>
      <c r="AT446" s="164" t="s">
        <v>144</v>
      </c>
      <c r="AU446" s="164" t="s">
        <v>78</v>
      </c>
      <c r="AV446" s="164" t="s">
        <v>20</v>
      </c>
      <c r="AW446" s="164" t="s">
        <v>93</v>
      </c>
      <c r="AX446" s="164" t="s">
        <v>70</v>
      </c>
      <c r="AY446" s="164" t="s">
        <v>136</v>
      </c>
    </row>
    <row r="447" spans="2:51" s="6" customFormat="1" ht="15.75" customHeight="1">
      <c r="B447" s="165"/>
      <c r="C447" s="166"/>
      <c r="D447" s="167" t="s">
        <v>144</v>
      </c>
      <c r="E447" s="166"/>
      <c r="F447" s="168" t="s">
        <v>1275</v>
      </c>
      <c r="G447" s="166"/>
      <c r="H447" s="169">
        <v>4</v>
      </c>
      <c r="J447" s="166"/>
      <c r="K447" s="166"/>
      <c r="L447" s="170"/>
      <c r="M447" s="171"/>
      <c r="N447" s="166"/>
      <c r="O447" s="166"/>
      <c r="P447" s="166"/>
      <c r="Q447" s="166"/>
      <c r="R447" s="166"/>
      <c r="S447" s="166"/>
      <c r="T447" s="172"/>
      <c r="AT447" s="173" t="s">
        <v>144</v>
      </c>
      <c r="AU447" s="173" t="s">
        <v>78</v>
      </c>
      <c r="AV447" s="173" t="s">
        <v>78</v>
      </c>
      <c r="AW447" s="173" t="s">
        <v>93</v>
      </c>
      <c r="AX447" s="173" t="s">
        <v>70</v>
      </c>
      <c r="AY447" s="173" t="s">
        <v>136</v>
      </c>
    </row>
    <row r="448" spans="2:51" s="6" customFormat="1" ht="15.75" customHeight="1">
      <c r="B448" s="192"/>
      <c r="C448" s="193"/>
      <c r="D448" s="167" t="s">
        <v>144</v>
      </c>
      <c r="E448" s="193"/>
      <c r="F448" s="194" t="s">
        <v>223</v>
      </c>
      <c r="G448" s="193"/>
      <c r="H448" s="195">
        <v>4</v>
      </c>
      <c r="J448" s="193"/>
      <c r="K448" s="193"/>
      <c r="L448" s="196"/>
      <c r="M448" s="197"/>
      <c r="N448" s="193"/>
      <c r="O448" s="193"/>
      <c r="P448" s="193"/>
      <c r="Q448" s="193"/>
      <c r="R448" s="193"/>
      <c r="S448" s="193"/>
      <c r="T448" s="198"/>
      <c r="AT448" s="199" t="s">
        <v>144</v>
      </c>
      <c r="AU448" s="199" t="s">
        <v>78</v>
      </c>
      <c r="AV448" s="199" t="s">
        <v>153</v>
      </c>
      <c r="AW448" s="199" t="s">
        <v>93</v>
      </c>
      <c r="AX448" s="199" t="s">
        <v>70</v>
      </c>
      <c r="AY448" s="199" t="s">
        <v>136</v>
      </c>
    </row>
    <row r="449" spans="2:51" s="6" customFormat="1" ht="15.75" customHeight="1">
      <c r="B449" s="174"/>
      <c r="C449" s="175"/>
      <c r="D449" s="167" t="s">
        <v>144</v>
      </c>
      <c r="E449" s="175"/>
      <c r="F449" s="176" t="s">
        <v>147</v>
      </c>
      <c r="G449" s="175"/>
      <c r="H449" s="177">
        <v>4</v>
      </c>
      <c r="J449" s="175"/>
      <c r="K449" s="175"/>
      <c r="L449" s="178"/>
      <c r="M449" s="179"/>
      <c r="N449" s="175"/>
      <c r="O449" s="175"/>
      <c r="P449" s="175"/>
      <c r="Q449" s="175"/>
      <c r="R449" s="175"/>
      <c r="S449" s="175"/>
      <c r="T449" s="180"/>
      <c r="AT449" s="181" t="s">
        <v>144</v>
      </c>
      <c r="AU449" s="181" t="s">
        <v>78</v>
      </c>
      <c r="AV449" s="181" t="s">
        <v>142</v>
      </c>
      <c r="AW449" s="181" t="s">
        <v>93</v>
      </c>
      <c r="AX449" s="181" t="s">
        <v>20</v>
      </c>
      <c r="AY449" s="181" t="s">
        <v>136</v>
      </c>
    </row>
    <row r="450" spans="2:65" s="6" customFormat="1" ht="15.75" customHeight="1">
      <c r="B450" s="23"/>
      <c r="C450" s="145" t="s">
        <v>899</v>
      </c>
      <c r="D450" s="145" t="s">
        <v>138</v>
      </c>
      <c r="E450" s="146" t="s">
        <v>1276</v>
      </c>
      <c r="F450" s="147" t="s">
        <v>1277</v>
      </c>
      <c r="G450" s="148" t="s">
        <v>385</v>
      </c>
      <c r="H450" s="149">
        <v>3</v>
      </c>
      <c r="I450" s="150"/>
      <c r="J450" s="151">
        <f>ROUND($I$450*$H$450,2)</f>
        <v>0</v>
      </c>
      <c r="K450" s="147" t="s">
        <v>190</v>
      </c>
      <c r="L450" s="43"/>
      <c r="M450" s="152"/>
      <c r="N450" s="153" t="s">
        <v>41</v>
      </c>
      <c r="O450" s="24"/>
      <c r="P450" s="24"/>
      <c r="Q450" s="154">
        <v>0.02229</v>
      </c>
      <c r="R450" s="154">
        <f>$Q$450*$H$450</f>
        <v>0.06687</v>
      </c>
      <c r="S450" s="154">
        <v>0</v>
      </c>
      <c r="T450" s="155">
        <f>$S$450*$H$450</f>
        <v>0</v>
      </c>
      <c r="AR450" s="89" t="s">
        <v>277</v>
      </c>
      <c r="AT450" s="89" t="s">
        <v>138</v>
      </c>
      <c r="AU450" s="89" t="s">
        <v>78</v>
      </c>
      <c r="AY450" s="6" t="s">
        <v>136</v>
      </c>
      <c r="BE450" s="156">
        <f>IF($N$450="základní",$J$450,0)</f>
        <v>0</v>
      </c>
      <c r="BF450" s="156">
        <f>IF($N$450="snížená",$J$450,0)</f>
        <v>0</v>
      </c>
      <c r="BG450" s="156">
        <f>IF($N$450="zákl. přenesená",$J$450,0)</f>
        <v>0</v>
      </c>
      <c r="BH450" s="156">
        <f>IF($N$450="sníž. přenesená",$J$450,0)</f>
        <v>0</v>
      </c>
      <c r="BI450" s="156">
        <f>IF($N$450="nulová",$J$450,0)</f>
        <v>0</v>
      </c>
      <c r="BJ450" s="89" t="s">
        <v>20</v>
      </c>
      <c r="BK450" s="156">
        <f>ROUND($I$450*$H$450,2)</f>
        <v>0</v>
      </c>
      <c r="BL450" s="89" t="s">
        <v>277</v>
      </c>
      <c r="BM450" s="89" t="s">
        <v>1278</v>
      </c>
    </row>
    <row r="451" spans="2:51" s="6" customFormat="1" ht="15.75" customHeight="1">
      <c r="B451" s="157"/>
      <c r="C451" s="158"/>
      <c r="D451" s="159" t="s">
        <v>144</v>
      </c>
      <c r="E451" s="160"/>
      <c r="F451" s="160" t="s">
        <v>1239</v>
      </c>
      <c r="G451" s="158"/>
      <c r="H451" s="158"/>
      <c r="J451" s="158"/>
      <c r="K451" s="158"/>
      <c r="L451" s="161"/>
      <c r="M451" s="162"/>
      <c r="N451" s="158"/>
      <c r="O451" s="158"/>
      <c r="P451" s="158"/>
      <c r="Q451" s="158"/>
      <c r="R451" s="158"/>
      <c r="S451" s="158"/>
      <c r="T451" s="163"/>
      <c r="AT451" s="164" t="s">
        <v>144</v>
      </c>
      <c r="AU451" s="164" t="s">
        <v>78</v>
      </c>
      <c r="AV451" s="164" t="s">
        <v>20</v>
      </c>
      <c r="AW451" s="164" t="s">
        <v>93</v>
      </c>
      <c r="AX451" s="164" t="s">
        <v>70</v>
      </c>
      <c r="AY451" s="164" t="s">
        <v>136</v>
      </c>
    </row>
    <row r="452" spans="2:51" s="6" customFormat="1" ht="15.75" customHeight="1">
      <c r="B452" s="165"/>
      <c r="C452" s="166"/>
      <c r="D452" s="167" t="s">
        <v>144</v>
      </c>
      <c r="E452" s="166"/>
      <c r="F452" s="168" t="s">
        <v>153</v>
      </c>
      <c r="G452" s="166"/>
      <c r="H452" s="169">
        <v>3</v>
      </c>
      <c r="J452" s="166"/>
      <c r="K452" s="166"/>
      <c r="L452" s="170"/>
      <c r="M452" s="171"/>
      <c r="N452" s="166"/>
      <c r="O452" s="166"/>
      <c r="P452" s="166"/>
      <c r="Q452" s="166"/>
      <c r="R452" s="166"/>
      <c r="S452" s="166"/>
      <c r="T452" s="172"/>
      <c r="AT452" s="173" t="s">
        <v>144</v>
      </c>
      <c r="AU452" s="173" t="s">
        <v>78</v>
      </c>
      <c r="AV452" s="173" t="s">
        <v>78</v>
      </c>
      <c r="AW452" s="173" t="s">
        <v>93</v>
      </c>
      <c r="AX452" s="173" t="s">
        <v>70</v>
      </c>
      <c r="AY452" s="173" t="s">
        <v>136</v>
      </c>
    </row>
    <row r="453" spans="2:51" s="6" customFormat="1" ht="15.75" customHeight="1">
      <c r="B453" s="192"/>
      <c r="C453" s="193"/>
      <c r="D453" s="167" t="s">
        <v>144</v>
      </c>
      <c r="E453" s="193"/>
      <c r="F453" s="194" t="s">
        <v>223</v>
      </c>
      <c r="G453" s="193"/>
      <c r="H453" s="195">
        <v>3</v>
      </c>
      <c r="J453" s="193"/>
      <c r="K453" s="193"/>
      <c r="L453" s="196"/>
      <c r="M453" s="197"/>
      <c r="N453" s="193"/>
      <c r="O453" s="193"/>
      <c r="P453" s="193"/>
      <c r="Q453" s="193"/>
      <c r="R453" s="193"/>
      <c r="S453" s="193"/>
      <c r="T453" s="198"/>
      <c r="AT453" s="199" t="s">
        <v>144</v>
      </c>
      <c r="AU453" s="199" t="s">
        <v>78</v>
      </c>
      <c r="AV453" s="199" t="s">
        <v>153</v>
      </c>
      <c r="AW453" s="199" t="s">
        <v>93</v>
      </c>
      <c r="AX453" s="199" t="s">
        <v>70</v>
      </c>
      <c r="AY453" s="199" t="s">
        <v>136</v>
      </c>
    </row>
    <row r="454" spans="2:51" s="6" customFormat="1" ht="15.75" customHeight="1">
      <c r="B454" s="174"/>
      <c r="C454" s="175"/>
      <c r="D454" s="167" t="s">
        <v>144</v>
      </c>
      <c r="E454" s="175"/>
      <c r="F454" s="176" t="s">
        <v>147</v>
      </c>
      <c r="G454" s="175"/>
      <c r="H454" s="177">
        <v>3</v>
      </c>
      <c r="J454" s="175"/>
      <c r="K454" s="175"/>
      <c r="L454" s="178"/>
      <c r="M454" s="179"/>
      <c r="N454" s="175"/>
      <c r="O454" s="175"/>
      <c r="P454" s="175"/>
      <c r="Q454" s="175"/>
      <c r="R454" s="175"/>
      <c r="S454" s="175"/>
      <c r="T454" s="180"/>
      <c r="AT454" s="181" t="s">
        <v>144</v>
      </c>
      <c r="AU454" s="181" t="s">
        <v>78</v>
      </c>
      <c r="AV454" s="181" t="s">
        <v>142</v>
      </c>
      <c r="AW454" s="181" t="s">
        <v>93</v>
      </c>
      <c r="AX454" s="181" t="s">
        <v>20</v>
      </c>
      <c r="AY454" s="181" t="s">
        <v>136</v>
      </c>
    </row>
    <row r="455" spans="2:65" s="6" customFormat="1" ht="15.75" customHeight="1">
      <c r="B455" s="23"/>
      <c r="C455" s="145" t="s">
        <v>903</v>
      </c>
      <c r="D455" s="145" t="s">
        <v>138</v>
      </c>
      <c r="E455" s="146" t="s">
        <v>1279</v>
      </c>
      <c r="F455" s="147" t="s">
        <v>1280</v>
      </c>
      <c r="G455" s="148" t="s">
        <v>385</v>
      </c>
      <c r="H455" s="149">
        <v>7</v>
      </c>
      <c r="I455" s="150"/>
      <c r="J455" s="151">
        <f>ROUND($I$455*$H$455,2)</f>
        <v>0</v>
      </c>
      <c r="K455" s="147" t="s">
        <v>190</v>
      </c>
      <c r="L455" s="43"/>
      <c r="M455" s="152"/>
      <c r="N455" s="153" t="s">
        <v>41</v>
      </c>
      <c r="O455" s="24"/>
      <c r="P455" s="24"/>
      <c r="Q455" s="154">
        <v>0.02516</v>
      </c>
      <c r="R455" s="154">
        <f>$Q$455*$H$455</f>
        <v>0.17612</v>
      </c>
      <c r="S455" s="154">
        <v>0</v>
      </c>
      <c r="T455" s="155">
        <f>$S$455*$H$455</f>
        <v>0</v>
      </c>
      <c r="AR455" s="89" t="s">
        <v>277</v>
      </c>
      <c r="AT455" s="89" t="s">
        <v>138</v>
      </c>
      <c r="AU455" s="89" t="s">
        <v>78</v>
      </c>
      <c r="AY455" s="6" t="s">
        <v>136</v>
      </c>
      <c r="BE455" s="156">
        <f>IF($N$455="základní",$J$455,0)</f>
        <v>0</v>
      </c>
      <c r="BF455" s="156">
        <f>IF($N$455="snížená",$J$455,0)</f>
        <v>0</v>
      </c>
      <c r="BG455" s="156">
        <f>IF($N$455="zákl. přenesená",$J$455,0)</f>
        <v>0</v>
      </c>
      <c r="BH455" s="156">
        <f>IF($N$455="sníž. přenesená",$J$455,0)</f>
        <v>0</v>
      </c>
      <c r="BI455" s="156">
        <f>IF($N$455="nulová",$J$455,0)</f>
        <v>0</v>
      </c>
      <c r="BJ455" s="89" t="s">
        <v>20</v>
      </c>
      <c r="BK455" s="156">
        <f>ROUND($I$455*$H$455,2)</f>
        <v>0</v>
      </c>
      <c r="BL455" s="89" t="s">
        <v>277</v>
      </c>
      <c r="BM455" s="89" t="s">
        <v>1281</v>
      </c>
    </row>
    <row r="456" spans="2:51" s="6" customFormat="1" ht="15.75" customHeight="1">
      <c r="B456" s="157"/>
      <c r="C456" s="158"/>
      <c r="D456" s="159" t="s">
        <v>144</v>
      </c>
      <c r="E456" s="160"/>
      <c r="F456" s="160" t="s">
        <v>1239</v>
      </c>
      <c r="G456" s="158"/>
      <c r="H456" s="158"/>
      <c r="J456" s="158"/>
      <c r="K456" s="158"/>
      <c r="L456" s="161"/>
      <c r="M456" s="162"/>
      <c r="N456" s="158"/>
      <c r="O456" s="158"/>
      <c r="P456" s="158"/>
      <c r="Q456" s="158"/>
      <c r="R456" s="158"/>
      <c r="S456" s="158"/>
      <c r="T456" s="163"/>
      <c r="AT456" s="164" t="s">
        <v>144</v>
      </c>
      <c r="AU456" s="164" t="s">
        <v>78</v>
      </c>
      <c r="AV456" s="164" t="s">
        <v>20</v>
      </c>
      <c r="AW456" s="164" t="s">
        <v>93</v>
      </c>
      <c r="AX456" s="164" t="s">
        <v>70</v>
      </c>
      <c r="AY456" s="164" t="s">
        <v>136</v>
      </c>
    </row>
    <row r="457" spans="2:51" s="6" customFormat="1" ht="15.75" customHeight="1">
      <c r="B457" s="165"/>
      <c r="C457" s="166"/>
      <c r="D457" s="167" t="s">
        <v>144</v>
      </c>
      <c r="E457" s="166"/>
      <c r="F457" s="168" t="s">
        <v>170</v>
      </c>
      <c r="G457" s="166"/>
      <c r="H457" s="169">
        <v>7</v>
      </c>
      <c r="J457" s="166"/>
      <c r="K457" s="166"/>
      <c r="L457" s="170"/>
      <c r="M457" s="171"/>
      <c r="N457" s="166"/>
      <c r="O457" s="166"/>
      <c r="P457" s="166"/>
      <c r="Q457" s="166"/>
      <c r="R457" s="166"/>
      <c r="S457" s="166"/>
      <c r="T457" s="172"/>
      <c r="AT457" s="173" t="s">
        <v>144</v>
      </c>
      <c r="AU457" s="173" t="s">
        <v>78</v>
      </c>
      <c r="AV457" s="173" t="s">
        <v>78</v>
      </c>
      <c r="AW457" s="173" t="s">
        <v>93</v>
      </c>
      <c r="AX457" s="173" t="s">
        <v>70</v>
      </c>
      <c r="AY457" s="173" t="s">
        <v>136</v>
      </c>
    </row>
    <row r="458" spans="2:51" s="6" customFormat="1" ht="15.75" customHeight="1">
      <c r="B458" s="192"/>
      <c r="C458" s="193"/>
      <c r="D458" s="167" t="s">
        <v>144</v>
      </c>
      <c r="E458" s="193"/>
      <c r="F458" s="194" t="s">
        <v>223</v>
      </c>
      <c r="G458" s="193"/>
      <c r="H458" s="195">
        <v>7</v>
      </c>
      <c r="J458" s="193"/>
      <c r="K458" s="193"/>
      <c r="L458" s="196"/>
      <c r="M458" s="197"/>
      <c r="N458" s="193"/>
      <c r="O458" s="193"/>
      <c r="P458" s="193"/>
      <c r="Q458" s="193"/>
      <c r="R458" s="193"/>
      <c r="S458" s="193"/>
      <c r="T458" s="198"/>
      <c r="AT458" s="199" t="s">
        <v>144</v>
      </c>
      <c r="AU458" s="199" t="s">
        <v>78</v>
      </c>
      <c r="AV458" s="199" t="s">
        <v>153</v>
      </c>
      <c r="AW458" s="199" t="s">
        <v>93</v>
      </c>
      <c r="AX458" s="199" t="s">
        <v>70</v>
      </c>
      <c r="AY458" s="199" t="s">
        <v>136</v>
      </c>
    </row>
    <row r="459" spans="2:51" s="6" customFormat="1" ht="15.75" customHeight="1">
      <c r="B459" s="174"/>
      <c r="C459" s="175"/>
      <c r="D459" s="167" t="s">
        <v>144</v>
      </c>
      <c r="E459" s="175"/>
      <c r="F459" s="176" t="s">
        <v>147</v>
      </c>
      <c r="G459" s="175"/>
      <c r="H459" s="177">
        <v>7</v>
      </c>
      <c r="J459" s="175"/>
      <c r="K459" s="175"/>
      <c r="L459" s="178"/>
      <c r="M459" s="179"/>
      <c r="N459" s="175"/>
      <c r="O459" s="175"/>
      <c r="P459" s="175"/>
      <c r="Q459" s="175"/>
      <c r="R459" s="175"/>
      <c r="S459" s="175"/>
      <c r="T459" s="180"/>
      <c r="AT459" s="181" t="s">
        <v>144</v>
      </c>
      <c r="AU459" s="181" t="s">
        <v>78</v>
      </c>
      <c r="AV459" s="181" t="s">
        <v>142</v>
      </c>
      <c r="AW459" s="181" t="s">
        <v>93</v>
      </c>
      <c r="AX459" s="181" t="s">
        <v>20</v>
      </c>
      <c r="AY459" s="181" t="s">
        <v>136</v>
      </c>
    </row>
    <row r="460" spans="2:65" s="6" customFormat="1" ht="15.75" customHeight="1">
      <c r="B460" s="23"/>
      <c r="C460" s="145" t="s">
        <v>908</v>
      </c>
      <c r="D460" s="145" t="s">
        <v>138</v>
      </c>
      <c r="E460" s="146" t="s">
        <v>1282</v>
      </c>
      <c r="F460" s="147" t="s">
        <v>1283</v>
      </c>
      <c r="G460" s="148" t="s">
        <v>385</v>
      </c>
      <c r="H460" s="149">
        <v>4</v>
      </c>
      <c r="I460" s="150"/>
      <c r="J460" s="151">
        <f>ROUND($I$460*$H$460,2)</f>
        <v>0</v>
      </c>
      <c r="K460" s="147" t="s">
        <v>190</v>
      </c>
      <c r="L460" s="43"/>
      <c r="M460" s="152"/>
      <c r="N460" s="153" t="s">
        <v>41</v>
      </c>
      <c r="O460" s="24"/>
      <c r="P460" s="24"/>
      <c r="Q460" s="154">
        <v>0.0309</v>
      </c>
      <c r="R460" s="154">
        <f>$Q$460*$H$460</f>
        <v>0.1236</v>
      </c>
      <c r="S460" s="154">
        <v>0</v>
      </c>
      <c r="T460" s="155">
        <f>$S$460*$H$460</f>
        <v>0</v>
      </c>
      <c r="AR460" s="89" t="s">
        <v>277</v>
      </c>
      <c r="AT460" s="89" t="s">
        <v>138</v>
      </c>
      <c r="AU460" s="89" t="s">
        <v>78</v>
      </c>
      <c r="AY460" s="6" t="s">
        <v>136</v>
      </c>
      <c r="BE460" s="156">
        <f>IF($N$460="základní",$J$460,0)</f>
        <v>0</v>
      </c>
      <c r="BF460" s="156">
        <f>IF($N$460="snížená",$J$460,0)</f>
        <v>0</v>
      </c>
      <c r="BG460" s="156">
        <f>IF($N$460="zákl. přenesená",$J$460,0)</f>
        <v>0</v>
      </c>
      <c r="BH460" s="156">
        <f>IF($N$460="sníž. přenesená",$J$460,0)</f>
        <v>0</v>
      </c>
      <c r="BI460" s="156">
        <f>IF($N$460="nulová",$J$460,0)</f>
        <v>0</v>
      </c>
      <c r="BJ460" s="89" t="s">
        <v>20</v>
      </c>
      <c r="BK460" s="156">
        <f>ROUND($I$460*$H$460,2)</f>
        <v>0</v>
      </c>
      <c r="BL460" s="89" t="s">
        <v>277</v>
      </c>
      <c r="BM460" s="89" t="s">
        <v>1284</v>
      </c>
    </row>
    <row r="461" spans="2:51" s="6" customFormat="1" ht="15.75" customHeight="1">
      <c r="B461" s="157"/>
      <c r="C461" s="158"/>
      <c r="D461" s="159" t="s">
        <v>144</v>
      </c>
      <c r="E461" s="160"/>
      <c r="F461" s="160" t="s">
        <v>1239</v>
      </c>
      <c r="G461" s="158"/>
      <c r="H461" s="158"/>
      <c r="J461" s="158"/>
      <c r="K461" s="158"/>
      <c r="L461" s="161"/>
      <c r="M461" s="162"/>
      <c r="N461" s="158"/>
      <c r="O461" s="158"/>
      <c r="P461" s="158"/>
      <c r="Q461" s="158"/>
      <c r="R461" s="158"/>
      <c r="S461" s="158"/>
      <c r="T461" s="163"/>
      <c r="AT461" s="164" t="s">
        <v>144</v>
      </c>
      <c r="AU461" s="164" t="s">
        <v>78</v>
      </c>
      <c r="AV461" s="164" t="s">
        <v>20</v>
      </c>
      <c r="AW461" s="164" t="s">
        <v>93</v>
      </c>
      <c r="AX461" s="164" t="s">
        <v>70</v>
      </c>
      <c r="AY461" s="164" t="s">
        <v>136</v>
      </c>
    </row>
    <row r="462" spans="2:51" s="6" customFormat="1" ht="15.75" customHeight="1">
      <c r="B462" s="165"/>
      <c r="C462" s="166"/>
      <c r="D462" s="167" t="s">
        <v>144</v>
      </c>
      <c r="E462" s="166"/>
      <c r="F462" s="168" t="s">
        <v>142</v>
      </c>
      <c r="G462" s="166"/>
      <c r="H462" s="169">
        <v>4</v>
      </c>
      <c r="J462" s="166"/>
      <c r="K462" s="166"/>
      <c r="L462" s="170"/>
      <c r="M462" s="171"/>
      <c r="N462" s="166"/>
      <c r="O462" s="166"/>
      <c r="P462" s="166"/>
      <c r="Q462" s="166"/>
      <c r="R462" s="166"/>
      <c r="S462" s="166"/>
      <c r="T462" s="172"/>
      <c r="AT462" s="173" t="s">
        <v>144</v>
      </c>
      <c r="AU462" s="173" t="s">
        <v>78</v>
      </c>
      <c r="AV462" s="173" t="s">
        <v>78</v>
      </c>
      <c r="AW462" s="173" t="s">
        <v>93</v>
      </c>
      <c r="AX462" s="173" t="s">
        <v>70</v>
      </c>
      <c r="AY462" s="173" t="s">
        <v>136</v>
      </c>
    </row>
    <row r="463" spans="2:51" s="6" customFormat="1" ht="15.75" customHeight="1">
      <c r="B463" s="192"/>
      <c r="C463" s="193"/>
      <c r="D463" s="167" t="s">
        <v>144</v>
      </c>
      <c r="E463" s="193"/>
      <c r="F463" s="194" t="s">
        <v>223</v>
      </c>
      <c r="G463" s="193"/>
      <c r="H463" s="195">
        <v>4</v>
      </c>
      <c r="J463" s="193"/>
      <c r="K463" s="193"/>
      <c r="L463" s="196"/>
      <c r="M463" s="197"/>
      <c r="N463" s="193"/>
      <c r="O463" s="193"/>
      <c r="P463" s="193"/>
      <c r="Q463" s="193"/>
      <c r="R463" s="193"/>
      <c r="S463" s="193"/>
      <c r="T463" s="198"/>
      <c r="AT463" s="199" t="s">
        <v>144</v>
      </c>
      <c r="AU463" s="199" t="s">
        <v>78</v>
      </c>
      <c r="AV463" s="199" t="s">
        <v>153</v>
      </c>
      <c r="AW463" s="199" t="s">
        <v>93</v>
      </c>
      <c r="AX463" s="199" t="s">
        <v>70</v>
      </c>
      <c r="AY463" s="199" t="s">
        <v>136</v>
      </c>
    </row>
    <row r="464" spans="2:51" s="6" customFormat="1" ht="15.75" customHeight="1">
      <c r="B464" s="174"/>
      <c r="C464" s="175"/>
      <c r="D464" s="167" t="s">
        <v>144</v>
      </c>
      <c r="E464" s="175"/>
      <c r="F464" s="176" t="s">
        <v>147</v>
      </c>
      <c r="G464" s="175"/>
      <c r="H464" s="177">
        <v>4</v>
      </c>
      <c r="J464" s="175"/>
      <c r="K464" s="175"/>
      <c r="L464" s="178"/>
      <c r="M464" s="179"/>
      <c r="N464" s="175"/>
      <c r="O464" s="175"/>
      <c r="P464" s="175"/>
      <c r="Q464" s="175"/>
      <c r="R464" s="175"/>
      <c r="S464" s="175"/>
      <c r="T464" s="180"/>
      <c r="AT464" s="181" t="s">
        <v>144</v>
      </c>
      <c r="AU464" s="181" t="s">
        <v>78</v>
      </c>
      <c r="AV464" s="181" t="s">
        <v>142</v>
      </c>
      <c r="AW464" s="181" t="s">
        <v>93</v>
      </c>
      <c r="AX464" s="181" t="s">
        <v>20</v>
      </c>
      <c r="AY464" s="181" t="s">
        <v>136</v>
      </c>
    </row>
    <row r="465" spans="2:65" s="6" customFormat="1" ht="15.75" customHeight="1">
      <c r="B465" s="23"/>
      <c r="C465" s="145" t="s">
        <v>914</v>
      </c>
      <c r="D465" s="145" t="s">
        <v>138</v>
      </c>
      <c r="E465" s="146" t="s">
        <v>1285</v>
      </c>
      <c r="F465" s="147" t="s">
        <v>1286</v>
      </c>
      <c r="G465" s="148" t="s">
        <v>385</v>
      </c>
      <c r="H465" s="149">
        <v>1</v>
      </c>
      <c r="I465" s="150"/>
      <c r="J465" s="151">
        <f>ROUND($I$465*$H$465,2)</f>
        <v>0</v>
      </c>
      <c r="K465" s="147" t="s">
        <v>190</v>
      </c>
      <c r="L465" s="43"/>
      <c r="M465" s="152"/>
      <c r="N465" s="153" t="s">
        <v>41</v>
      </c>
      <c r="O465" s="24"/>
      <c r="P465" s="24"/>
      <c r="Q465" s="154">
        <v>0.04238</v>
      </c>
      <c r="R465" s="154">
        <f>$Q$465*$H$465</f>
        <v>0.04238</v>
      </c>
      <c r="S465" s="154">
        <v>0</v>
      </c>
      <c r="T465" s="155">
        <f>$S$465*$H$465</f>
        <v>0</v>
      </c>
      <c r="AR465" s="89" t="s">
        <v>277</v>
      </c>
      <c r="AT465" s="89" t="s">
        <v>138</v>
      </c>
      <c r="AU465" s="89" t="s">
        <v>78</v>
      </c>
      <c r="AY465" s="6" t="s">
        <v>136</v>
      </c>
      <c r="BE465" s="156">
        <f>IF($N$465="základní",$J$465,0)</f>
        <v>0</v>
      </c>
      <c r="BF465" s="156">
        <f>IF($N$465="snížená",$J$465,0)</f>
        <v>0</v>
      </c>
      <c r="BG465" s="156">
        <f>IF($N$465="zákl. přenesená",$J$465,0)</f>
        <v>0</v>
      </c>
      <c r="BH465" s="156">
        <f>IF($N$465="sníž. přenesená",$J$465,0)</f>
        <v>0</v>
      </c>
      <c r="BI465" s="156">
        <f>IF($N$465="nulová",$J$465,0)</f>
        <v>0</v>
      </c>
      <c r="BJ465" s="89" t="s">
        <v>20</v>
      </c>
      <c r="BK465" s="156">
        <f>ROUND($I$465*$H$465,2)</f>
        <v>0</v>
      </c>
      <c r="BL465" s="89" t="s">
        <v>277</v>
      </c>
      <c r="BM465" s="89" t="s">
        <v>1287</v>
      </c>
    </row>
    <row r="466" spans="2:51" s="6" customFormat="1" ht="15.75" customHeight="1">
      <c r="B466" s="157"/>
      <c r="C466" s="158"/>
      <c r="D466" s="159" t="s">
        <v>144</v>
      </c>
      <c r="E466" s="160"/>
      <c r="F466" s="160" t="s">
        <v>1239</v>
      </c>
      <c r="G466" s="158"/>
      <c r="H466" s="158"/>
      <c r="J466" s="158"/>
      <c r="K466" s="158"/>
      <c r="L466" s="161"/>
      <c r="M466" s="162"/>
      <c r="N466" s="158"/>
      <c r="O466" s="158"/>
      <c r="P466" s="158"/>
      <c r="Q466" s="158"/>
      <c r="R466" s="158"/>
      <c r="S466" s="158"/>
      <c r="T466" s="163"/>
      <c r="AT466" s="164" t="s">
        <v>144</v>
      </c>
      <c r="AU466" s="164" t="s">
        <v>78</v>
      </c>
      <c r="AV466" s="164" t="s">
        <v>20</v>
      </c>
      <c r="AW466" s="164" t="s">
        <v>93</v>
      </c>
      <c r="AX466" s="164" t="s">
        <v>70</v>
      </c>
      <c r="AY466" s="164" t="s">
        <v>136</v>
      </c>
    </row>
    <row r="467" spans="2:51" s="6" customFormat="1" ht="15.75" customHeight="1">
      <c r="B467" s="165"/>
      <c r="C467" s="166"/>
      <c r="D467" s="167" t="s">
        <v>144</v>
      </c>
      <c r="E467" s="166"/>
      <c r="F467" s="168" t="s">
        <v>20</v>
      </c>
      <c r="G467" s="166"/>
      <c r="H467" s="169">
        <v>1</v>
      </c>
      <c r="J467" s="166"/>
      <c r="K467" s="166"/>
      <c r="L467" s="170"/>
      <c r="M467" s="171"/>
      <c r="N467" s="166"/>
      <c r="O467" s="166"/>
      <c r="P467" s="166"/>
      <c r="Q467" s="166"/>
      <c r="R467" s="166"/>
      <c r="S467" s="166"/>
      <c r="T467" s="172"/>
      <c r="AT467" s="173" t="s">
        <v>144</v>
      </c>
      <c r="AU467" s="173" t="s">
        <v>78</v>
      </c>
      <c r="AV467" s="173" t="s">
        <v>78</v>
      </c>
      <c r="AW467" s="173" t="s">
        <v>93</v>
      </c>
      <c r="AX467" s="173" t="s">
        <v>70</v>
      </c>
      <c r="AY467" s="173" t="s">
        <v>136</v>
      </c>
    </row>
    <row r="468" spans="2:51" s="6" customFormat="1" ht="15.75" customHeight="1">
      <c r="B468" s="192"/>
      <c r="C468" s="193"/>
      <c r="D468" s="167" t="s">
        <v>144</v>
      </c>
      <c r="E468" s="193"/>
      <c r="F468" s="194" t="s">
        <v>223</v>
      </c>
      <c r="G468" s="193"/>
      <c r="H468" s="195">
        <v>1</v>
      </c>
      <c r="J468" s="193"/>
      <c r="K468" s="193"/>
      <c r="L468" s="196"/>
      <c r="M468" s="197"/>
      <c r="N468" s="193"/>
      <c r="O468" s="193"/>
      <c r="P468" s="193"/>
      <c r="Q468" s="193"/>
      <c r="R468" s="193"/>
      <c r="S468" s="193"/>
      <c r="T468" s="198"/>
      <c r="AT468" s="199" t="s">
        <v>144</v>
      </c>
      <c r="AU468" s="199" t="s">
        <v>78</v>
      </c>
      <c r="AV468" s="199" t="s">
        <v>153</v>
      </c>
      <c r="AW468" s="199" t="s">
        <v>93</v>
      </c>
      <c r="AX468" s="199" t="s">
        <v>70</v>
      </c>
      <c r="AY468" s="199" t="s">
        <v>136</v>
      </c>
    </row>
    <row r="469" spans="2:51" s="6" customFormat="1" ht="15.75" customHeight="1">
      <c r="B469" s="174"/>
      <c r="C469" s="175"/>
      <c r="D469" s="167" t="s">
        <v>144</v>
      </c>
      <c r="E469" s="175"/>
      <c r="F469" s="176" t="s">
        <v>147</v>
      </c>
      <c r="G469" s="175"/>
      <c r="H469" s="177">
        <v>1</v>
      </c>
      <c r="J469" s="175"/>
      <c r="K469" s="175"/>
      <c r="L469" s="178"/>
      <c r="M469" s="179"/>
      <c r="N469" s="175"/>
      <c r="O469" s="175"/>
      <c r="P469" s="175"/>
      <c r="Q469" s="175"/>
      <c r="R469" s="175"/>
      <c r="S469" s="175"/>
      <c r="T469" s="180"/>
      <c r="AT469" s="181" t="s">
        <v>144</v>
      </c>
      <c r="AU469" s="181" t="s">
        <v>78</v>
      </c>
      <c r="AV469" s="181" t="s">
        <v>142</v>
      </c>
      <c r="AW469" s="181" t="s">
        <v>93</v>
      </c>
      <c r="AX469" s="181" t="s">
        <v>20</v>
      </c>
      <c r="AY469" s="181" t="s">
        <v>136</v>
      </c>
    </row>
    <row r="470" spans="2:65" s="6" customFormat="1" ht="15.75" customHeight="1">
      <c r="B470" s="23"/>
      <c r="C470" s="145" t="s">
        <v>935</v>
      </c>
      <c r="D470" s="145" t="s">
        <v>138</v>
      </c>
      <c r="E470" s="146" t="s">
        <v>1288</v>
      </c>
      <c r="F470" s="147" t="s">
        <v>1289</v>
      </c>
      <c r="G470" s="148" t="s">
        <v>385</v>
      </c>
      <c r="H470" s="149">
        <v>1</v>
      </c>
      <c r="I470" s="150"/>
      <c r="J470" s="151">
        <f>ROUND($I$470*$H$470,2)</f>
        <v>0</v>
      </c>
      <c r="K470" s="147" t="s">
        <v>190</v>
      </c>
      <c r="L470" s="43"/>
      <c r="M470" s="152"/>
      <c r="N470" s="153" t="s">
        <v>41</v>
      </c>
      <c r="O470" s="24"/>
      <c r="P470" s="24"/>
      <c r="Q470" s="154">
        <v>0.04812</v>
      </c>
      <c r="R470" s="154">
        <f>$Q$470*$H$470</f>
        <v>0.04812</v>
      </c>
      <c r="S470" s="154">
        <v>0</v>
      </c>
      <c r="T470" s="155">
        <f>$S$470*$H$470</f>
        <v>0</v>
      </c>
      <c r="AR470" s="89" t="s">
        <v>277</v>
      </c>
      <c r="AT470" s="89" t="s">
        <v>138</v>
      </c>
      <c r="AU470" s="89" t="s">
        <v>78</v>
      </c>
      <c r="AY470" s="6" t="s">
        <v>136</v>
      </c>
      <c r="BE470" s="156">
        <f>IF($N$470="základní",$J$470,0)</f>
        <v>0</v>
      </c>
      <c r="BF470" s="156">
        <f>IF($N$470="snížená",$J$470,0)</f>
        <v>0</v>
      </c>
      <c r="BG470" s="156">
        <f>IF($N$470="zákl. přenesená",$J$470,0)</f>
        <v>0</v>
      </c>
      <c r="BH470" s="156">
        <f>IF($N$470="sníž. přenesená",$J$470,0)</f>
        <v>0</v>
      </c>
      <c r="BI470" s="156">
        <f>IF($N$470="nulová",$J$470,0)</f>
        <v>0</v>
      </c>
      <c r="BJ470" s="89" t="s">
        <v>20</v>
      </c>
      <c r="BK470" s="156">
        <f>ROUND($I$470*$H$470,2)</f>
        <v>0</v>
      </c>
      <c r="BL470" s="89" t="s">
        <v>277</v>
      </c>
      <c r="BM470" s="89" t="s">
        <v>1290</v>
      </c>
    </row>
    <row r="471" spans="2:51" s="6" customFormat="1" ht="15.75" customHeight="1">
      <c r="B471" s="157"/>
      <c r="C471" s="158"/>
      <c r="D471" s="159" t="s">
        <v>144</v>
      </c>
      <c r="E471" s="160"/>
      <c r="F471" s="160" t="s">
        <v>1239</v>
      </c>
      <c r="G471" s="158"/>
      <c r="H471" s="158"/>
      <c r="J471" s="158"/>
      <c r="K471" s="158"/>
      <c r="L471" s="161"/>
      <c r="M471" s="162"/>
      <c r="N471" s="158"/>
      <c r="O471" s="158"/>
      <c r="P471" s="158"/>
      <c r="Q471" s="158"/>
      <c r="R471" s="158"/>
      <c r="S471" s="158"/>
      <c r="T471" s="163"/>
      <c r="AT471" s="164" t="s">
        <v>144</v>
      </c>
      <c r="AU471" s="164" t="s">
        <v>78</v>
      </c>
      <c r="AV471" s="164" t="s">
        <v>20</v>
      </c>
      <c r="AW471" s="164" t="s">
        <v>93</v>
      </c>
      <c r="AX471" s="164" t="s">
        <v>70</v>
      </c>
      <c r="AY471" s="164" t="s">
        <v>136</v>
      </c>
    </row>
    <row r="472" spans="2:51" s="6" customFormat="1" ht="15.75" customHeight="1">
      <c r="B472" s="165"/>
      <c r="C472" s="166"/>
      <c r="D472" s="167" t="s">
        <v>144</v>
      </c>
      <c r="E472" s="166"/>
      <c r="F472" s="168" t="s">
        <v>20</v>
      </c>
      <c r="G472" s="166"/>
      <c r="H472" s="169">
        <v>1</v>
      </c>
      <c r="J472" s="166"/>
      <c r="K472" s="166"/>
      <c r="L472" s="170"/>
      <c r="M472" s="171"/>
      <c r="N472" s="166"/>
      <c r="O472" s="166"/>
      <c r="P472" s="166"/>
      <c r="Q472" s="166"/>
      <c r="R472" s="166"/>
      <c r="S472" s="166"/>
      <c r="T472" s="172"/>
      <c r="AT472" s="173" t="s">
        <v>144</v>
      </c>
      <c r="AU472" s="173" t="s">
        <v>78</v>
      </c>
      <c r="AV472" s="173" t="s">
        <v>78</v>
      </c>
      <c r="AW472" s="173" t="s">
        <v>93</v>
      </c>
      <c r="AX472" s="173" t="s">
        <v>70</v>
      </c>
      <c r="AY472" s="173" t="s">
        <v>136</v>
      </c>
    </row>
    <row r="473" spans="2:51" s="6" customFormat="1" ht="15.75" customHeight="1">
      <c r="B473" s="192"/>
      <c r="C473" s="193"/>
      <c r="D473" s="167" t="s">
        <v>144</v>
      </c>
      <c r="E473" s="193"/>
      <c r="F473" s="194" t="s">
        <v>223</v>
      </c>
      <c r="G473" s="193"/>
      <c r="H473" s="195">
        <v>1</v>
      </c>
      <c r="J473" s="193"/>
      <c r="K473" s="193"/>
      <c r="L473" s="196"/>
      <c r="M473" s="197"/>
      <c r="N473" s="193"/>
      <c r="O473" s="193"/>
      <c r="P473" s="193"/>
      <c r="Q473" s="193"/>
      <c r="R473" s="193"/>
      <c r="S473" s="193"/>
      <c r="T473" s="198"/>
      <c r="AT473" s="199" t="s">
        <v>144</v>
      </c>
      <c r="AU473" s="199" t="s">
        <v>78</v>
      </c>
      <c r="AV473" s="199" t="s">
        <v>153</v>
      </c>
      <c r="AW473" s="199" t="s">
        <v>93</v>
      </c>
      <c r="AX473" s="199" t="s">
        <v>70</v>
      </c>
      <c r="AY473" s="199" t="s">
        <v>136</v>
      </c>
    </row>
    <row r="474" spans="2:51" s="6" customFormat="1" ht="15.75" customHeight="1">
      <c r="B474" s="174"/>
      <c r="C474" s="175"/>
      <c r="D474" s="167" t="s">
        <v>144</v>
      </c>
      <c r="E474" s="175"/>
      <c r="F474" s="176" t="s">
        <v>147</v>
      </c>
      <c r="G474" s="175"/>
      <c r="H474" s="177">
        <v>1</v>
      </c>
      <c r="J474" s="175"/>
      <c r="K474" s="175"/>
      <c r="L474" s="178"/>
      <c r="M474" s="179"/>
      <c r="N474" s="175"/>
      <c r="O474" s="175"/>
      <c r="P474" s="175"/>
      <c r="Q474" s="175"/>
      <c r="R474" s="175"/>
      <c r="S474" s="175"/>
      <c r="T474" s="180"/>
      <c r="AT474" s="181" t="s">
        <v>144</v>
      </c>
      <c r="AU474" s="181" t="s">
        <v>78</v>
      </c>
      <c r="AV474" s="181" t="s">
        <v>142</v>
      </c>
      <c r="AW474" s="181" t="s">
        <v>93</v>
      </c>
      <c r="AX474" s="181" t="s">
        <v>20</v>
      </c>
      <c r="AY474" s="181" t="s">
        <v>136</v>
      </c>
    </row>
    <row r="475" spans="2:65" s="6" customFormat="1" ht="15.75" customHeight="1">
      <c r="B475" s="23"/>
      <c r="C475" s="145" t="s">
        <v>941</v>
      </c>
      <c r="D475" s="145" t="s">
        <v>138</v>
      </c>
      <c r="E475" s="146" t="s">
        <v>1291</v>
      </c>
      <c r="F475" s="147" t="s">
        <v>1292</v>
      </c>
      <c r="G475" s="148" t="s">
        <v>385</v>
      </c>
      <c r="H475" s="149">
        <v>1</v>
      </c>
      <c r="I475" s="150"/>
      <c r="J475" s="151">
        <f>ROUND($I$475*$H$475,2)</f>
        <v>0</v>
      </c>
      <c r="K475" s="147" t="s">
        <v>190</v>
      </c>
      <c r="L475" s="43"/>
      <c r="M475" s="152"/>
      <c r="N475" s="153" t="s">
        <v>41</v>
      </c>
      <c r="O475" s="24"/>
      <c r="P475" s="24"/>
      <c r="Q475" s="154">
        <v>0.0185</v>
      </c>
      <c r="R475" s="154">
        <f>$Q$475*$H$475</f>
        <v>0.0185</v>
      </c>
      <c r="S475" s="154">
        <v>0</v>
      </c>
      <c r="T475" s="155">
        <f>$S$475*$H$475</f>
        <v>0</v>
      </c>
      <c r="AR475" s="89" t="s">
        <v>277</v>
      </c>
      <c r="AT475" s="89" t="s">
        <v>138</v>
      </c>
      <c r="AU475" s="89" t="s">
        <v>78</v>
      </c>
      <c r="AY475" s="6" t="s">
        <v>136</v>
      </c>
      <c r="BE475" s="156">
        <f>IF($N$475="základní",$J$475,0)</f>
        <v>0</v>
      </c>
      <c r="BF475" s="156">
        <f>IF($N$475="snížená",$J$475,0)</f>
        <v>0</v>
      </c>
      <c r="BG475" s="156">
        <f>IF($N$475="zákl. přenesená",$J$475,0)</f>
        <v>0</v>
      </c>
      <c r="BH475" s="156">
        <f>IF($N$475="sníž. přenesená",$J$475,0)</f>
        <v>0</v>
      </c>
      <c r="BI475" s="156">
        <f>IF($N$475="nulová",$J$475,0)</f>
        <v>0</v>
      </c>
      <c r="BJ475" s="89" t="s">
        <v>20</v>
      </c>
      <c r="BK475" s="156">
        <f>ROUND($I$475*$H$475,2)</f>
        <v>0</v>
      </c>
      <c r="BL475" s="89" t="s">
        <v>277</v>
      </c>
      <c r="BM475" s="89" t="s">
        <v>1293</v>
      </c>
    </row>
    <row r="476" spans="2:51" s="6" customFormat="1" ht="15.75" customHeight="1">
      <c r="B476" s="157"/>
      <c r="C476" s="158"/>
      <c r="D476" s="159" t="s">
        <v>144</v>
      </c>
      <c r="E476" s="160"/>
      <c r="F476" s="160" t="s">
        <v>1239</v>
      </c>
      <c r="G476" s="158"/>
      <c r="H476" s="158"/>
      <c r="J476" s="158"/>
      <c r="K476" s="158"/>
      <c r="L476" s="161"/>
      <c r="M476" s="162"/>
      <c r="N476" s="158"/>
      <c r="O476" s="158"/>
      <c r="P476" s="158"/>
      <c r="Q476" s="158"/>
      <c r="R476" s="158"/>
      <c r="S476" s="158"/>
      <c r="T476" s="163"/>
      <c r="AT476" s="164" t="s">
        <v>144</v>
      </c>
      <c r="AU476" s="164" t="s">
        <v>78</v>
      </c>
      <c r="AV476" s="164" t="s">
        <v>20</v>
      </c>
      <c r="AW476" s="164" t="s">
        <v>93</v>
      </c>
      <c r="AX476" s="164" t="s">
        <v>70</v>
      </c>
      <c r="AY476" s="164" t="s">
        <v>136</v>
      </c>
    </row>
    <row r="477" spans="2:51" s="6" customFormat="1" ht="15.75" customHeight="1">
      <c r="B477" s="165"/>
      <c r="C477" s="166"/>
      <c r="D477" s="167" t="s">
        <v>144</v>
      </c>
      <c r="E477" s="166"/>
      <c r="F477" s="168" t="s">
        <v>20</v>
      </c>
      <c r="G477" s="166"/>
      <c r="H477" s="169">
        <v>1</v>
      </c>
      <c r="J477" s="166"/>
      <c r="K477" s="166"/>
      <c r="L477" s="170"/>
      <c r="M477" s="171"/>
      <c r="N477" s="166"/>
      <c r="O477" s="166"/>
      <c r="P477" s="166"/>
      <c r="Q477" s="166"/>
      <c r="R477" s="166"/>
      <c r="S477" s="166"/>
      <c r="T477" s="172"/>
      <c r="AT477" s="173" t="s">
        <v>144</v>
      </c>
      <c r="AU477" s="173" t="s">
        <v>78</v>
      </c>
      <c r="AV477" s="173" t="s">
        <v>78</v>
      </c>
      <c r="AW477" s="173" t="s">
        <v>93</v>
      </c>
      <c r="AX477" s="173" t="s">
        <v>70</v>
      </c>
      <c r="AY477" s="173" t="s">
        <v>136</v>
      </c>
    </row>
    <row r="478" spans="2:51" s="6" customFormat="1" ht="15.75" customHeight="1">
      <c r="B478" s="192"/>
      <c r="C478" s="193"/>
      <c r="D478" s="167" t="s">
        <v>144</v>
      </c>
      <c r="E478" s="193"/>
      <c r="F478" s="194" t="s">
        <v>223</v>
      </c>
      <c r="G478" s="193"/>
      <c r="H478" s="195">
        <v>1</v>
      </c>
      <c r="J478" s="193"/>
      <c r="K478" s="193"/>
      <c r="L478" s="196"/>
      <c r="M478" s="197"/>
      <c r="N478" s="193"/>
      <c r="O478" s="193"/>
      <c r="P478" s="193"/>
      <c r="Q478" s="193"/>
      <c r="R478" s="193"/>
      <c r="S478" s="193"/>
      <c r="T478" s="198"/>
      <c r="AT478" s="199" t="s">
        <v>144</v>
      </c>
      <c r="AU478" s="199" t="s">
        <v>78</v>
      </c>
      <c r="AV478" s="199" t="s">
        <v>153</v>
      </c>
      <c r="AW478" s="199" t="s">
        <v>93</v>
      </c>
      <c r="AX478" s="199" t="s">
        <v>70</v>
      </c>
      <c r="AY478" s="199" t="s">
        <v>136</v>
      </c>
    </row>
    <row r="479" spans="2:51" s="6" customFormat="1" ht="15.75" customHeight="1">
      <c r="B479" s="174"/>
      <c r="C479" s="175"/>
      <c r="D479" s="167" t="s">
        <v>144</v>
      </c>
      <c r="E479" s="175"/>
      <c r="F479" s="176" t="s">
        <v>147</v>
      </c>
      <c r="G479" s="175"/>
      <c r="H479" s="177">
        <v>1</v>
      </c>
      <c r="J479" s="175"/>
      <c r="K479" s="175"/>
      <c r="L479" s="178"/>
      <c r="M479" s="179"/>
      <c r="N479" s="175"/>
      <c r="O479" s="175"/>
      <c r="P479" s="175"/>
      <c r="Q479" s="175"/>
      <c r="R479" s="175"/>
      <c r="S479" s="175"/>
      <c r="T479" s="180"/>
      <c r="AT479" s="181" t="s">
        <v>144</v>
      </c>
      <c r="AU479" s="181" t="s">
        <v>78</v>
      </c>
      <c r="AV479" s="181" t="s">
        <v>142</v>
      </c>
      <c r="AW479" s="181" t="s">
        <v>93</v>
      </c>
      <c r="AX479" s="181" t="s">
        <v>20</v>
      </c>
      <c r="AY479" s="181" t="s">
        <v>136</v>
      </c>
    </row>
    <row r="480" spans="2:65" s="6" customFormat="1" ht="15.75" customHeight="1">
      <c r="B480" s="23"/>
      <c r="C480" s="145" t="s">
        <v>947</v>
      </c>
      <c r="D480" s="145" t="s">
        <v>138</v>
      </c>
      <c r="E480" s="146" t="s">
        <v>1294</v>
      </c>
      <c r="F480" s="147" t="s">
        <v>1295</v>
      </c>
      <c r="G480" s="148" t="s">
        <v>385</v>
      </c>
      <c r="H480" s="149">
        <v>8</v>
      </c>
      <c r="I480" s="150"/>
      <c r="J480" s="151">
        <f>ROUND($I$480*$H$480,2)</f>
        <v>0</v>
      </c>
      <c r="K480" s="147" t="s">
        <v>190</v>
      </c>
      <c r="L480" s="43"/>
      <c r="M480" s="152"/>
      <c r="N480" s="153" t="s">
        <v>41</v>
      </c>
      <c r="O480" s="24"/>
      <c r="P480" s="24"/>
      <c r="Q480" s="154">
        <v>0.02176</v>
      </c>
      <c r="R480" s="154">
        <f>$Q$480*$H$480</f>
        <v>0.17408</v>
      </c>
      <c r="S480" s="154">
        <v>0</v>
      </c>
      <c r="T480" s="155">
        <f>$S$480*$H$480</f>
        <v>0</v>
      </c>
      <c r="AR480" s="89" t="s">
        <v>277</v>
      </c>
      <c r="AT480" s="89" t="s">
        <v>138</v>
      </c>
      <c r="AU480" s="89" t="s">
        <v>78</v>
      </c>
      <c r="AY480" s="6" t="s">
        <v>136</v>
      </c>
      <c r="BE480" s="156">
        <f>IF($N$480="základní",$J$480,0)</f>
        <v>0</v>
      </c>
      <c r="BF480" s="156">
        <f>IF($N$480="snížená",$J$480,0)</f>
        <v>0</v>
      </c>
      <c r="BG480" s="156">
        <f>IF($N$480="zákl. přenesená",$J$480,0)</f>
        <v>0</v>
      </c>
      <c r="BH480" s="156">
        <f>IF($N$480="sníž. přenesená",$J$480,0)</f>
        <v>0</v>
      </c>
      <c r="BI480" s="156">
        <f>IF($N$480="nulová",$J$480,0)</f>
        <v>0</v>
      </c>
      <c r="BJ480" s="89" t="s">
        <v>20</v>
      </c>
      <c r="BK480" s="156">
        <f>ROUND($I$480*$H$480,2)</f>
        <v>0</v>
      </c>
      <c r="BL480" s="89" t="s">
        <v>277</v>
      </c>
      <c r="BM480" s="89" t="s">
        <v>1296</v>
      </c>
    </row>
    <row r="481" spans="2:51" s="6" customFormat="1" ht="15.75" customHeight="1">
      <c r="B481" s="157"/>
      <c r="C481" s="158"/>
      <c r="D481" s="159" t="s">
        <v>144</v>
      </c>
      <c r="E481" s="160"/>
      <c r="F481" s="160" t="s">
        <v>1239</v>
      </c>
      <c r="G481" s="158"/>
      <c r="H481" s="158"/>
      <c r="J481" s="158"/>
      <c r="K481" s="158"/>
      <c r="L481" s="161"/>
      <c r="M481" s="162"/>
      <c r="N481" s="158"/>
      <c r="O481" s="158"/>
      <c r="P481" s="158"/>
      <c r="Q481" s="158"/>
      <c r="R481" s="158"/>
      <c r="S481" s="158"/>
      <c r="T481" s="163"/>
      <c r="AT481" s="164" t="s">
        <v>144</v>
      </c>
      <c r="AU481" s="164" t="s">
        <v>78</v>
      </c>
      <c r="AV481" s="164" t="s">
        <v>20</v>
      </c>
      <c r="AW481" s="164" t="s">
        <v>93</v>
      </c>
      <c r="AX481" s="164" t="s">
        <v>70</v>
      </c>
      <c r="AY481" s="164" t="s">
        <v>136</v>
      </c>
    </row>
    <row r="482" spans="2:51" s="6" customFormat="1" ht="15.75" customHeight="1">
      <c r="B482" s="165"/>
      <c r="C482" s="166"/>
      <c r="D482" s="167" t="s">
        <v>144</v>
      </c>
      <c r="E482" s="166"/>
      <c r="F482" s="168" t="s">
        <v>176</v>
      </c>
      <c r="G482" s="166"/>
      <c r="H482" s="169">
        <v>8</v>
      </c>
      <c r="J482" s="166"/>
      <c r="K482" s="166"/>
      <c r="L482" s="170"/>
      <c r="M482" s="171"/>
      <c r="N482" s="166"/>
      <c r="O482" s="166"/>
      <c r="P482" s="166"/>
      <c r="Q482" s="166"/>
      <c r="R482" s="166"/>
      <c r="S482" s="166"/>
      <c r="T482" s="172"/>
      <c r="AT482" s="173" t="s">
        <v>144</v>
      </c>
      <c r="AU482" s="173" t="s">
        <v>78</v>
      </c>
      <c r="AV482" s="173" t="s">
        <v>78</v>
      </c>
      <c r="AW482" s="173" t="s">
        <v>93</v>
      </c>
      <c r="AX482" s="173" t="s">
        <v>70</v>
      </c>
      <c r="AY482" s="173" t="s">
        <v>136</v>
      </c>
    </row>
    <row r="483" spans="2:51" s="6" customFormat="1" ht="15.75" customHeight="1">
      <c r="B483" s="192"/>
      <c r="C483" s="193"/>
      <c r="D483" s="167" t="s">
        <v>144</v>
      </c>
      <c r="E483" s="193"/>
      <c r="F483" s="194" t="s">
        <v>223</v>
      </c>
      <c r="G483" s="193"/>
      <c r="H483" s="195">
        <v>8</v>
      </c>
      <c r="J483" s="193"/>
      <c r="K483" s="193"/>
      <c r="L483" s="196"/>
      <c r="M483" s="197"/>
      <c r="N483" s="193"/>
      <c r="O483" s="193"/>
      <c r="P483" s="193"/>
      <c r="Q483" s="193"/>
      <c r="R483" s="193"/>
      <c r="S483" s="193"/>
      <c r="T483" s="198"/>
      <c r="AT483" s="199" t="s">
        <v>144</v>
      </c>
      <c r="AU483" s="199" t="s">
        <v>78</v>
      </c>
      <c r="AV483" s="199" t="s">
        <v>153</v>
      </c>
      <c r="AW483" s="199" t="s">
        <v>93</v>
      </c>
      <c r="AX483" s="199" t="s">
        <v>70</v>
      </c>
      <c r="AY483" s="199" t="s">
        <v>136</v>
      </c>
    </row>
    <row r="484" spans="2:51" s="6" customFormat="1" ht="15.75" customHeight="1">
      <c r="B484" s="174"/>
      <c r="C484" s="175"/>
      <c r="D484" s="167" t="s">
        <v>144</v>
      </c>
      <c r="E484" s="175"/>
      <c r="F484" s="176" t="s">
        <v>147</v>
      </c>
      <c r="G484" s="175"/>
      <c r="H484" s="177">
        <v>8</v>
      </c>
      <c r="J484" s="175"/>
      <c r="K484" s="175"/>
      <c r="L484" s="178"/>
      <c r="M484" s="179"/>
      <c r="N484" s="175"/>
      <c r="O484" s="175"/>
      <c r="P484" s="175"/>
      <c r="Q484" s="175"/>
      <c r="R484" s="175"/>
      <c r="S484" s="175"/>
      <c r="T484" s="180"/>
      <c r="AT484" s="181" t="s">
        <v>144</v>
      </c>
      <c r="AU484" s="181" t="s">
        <v>78</v>
      </c>
      <c r="AV484" s="181" t="s">
        <v>142</v>
      </c>
      <c r="AW484" s="181" t="s">
        <v>93</v>
      </c>
      <c r="AX484" s="181" t="s">
        <v>20</v>
      </c>
      <c r="AY484" s="181" t="s">
        <v>136</v>
      </c>
    </row>
    <row r="485" spans="2:65" s="6" customFormat="1" ht="15.75" customHeight="1">
      <c r="B485" s="23"/>
      <c r="C485" s="145" t="s">
        <v>956</v>
      </c>
      <c r="D485" s="145" t="s">
        <v>138</v>
      </c>
      <c r="E485" s="146" t="s">
        <v>1297</v>
      </c>
      <c r="F485" s="147" t="s">
        <v>1298</v>
      </c>
      <c r="G485" s="148" t="s">
        <v>385</v>
      </c>
      <c r="H485" s="149">
        <v>13</v>
      </c>
      <c r="I485" s="150"/>
      <c r="J485" s="151">
        <f>ROUND($I$485*$H$485,2)</f>
        <v>0</v>
      </c>
      <c r="K485" s="147" t="s">
        <v>190</v>
      </c>
      <c r="L485" s="43"/>
      <c r="M485" s="152"/>
      <c r="N485" s="153" t="s">
        <v>41</v>
      </c>
      <c r="O485" s="24"/>
      <c r="P485" s="24"/>
      <c r="Q485" s="154">
        <v>0.02502</v>
      </c>
      <c r="R485" s="154">
        <f>$Q$485*$H$485</f>
        <v>0.32526</v>
      </c>
      <c r="S485" s="154">
        <v>0</v>
      </c>
      <c r="T485" s="155">
        <f>$S$485*$H$485</f>
        <v>0</v>
      </c>
      <c r="AR485" s="89" t="s">
        <v>277</v>
      </c>
      <c r="AT485" s="89" t="s">
        <v>138</v>
      </c>
      <c r="AU485" s="89" t="s">
        <v>78</v>
      </c>
      <c r="AY485" s="6" t="s">
        <v>136</v>
      </c>
      <c r="BE485" s="156">
        <f>IF($N$485="základní",$J$485,0)</f>
        <v>0</v>
      </c>
      <c r="BF485" s="156">
        <f>IF($N$485="snížená",$J$485,0)</f>
        <v>0</v>
      </c>
      <c r="BG485" s="156">
        <f>IF($N$485="zákl. přenesená",$J$485,0)</f>
        <v>0</v>
      </c>
      <c r="BH485" s="156">
        <f>IF($N$485="sníž. přenesená",$J$485,0)</f>
        <v>0</v>
      </c>
      <c r="BI485" s="156">
        <f>IF($N$485="nulová",$J$485,0)</f>
        <v>0</v>
      </c>
      <c r="BJ485" s="89" t="s">
        <v>20</v>
      </c>
      <c r="BK485" s="156">
        <f>ROUND($I$485*$H$485,2)</f>
        <v>0</v>
      </c>
      <c r="BL485" s="89" t="s">
        <v>277</v>
      </c>
      <c r="BM485" s="89" t="s">
        <v>1299</v>
      </c>
    </row>
    <row r="486" spans="2:51" s="6" customFormat="1" ht="15.75" customHeight="1">
      <c r="B486" s="157"/>
      <c r="C486" s="158"/>
      <c r="D486" s="159" t="s">
        <v>144</v>
      </c>
      <c r="E486" s="160"/>
      <c r="F486" s="160" t="s">
        <v>1239</v>
      </c>
      <c r="G486" s="158"/>
      <c r="H486" s="158"/>
      <c r="J486" s="158"/>
      <c r="K486" s="158"/>
      <c r="L486" s="161"/>
      <c r="M486" s="162"/>
      <c r="N486" s="158"/>
      <c r="O486" s="158"/>
      <c r="P486" s="158"/>
      <c r="Q486" s="158"/>
      <c r="R486" s="158"/>
      <c r="S486" s="158"/>
      <c r="T486" s="163"/>
      <c r="AT486" s="164" t="s">
        <v>144</v>
      </c>
      <c r="AU486" s="164" t="s">
        <v>78</v>
      </c>
      <c r="AV486" s="164" t="s">
        <v>20</v>
      </c>
      <c r="AW486" s="164" t="s">
        <v>93</v>
      </c>
      <c r="AX486" s="164" t="s">
        <v>70</v>
      </c>
      <c r="AY486" s="164" t="s">
        <v>136</v>
      </c>
    </row>
    <row r="487" spans="2:51" s="6" customFormat="1" ht="15.75" customHeight="1">
      <c r="B487" s="165"/>
      <c r="C487" s="166"/>
      <c r="D487" s="167" t="s">
        <v>144</v>
      </c>
      <c r="E487" s="166"/>
      <c r="F487" s="168" t="s">
        <v>1300</v>
      </c>
      <c r="G487" s="166"/>
      <c r="H487" s="169">
        <v>13</v>
      </c>
      <c r="J487" s="166"/>
      <c r="K487" s="166"/>
      <c r="L487" s="170"/>
      <c r="M487" s="171"/>
      <c r="N487" s="166"/>
      <c r="O487" s="166"/>
      <c r="P487" s="166"/>
      <c r="Q487" s="166"/>
      <c r="R487" s="166"/>
      <c r="S487" s="166"/>
      <c r="T487" s="172"/>
      <c r="AT487" s="173" t="s">
        <v>144</v>
      </c>
      <c r="AU487" s="173" t="s">
        <v>78</v>
      </c>
      <c r="AV487" s="173" t="s">
        <v>78</v>
      </c>
      <c r="AW487" s="173" t="s">
        <v>93</v>
      </c>
      <c r="AX487" s="173" t="s">
        <v>70</v>
      </c>
      <c r="AY487" s="173" t="s">
        <v>136</v>
      </c>
    </row>
    <row r="488" spans="2:51" s="6" customFormat="1" ht="15.75" customHeight="1">
      <c r="B488" s="192"/>
      <c r="C488" s="193"/>
      <c r="D488" s="167" t="s">
        <v>144</v>
      </c>
      <c r="E488" s="193"/>
      <c r="F488" s="194" t="s">
        <v>223</v>
      </c>
      <c r="G488" s="193"/>
      <c r="H488" s="195">
        <v>13</v>
      </c>
      <c r="J488" s="193"/>
      <c r="K488" s="193"/>
      <c r="L488" s="196"/>
      <c r="M488" s="197"/>
      <c r="N488" s="193"/>
      <c r="O488" s="193"/>
      <c r="P488" s="193"/>
      <c r="Q488" s="193"/>
      <c r="R488" s="193"/>
      <c r="S488" s="193"/>
      <c r="T488" s="198"/>
      <c r="AT488" s="199" t="s">
        <v>144</v>
      </c>
      <c r="AU488" s="199" t="s">
        <v>78</v>
      </c>
      <c r="AV488" s="199" t="s">
        <v>153</v>
      </c>
      <c r="AW488" s="199" t="s">
        <v>93</v>
      </c>
      <c r="AX488" s="199" t="s">
        <v>70</v>
      </c>
      <c r="AY488" s="199" t="s">
        <v>136</v>
      </c>
    </row>
    <row r="489" spans="2:51" s="6" customFormat="1" ht="15.75" customHeight="1">
      <c r="B489" s="174"/>
      <c r="C489" s="175"/>
      <c r="D489" s="167" t="s">
        <v>144</v>
      </c>
      <c r="E489" s="175"/>
      <c r="F489" s="176" t="s">
        <v>147</v>
      </c>
      <c r="G489" s="175"/>
      <c r="H489" s="177">
        <v>13</v>
      </c>
      <c r="J489" s="175"/>
      <c r="K489" s="175"/>
      <c r="L489" s="178"/>
      <c r="M489" s="179"/>
      <c r="N489" s="175"/>
      <c r="O489" s="175"/>
      <c r="P489" s="175"/>
      <c r="Q489" s="175"/>
      <c r="R489" s="175"/>
      <c r="S489" s="175"/>
      <c r="T489" s="180"/>
      <c r="AT489" s="181" t="s">
        <v>144</v>
      </c>
      <c r="AU489" s="181" t="s">
        <v>78</v>
      </c>
      <c r="AV489" s="181" t="s">
        <v>142</v>
      </c>
      <c r="AW489" s="181" t="s">
        <v>93</v>
      </c>
      <c r="AX489" s="181" t="s">
        <v>20</v>
      </c>
      <c r="AY489" s="181" t="s">
        <v>136</v>
      </c>
    </row>
    <row r="490" spans="2:65" s="6" customFormat="1" ht="15.75" customHeight="1">
      <c r="B490" s="23"/>
      <c r="C490" s="145" t="s">
        <v>962</v>
      </c>
      <c r="D490" s="145" t="s">
        <v>138</v>
      </c>
      <c r="E490" s="146" t="s">
        <v>1301</v>
      </c>
      <c r="F490" s="147" t="s">
        <v>1302</v>
      </c>
      <c r="G490" s="148" t="s">
        <v>385</v>
      </c>
      <c r="H490" s="149">
        <v>14</v>
      </c>
      <c r="I490" s="150"/>
      <c r="J490" s="151">
        <f>ROUND($I$490*$H$490,2)</f>
        <v>0</v>
      </c>
      <c r="K490" s="147" t="s">
        <v>190</v>
      </c>
      <c r="L490" s="43"/>
      <c r="M490" s="152"/>
      <c r="N490" s="153" t="s">
        <v>41</v>
      </c>
      <c r="O490" s="24"/>
      <c r="P490" s="24"/>
      <c r="Q490" s="154">
        <v>0.02828</v>
      </c>
      <c r="R490" s="154">
        <f>$Q$490*$H$490</f>
        <v>0.39592</v>
      </c>
      <c r="S490" s="154">
        <v>0</v>
      </c>
      <c r="T490" s="155">
        <f>$S$490*$H$490</f>
        <v>0</v>
      </c>
      <c r="AR490" s="89" t="s">
        <v>277</v>
      </c>
      <c r="AT490" s="89" t="s">
        <v>138</v>
      </c>
      <c r="AU490" s="89" t="s">
        <v>78</v>
      </c>
      <c r="AY490" s="6" t="s">
        <v>136</v>
      </c>
      <c r="BE490" s="156">
        <f>IF($N$490="základní",$J$490,0)</f>
        <v>0</v>
      </c>
      <c r="BF490" s="156">
        <f>IF($N$490="snížená",$J$490,0)</f>
        <v>0</v>
      </c>
      <c r="BG490" s="156">
        <f>IF($N$490="zákl. přenesená",$J$490,0)</f>
        <v>0</v>
      </c>
      <c r="BH490" s="156">
        <f>IF($N$490="sníž. přenesená",$J$490,0)</f>
        <v>0</v>
      </c>
      <c r="BI490" s="156">
        <f>IF($N$490="nulová",$J$490,0)</f>
        <v>0</v>
      </c>
      <c r="BJ490" s="89" t="s">
        <v>20</v>
      </c>
      <c r="BK490" s="156">
        <f>ROUND($I$490*$H$490,2)</f>
        <v>0</v>
      </c>
      <c r="BL490" s="89" t="s">
        <v>277</v>
      </c>
      <c r="BM490" s="89" t="s">
        <v>1303</v>
      </c>
    </row>
    <row r="491" spans="2:51" s="6" customFormat="1" ht="15.75" customHeight="1">
      <c r="B491" s="157"/>
      <c r="C491" s="158"/>
      <c r="D491" s="159" t="s">
        <v>144</v>
      </c>
      <c r="E491" s="160"/>
      <c r="F491" s="160" t="s">
        <v>1239</v>
      </c>
      <c r="G491" s="158"/>
      <c r="H491" s="158"/>
      <c r="J491" s="158"/>
      <c r="K491" s="158"/>
      <c r="L491" s="161"/>
      <c r="M491" s="162"/>
      <c r="N491" s="158"/>
      <c r="O491" s="158"/>
      <c r="P491" s="158"/>
      <c r="Q491" s="158"/>
      <c r="R491" s="158"/>
      <c r="S491" s="158"/>
      <c r="T491" s="163"/>
      <c r="AT491" s="164" t="s">
        <v>144</v>
      </c>
      <c r="AU491" s="164" t="s">
        <v>78</v>
      </c>
      <c r="AV491" s="164" t="s">
        <v>20</v>
      </c>
      <c r="AW491" s="164" t="s">
        <v>93</v>
      </c>
      <c r="AX491" s="164" t="s">
        <v>70</v>
      </c>
      <c r="AY491" s="164" t="s">
        <v>136</v>
      </c>
    </row>
    <row r="492" spans="2:51" s="6" customFormat="1" ht="15.75" customHeight="1">
      <c r="B492" s="165"/>
      <c r="C492" s="166"/>
      <c r="D492" s="167" t="s">
        <v>144</v>
      </c>
      <c r="E492" s="166"/>
      <c r="F492" s="168" t="s">
        <v>1304</v>
      </c>
      <c r="G492" s="166"/>
      <c r="H492" s="169">
        <v>14</v>
      </c>
      <c r="J492" s="166"/>
      <c r="K492" s="166"/>
      <c r="L492" s="170"/>
      <c r="M492" s="171"/>
      <c r="N492" s="166"/>
      <c r="O492" s="166"/>
      <c r="P492" s="166"/>
      <c r="Q492" s="166"/>
      <c r="R492" s="166"/>
      <c r="S492" s="166"/>
      <c r="T492" s="172"/>
      <c r="AT492" s="173" t="s">
        <v>144</v>
      </c>
      <c r="AU492" s="173" t="s">
        <v>78</v>
      </c>
      <c r="AV492" s="173" t="s">
        <v>78</v>
      </c>
      <c r="AW492" s="173" t="s">
        <v>93</v>
      </c>
      <c r="AX492" s="173" t="s">
        <v>70</v>
      </c>
      <c r="AY492" s="173" t="s">
        <v>136</v>
      </c>
    </row>
    <row r="493" spans="2:51" s="6" customFormat="1" ht="15.75" customHeight="1">
      <c r="B493" s="192"/>
      <c r="C493" s="193"/>
      <c r="D493" s="167" t="s">
        <v>144</v>
      </c>
      <c r="E493" s="193"/>
      <c r="F493" s="194" t="s">
        <v>223</v>
      </c>
      <c r="G493" s="193"/>
      <c r="H493" s="195">
        <v>14</v>
      </c>
      <c r="J493" s="193"/>
      <c r="K493" s="193"/>
      <c r="L493" s="196"/>
      <c r="M493" s="197"/>
      <c r="N493" s="193"/>
      <c r="O493" s="193"/>
      <c r="P493" s="193"/>
      <c r="Q493" s="193"/>
      <c r="R493" s="193"/>
      <c r="S493" s="193"/>
      <c r="T493" s="198"/>
      <c r="AT493" s="199" t="s">
        <v>144</v>
      </c>
      <c r="AU493" s="199" t="s">
        <v>78</v>
      </c>
      <c r="AV493" s="199" t="s">
        <v>153</v>
      </c>
      <c r="AW493" s="199" t="s">
        <v>93</v>
      </c>
      <c r="AX493" s="199" t="s">
        <v>70</v>
      </c>
      <c r="AY493" s="199" t="s">
        <v>136</v>
      </c>
    </row>
    <row r="494" spans="2:51" s="6" customFormat="1" ht="15.75" customHeight="1">
      <c r="B494" s="174"/>
      <c r="C494" s="175"/>
      <c r="D494" s="167" t="s">
        <v>144</v>
      </c>
      <c r="E494" s="175"/>
      <c r="F494" s="176" t="s">
        <v>147</v>
      </c>
      <c r="G494" s="175"/>
      <c r="H494" s="177">
        <v>14</v>
      </c>
      <c r="J494" s="175"/>
      <c r="K494" s="175"/>
      <c r="L494" s="178"/>
      <c r="M494" s="179"/>
      <c r="N494" s="175"/>
      <c r="O494" s="175"/>
      <c r="P494" s="175"/>
      <c r="Q494" s="175"/>
      <c r="R494" s="175"/>
      <c r="S494" s="175"/>
      <c r="T494" s="180"/>
      <c r="AT494" s="181" t="s">
        <v>144</v>
      </c>
      <c r="AU494" s="181" t="s">
        <v>78</v>
      </c>
      <c r="AV494" s="181" t="s">
        <v>142</v>
      </c>
      <c r="AW494" s="181" t="s">
        <v>93</v>
      </c>
      <c r="AX494" s="181" t="s">
        <v>20</v>
      </c>
      <c r="AY494" s="181" t="s">
        <v>136</v>
      </c>
    </row>
    <row r="495" spans="2:65" s="6" customFormat="1" ht="15.75" customHeight="1">
      <c r="B495" s="23"/>
      <c r="C495" s="145" t="s">
        <v>968</v>
      </c>
      <c r="D495" s="145" t="s">
        <v>138</v>
      </c>
      <c r="E495" s="146" t="s">
        <v>1305</v>
      </c>
      <c r="F495" s="147" t="s">
        <v>1306</v>
      </c>
      <c r="G495" s="148" t="s">
        <v>385</v>
      </c>
      <c r="H495" s="149">
        <v>19</v>
      </c>
      <c r="I495" s="150"/>
      <c r="J495" s="151">
        <f>ROUND($I$495*$H$495,2)</f>
        <v>0</v>
      </c>
      <c r="K495" s="147" t="s">
        <v>190</v>
      </c>
      <c r="L495" s="43"/>
      <c r="M495" s="152"/>
      <c r="N495" s="153" t="s">
        <v>41</v>
      </c>
      <c r="O495" s="24"/>
      <c r="P495" s="24"/>
      <c r="Q495" s="154">
        <v>0.03154</v>
      </c>
      <c r="R495" s="154">
        <f>$Q$495*$H$495</f>
        <v>0.59926</v>
      </c>
      <c r="S495" s="154">
        <v>0</v>
      </c>
      <c r="T495" s="155">
        <f>$S$495*$H$495</f>
        <v>0</v>
      </c>
      <c r="AR495" s="89" t="s">
        <v>277</v>
      </c>
      <c r="AT495" s="89" t="s">
        <v>138</v>
      </c>
      <c r="AU495" s="89" t="s">
        <v>78</v>
      </c>
      <c r="AY495" s="6" t="s">
        <v>136</v>
      </c>
      <c r="BE495" s="156">
        <f>IF($N$495="základní",$J$495,0)</f>
        <v>0</v>
      </c>
      <c r="BF495" s="156">
        <f>IF($N$495="snížená",$J$495,0)</f>
        <v>0</v>
      </c>
      <c r="BG495" s="156">
        <f>IF($N$495="zákl. přenesená",$J$495,0)</f>
        <v>0</v>
      </c>
      <c r="BH495" s="156">
        <f>IF($N$495="sníž. přenesená",$J$495,0)</f>
        <v>0</v>
      </c>
      <c r="BI495" s="156">
        <f>IF($N$495="nulová",$J$495,0)</f>
        <v>0</v>
      </c>
      <c r="BJ495" s="89" t="s">
        <v>20</v>
      </c>
      <c r="BK495" s="156">
        <f>ROUND($I$495*$H$495,2)</f>
        <v>0</v>
      </c>
      <c r="BL495" s="89" t="s">
        <v>277</v>
      </c>
      <c r="BM495" s="89" t="s">
        <v>1307</v>
      </c>
    </row>
    <row r="496" spans="2:51" s="6" customFormat="1" ht="15.75" customHeight="1">
      <c r="B496" s="157"/>
      <c r="C496" s="158"/>
      <c r="D496" s="159" t="s">
        <v>144</v>
      </c>
      <c r="E496" s="160"/>
      <c r="F496" s="160" t="s">
        <v>1239</v>
      </c>
      <c r="G496" s="158"/>
      <c r="H496" s="158"/>
      <c r="J496" s="158"/>
      <c r="K496" s="158"/>
      <c r="L496" s="161"/>
      <c r="M496" s="162"/>
      <c r="N496" s="158"/>
      <c r="O496" s="158"/>
      <c r="P496" s="158"/>
      <c r="Q496" s="158"/>
      <c r="R496" s="158"/>
      <c r="S496" s="158"/>
      <c r="T496" s="163"/>
      <c r="AT496" s="164" t="s">
        <v>144</v>
      </c>
      <c r="AU496" s="164" t="s">
        <v>78</v>
      </c>
      <c r="AV496" s="164" t="s">
        <v>20</v>
      </c>
      <c r="AW496" s="164" t="s">
        <v>93</v>
      </c>
      <c r="AX496" s="164" t="s">
        <v>70</v>
      </c>
      <c r="AY496" s="164" t="s">
        <v>136</v>
      </c>
    </row>
    <row r="497" spans="2:51" s="6" customFormat="1" ht="15.75" customHeight="1">
      <c r="B497" s="165"/>
      <c r="C497" s="166"/>
      <c r="D497" s="167" t="s">
        <v>144</v>
      </c>
      <c r="E497" s="166"/>
      <c r="F497" s="168" t="s">
        <v>291</v>
      </c>
      <c r="G497" s="166"/>
      <c r="H497" s="169">
        <v>19</v>
      </c>
      <c r="J497" s="166"/>
      <c r="K497" s="166"/>
      <c r="L497" s="170"/>
      <c r="M497" s="171"/>
      <c r="N497" s="166"/>
      <c r="O497" s="166"/>
      <c r="P497" s="166"/>
      <c r="Q497" s="166"/>
      <c r="R497" s="166"/>
      <c r="S497" s="166"/>
      <c r="T497" s="172"/>
      <c r="AT497" s="173" t="s">
        <v>144</v>
      </c>
      <c r="AU497" s="173" t="s">
        <v>78</v>
      </c>
      <c r="AV497" s="173" t="s">
        <v>78</v>
      </c>
      <c r="AW497" s="173" t="s">
        <v>93</v>
      </c>
      <c r="AX497" s="173" t="s">
        <v>70</v>
      </c>
      <c r="AY497" s="173" t="s">
        <v>136</v>
      </c>
    </row>
    <row r="498" spans="2:51" s="6" customFormat="1" ht="15.75" customHeight="1">
      <c r="B498" s="192"/>
      <c r="C498" s="193"/>
      <c r="D498" s="167" t="s">
        <v>144</v>
      </c>
      <c r="E498" s="193"/>
      <c r="F498" s="194" t="s">
        <v>223</v>
      </c>
      <c r="G498" s="193"/>
      <c r="H498" s="195">
        <v>19</v>
      </c>
      <c r="J498" s="193"/>
      <c r="K498" s="193"/>
      <c r="L498" s="196"/>
      <c r="M498" s="197"/>
      <c r="N498" s="193"/>
      <c r="O498" s="193"/>
      <c r="P498" s="193"/>
      <c r="Q498" s="193"/>
      <c r="R498" s="193"/>
      <c r="S498" s="193"/>
      <c r="T498" s="198"/>
      <c r="AT498" s="199" t="s">
        <v>144</v>
      </c>
      <c r="AU498" s="199" t="s">
        <v>78</v>
      </c>
      <c r="AV498" s="199" t="s">
        <v>153</v>
      </c>
      <c r="AW498" s="199" t="s">
        <v>93</v>
      </c>
      <c r="AX498" s="199" t="s">
        <v>70</v>
      </c>
      <c r="AY498" s="199" t="s">
        <v>136</v>
      </c>
    </row>
    <row r="499" spans="2:51" s="6" customFormat="1" ht="15.75" customHeight="1">
      <c r="B499" s="174"/>
      <c r="C499" s="175"/>
      <c r="D499" s="167" t="s">
        <v>144</v>
      </c>
      <c r="E499" s="175"/>
      <c r="F499" s="176" t="s">
        <v>147</v>
      </c>
      <c r="G499" s="175"/>
      <c r="H499" s="177">
        <v>19</v>
      </c>
      <c r="J499" s="175"/>
      <c r="K499" s="175"/>
      <c r="L499" s="178"/>
      <c r="M499" s="179"/>
      <c r="N499" s="175"/>
      <c r="O499" s="175"/>
      <c r="P499" s="175"/>
      <c r="Q499" s="175"/>
      <c r="R499" s="175"/>
      <c r="S499" s="175"/>
      <c r="T499" s="180"/>
      <c r="AT499" s="181" t="s">
        <v>144</v>
      </c>
      <c r="AU499" s="181" t="s">
        <v>78</v>
      </c>
      <c r="AV499" s="181" t="s">
        <v>142</v>
      </c>
      <c r="AW499" s="181" t="s">
        <v>93</v>
      </c>
      <c r="AX499" s="181" t="s">
        <v>20</v>
      </c>
      <c r="AY499" s="181" t="s">
        <v>136</v>
      </c>
    </row>
    <row r="500" spans="2:65" s="6" customFormat="1" ht="15.75" customHeight="1">
      <c r="B500" s="23"/>
      <c r="C500" s="145" t="s">
        <v>974</v>
      </c>
      <c r="D500" s="145" t="s">
        <v>138</v>
      </c>
      <c r="E500" s="146" t="s">
        <v>1308</v>
      </c>
      <c r="F500" s="147" t="s">
        <v>1309</v>
      </c>
      <c r="G500" s="148" t="s">
        <v>385</v>
      </c>
      <c r="H500" s="149">
        <v>7</v>
      </c>
      <c r="I500" s="150"/>
      <c r="J500" s="151">
        <f>ROUND($I$500*$H$500,2)</f>
        <v>0</v>
      </c>
      <c r="K500" s="147" t="s">
        <v>190</v>
      </c>
      <c r="L500" s="43"/>
      <c r="M500" s="152"/>
      <c r="N500" s="153" t="s">
        <v>41</v>
      </c>
      <c r="O500" s="24"/>
      <c r="P500" s="24"/>
      <c r="Q500" s="154">
        <v>0.0348</v>
      </c>
      <c r="R500" s="154">
        <f>$Q$500*$H$500</f>
        <v>0.24359999999999998</v>
      </c>
      <c r="S500" s="154">
        <v>0</v>
      </c>
      <c r="T500" s="155">
        <f>$S$500*$H$500</f>
        <v>0</v>
      </c>
      <c r="AR500" s="89" t="s">
        <v>277</v>
      </c>
      <c r="AT500" s="89" t="s">
        <v>138</v>
      </c>
      <c r="AU500" s="89" t="s">
        <v>78</v>
      </c>
      <c r="AY500" s="6" t="s">
        <v>136</v>
      </c>
      <c r="BE500" s="156">
        <f>IF($N$500="základní",$J$500,0)</f>
        <v>0</v>
      </c>
      <c r="BF500" s="156">
        <f>IF($N$500="snížená",$J$500,0)</f>
        <v>0</v>
      </c>
      <c r="BG500" s="156">
        <f>IF($N$500="zákl. přenesená",$J$500,0)</f>
        <v>0</v>
      </c>
      <c r="BH500" s="156">
        <f>IF($N$500="sníž. přenesená",$J$500,0)</f>
        <v>0</v>
      </c>
      <c r="BI500" s="156">
        <f>IF($N$500="nulová",$J$500,0)</f>
        <v>0</v>
      </c>
      <c r="BJ500" s="89" t="s">
        <v>20</v>
      </c>
      <c r="BK500" s="156">
        <f>ROUND($I$500*$H$500,2)</f>
        <v>0</v>
      </c>
      <c r="BL500" s="89" t="s">
        <v>277</v>
      </c>
      <c r="BM500" s="89" t="s">
        <v>1310</v>
      </c>
    </row>
    <row r="501" spans="2:51" s="6" customFormat="1" ht="15.75" customHeight="1">
      <c r="B501" s="157"/>
      <c r="C501" s="158"/>
      <c r="D501" s="159" t="s">
        <v>144</v>
      </c>
      <c r="E501" s="160"/>
      <c r="F501" s="160" t="s">
        <v>1239</v>
      </c>
      <c r="G501" s="158"/>
      <c r="H501" s="158"/>
      <c r="J501" s="158"/>
      <c r="K501" s="158"/>
      <c r="L501" s="161"/>
      <c r="M501" s="162"/>
      <c r="N501" s="158"/>
      <c r="O501" s="158"/>
      <c r="P501" s="158"/>
      <c r="Q501" s="158"/>
      <c r="R501" s="158"/>
      <c r="S501" s="158"/>
      <c r="T501" s="163"/>
      <c r="AT501" s="164" t="s">
        <v>144</v>
      </c>
      <c r="AU501" s="164" t="s">
        <v>78</v>
      </c>
      <c r="AV501" s="164" t="s">
        <v>20</v>
      </c>
      <c r="AW501" s="164" t="s">
        <v>93</v>
      </c>
      <c r="AX501" s="164" t="s">
        <v>70</v>
      </c>
      <c r="AY501" s="164" t="s">
        <v>136</v>
      </c>
    </row>
    <row r="502" spans="2:51" s="6" customFormat="1" ht="15.75" customHeight="1">
      <c r="B502" s="165"/>
      <c r="C502" s="166"/>
      <c r="D502" s="167" t="s">
        <v>144</v>
      </c>
      <c r="E502" s="166"/>
      <c r="F502" s="168" t="s">
        <v>1311</v>
      </c>
      <c r="G502" s="166"/>
      <c r="H502" s="169">
        <v>7</v>
      </c>
      <c r="J502" s="166"/>
      <c r="K502" s="166"/>
      <c r="L502" s="170"/>
      <c r="M502" s="171"/>
      <c r="N502" s="166"/>
      <c r="O502" s="166"/>
      <c r="P502" s="166"/>
      <c r="Q502" s="166"/>
      <c r="R502" s="166"/>
      <c r="S502" s="166"/>
      <c r="T502" s="172"/>
      <c r="AT502" s="173" t="s">
        <v>144</v>
      </c>
      <c r="AU502" s="173" t="s">
        <v>78</v>
      </c>
      <c r="AV502" s="173" t="s">
        <v>78</v>
      </c>
      <c r="AW502" s="173" t="s">
        <v>93</v>
      </c>
      <c r="AX502" s="173" t="s">
        <v>70</v>
      </c>
      <c r="AY502" s="173" t="s">
        <v>136</v>
      </c>
    </row>
    <row r="503" spans="2:51" s="6" customFormat="1" ht="15.75" customHeight="1">
      <c r="B503" s="192"/>
      <c r="C503" s="193"/>
      <c r="D503" s="167" t="s">
        <v>144</v>
      </c>
      <c r="E503" s="193"/>
      <c r="F503" s="194" t="s">
        <v>223</v>
      </c>
      <c r="G503" s="193"/>
      <c r="H503" s="195">
        <v>7</v>
      </c>
      <c r="J503" s="193"/>
      <c r="K503" s="193"/>
      <c r="L503" s="196"/>
      <c r="M503" s="197"/>
      <c r="N503" s="193"/>
      <c r="O503" s="193"/>
      <c r="P503" s="193"/>
      <c r="Q503" s="193"/>
      <c r="R503" s="193"/>
      <c r="S503" s="193"/>
      <c r="T503" s="198"/>
      <c r="AT503" s="199" t="s">
        <v>144</v>
      </c>
      <c r="AU503" s="199" t="s">
        <v>78</v>
      </c>
      <c r="AV503" s="199" t="s">
        <v>153</v>
      </c>
      <c r="AW503" s="199" t="s">
        <v>93</v>
      </c>
      <c r="AX503" s="199" t="s">
        <v>70</v>
      </c>
      <c r="AY503" s="199" t="s">
        <v>136</v>
      </c>
    </row>
    <row r="504" spans="2:51" s="6" customFormat="1" ht="15.75" customHeight="1">
      <c r="B504" s="174"/>
      <c r="C504" s="175"/>
      <c r="D504" s="167" t="s">
        <v>144</v>
      </c>
      <c r="E504" s="175"/>
      <c r="F504" s="176" t="s">
        <v>147</v>
      </c>
      <c r="G504" s="175"/>
      <c r="H504" s="177">
        <v>7</v>
      </c>
      <c r="J504" s="175"/>
      <c r="K504" s="175"/>
      <c r="L504" s="178"/>
      <c r="M504" s="179"/>
      <c r="N504" s="175"/>
      <c r="O504" s="175"/>
      <c r="P504" s="175"/>
      <c r="Q504" s="175"/>
      <c r="R504" s="175"/>
      <c r="S504" s="175"/>
      <c r="T504" s="180"/>
      <c r="AT504" s="181" t="s">
        <v>144</v>
      </c>
      <c r="AU504" s="181" t="s">
        <v>78</v>
      </c>
      <c r="AV504" s="181" t="s">
        <v>142</v>
      </c>
      <c r="AW504" s="181" t="s">
        <v>93</v>
      </c>
      <c r="AX504" s="181" t="s">
        <v>20</v>
      </c>
      <c r="AY504" s="181" t="s">
        <v>136</v>
      </c>
    </row>
    <row r="505" spans="2:65" s="6" customFormat="1" ht="15.75" customHeight="1">
      <c r="B505" s="23"/>
      <c r="C505" s="145" t="s">
        <v>980</v>
      </c>
      <c r="D505" s="145" t="s">
        <v>138</v>
      </c>
      <c r="E505" s="146" t="s">
        <v>1312</v>
      </c>
      <c r="F505" s="147" t="s">
        <v>1313</v>
      </c>
      <c r="G505" s="148" t="s">
        <v>385</v>
      </c>
      <c r="H505" s="149">
        <v>3</v>
      </c>
      <c r="I505" s="150"/>
      <c r="J505" s="151">
        <f>ROUND($I$505*$H$505,2)</f>
        <v>0</v>
      </c>
      <c r="K505" s="147" t="s">
        <v>190</v>
      </c>
      <c r="L505" s="43"/>
      <c r="M505" s="152"/>
      <c r="N505" s="153" t="s">
        <v>41</v>
      </c>
      <c r="O505" s="24"/>
      <c r="P505" s="24"/>
      <c r="Q505" s="154">
        <v>0.0372</v>
      </c>
      <c r="R505" s="154">
        <f>$Q$505*$H$505</f>
        <v>0.11159999999999999</v>
      </c>
      <c r="S505" s="154">
        <v>0</v>
      </c>
      <c r="T505" s="155">
        <f>$S$505*$H$505</f>
        <v>0</v>
      </c>
      <c r="AR505" s="89" t="s">
        <v>277</v>
      </c>
      <c r="AT505" s="89" t="s">
        <v>138</v>
      </c>
      <c r="AU505" s="89" t="s">
        <v>78</v>
      </c>
      <c r="AY505" s="6" t="s">
        <v>136</v>
      </c>
      <c r="BE505" s="156">
        <f>IF($N$505="základní",$J$505,0)</f>
        <v>0</v>
      </c>
      <c r="BF505" s="156">
        <f>IF($N$505="snížená",$J$505,0)</f>
        <v>0</v>
      </c>
      <c r="BG505" s="156">
        <f>IF($N$505="zákl. přenesená",$J$505,0)</f>
        <v>0</v>
      </c>
      <c r="BH505" s="156">
        <f>IF($N$505="sníž. přenesená",$J$505,0)</f>
        <v>0</v>
      </c>
      <c r="BI505" s="156">
        <f>IF($N$505="nulová",$J$505,0)</f>
        <v>0</v>
      </c>
      <c r="BJ505" s="89" t="s">
        <v>20</v>
      </c>
      <c r="BK505" s="156">
        <f>ROUND($I$505*$H$505,2)</f>
        <v>0</v>
      </c>
      <c r="BL505" s="89" t="s">
        <v>277</v>
      </c>
      <c r="BM505" s="89" t="s">
        <v>1314</v>
      </c>
    </row>
    <row r="506" spans="2:51" s="6" customFormat="1" ht="15.75" customHeight="1">
      <c r="B506" s="157"/>
      <c r="C506" s="158"/>
      <c r="D506" s="159" t="s">
        <v>144</v>
      </c>
      <c r="E506" s="160"/>
      <c r="F506" s="160" t="s">
        <v>1239</v>
      </c>
      <c r="G506" s="158"/>
      <c r="H506" s="158"/>
      <c r="J506" s="158"/>
      <c r="K506" s="158"/>
      <c r="L506" s="161"/>
      <c r="M506" s="162"/>
      <c r="N506" s="158"/>
      <c r="O506" s="158"/>
      <c r="P506" s="158"/>
      <c r="Q506" s="158"/>
      <c r="R506" s="158"/>
      <c r="S506" s="158"/>
      <c r="T506" s="163"/>
      <c r="AT506" s="164" t="s">
        <v>144</v>
      </c>
      <c r="AU506" s="164" t="s">
        <v>78</v>
      </c>
      <c r="AV506" s="164" t="s">
        <v>20</v>
      </c>
      <c r="AW506" s="164" t="s">
        <v>93</v>
      </c>
      <c r="AX506" s="164" t="s">
        <v>70</v>
      </c>
      <c r="AY506" s="164" t="s">
        <v>136</v>
      </c>
    </row>
    <row r="507" spans="2:51" s="6" customFormat="1" ht="15.75" customHeight="1">
      <c r="B507" s="165"/>
      <c r="C507" s="166"/>
      <c r="D507" s="167" t="s">
        <v>144</v>
      </c>
      <c r="E507" s="166"/>
      <c r="F507" s="168" t="s">
        <v>153</v>
      </c>
      <c r="G507" s="166"/>
      <c r="H507" s="169">
        <v>3</v>
      </c>
      <c r="J507" s="166"/>
      <c r="K507" s="166"/>
      <c r="L507" s="170"/>
      <c r="M507" s="171"/>
      <c r="N507" s="166"/>
      <c r="O507" s="166"/>
      <c r="P507" s="166"/>
      <c r="Q507" s="166"/>
      <c r="R507" s="166"/>
      <c r="S507" s="166"/>
      <c r="T507" s="172"/>
      <c r="AT507" s="173" t="s">
        <v>144</v>
      </c>
      <c r="AU507" s="173" t="s">
        <v>78</v>
      </c>
      <c r="AV507" s="173" t="s">
        <v>78</v>
      </c>
      <c r="AW507" s="173" t="s">
        <v>93</v>
      </c>
      <c r="AX507" s="173" t="s">
        <v>70</v>
      </c>
      <c r="AY507" s="173" t="s">
        <v>136</v>
      </c>
    </row>
    <row r="508" spans="2:51" s="6" customFormat="1" ht="15.75" customHeight="1">
      <c r="B508" s="192"/>
      <c r="C508" s="193"/>
      <c r="D508" s="167" t="s">
        <v>144</v>
      </c>
      <c r="E508" s="193"/>
      <c r="F508" s="194" t="s">
        <v>223</v>
      </c>
      <c r="G508" s="193"/>
      <c r="H508" s="195">
        <v>3</v>
      </c>
      <c r="J508" s="193"/>
      <c r="K508" s="193"/>
      <c r="L508" s="196"/>
      <c r="M508" s="197"/>
      <c r="N508" s="193"/>
      <c r="O508" s="193"/>
      <c r="P508" s="193"/>
      <c r="Q508" s="193"/>
      <c r="R508" s="193"/>
      <c r="S508" s="193"/>
      <c r="T508" s="198"/>
      <c r="AT508" s="199" t="s">
        <v>144</v>
      </c>
      <c r="AU508" s="199" t="s">
        <v>78</v>
      </c>
      <c r="AV508" s="199" t="s">
        <v>153</v>
      </c>
      <c r="AW508" s="199" t="s">
        <v>93</v>
      </c>
      <c r="AX508" s="199" t="s">
        <v>70</v>
      </c>
      <c r="AY508" s="199" t="s">
        <v>136</v>
      </c>
    </row>
    <row r="509" spans="2:51" s="6" customFormat="1" ht="15.75" customHeight="1">
      <c r="B509" s="174"/>
      <c r="C509" s="175"/>
      <c r="D509" s="167" t="s">
        <v>144</v>
      </c>
      <c r="E509" s="175"/>
      <c r="F509" s="176" t="s">
        <v>147</v>
      </c>
      <c r="G509" s="175"/>
      <c r="H509" s="177">
        <v>3</v>
      </c>
      <c r="J509" s="175"/>
      <c r="K509" s="175"/>
      <c r="L509" s="178"/>
      <c r="M509" s="179"/>
      <c r="N509" s="175"/>
      <c r="O509" s="175"/>
      <c r="P509" s="175"/>
      <c r="Q509" s="175"/>
      <c r="R509" s="175"/>
      <c r="S509" s="175"/>
      <c r="T509" s="180"/>
      <c r="AT509" s="181" t="s">
        <v>144</v>
      </c>
      <c r="AU509" s="181" t="s">
        <v>78</v>
      </c>
      <c r="AV509" s="181" t="s">
        <v>142</v>
      </c>
      <c r="AW509" s="181" t="s">
        <v>93</v>
      </c>
      <c r="AX509" s="181" t="s">
        <v>20</v>
      </c>
      <c r="AY509" s="181" t="s">
        <v>136</v>
      </c>
    </row>
    <row r="510" spans="2:65" s="6" customFormat="1" ht="15.75" customHeight="1">
      <c r="B510" s="23"/>
      <c r="C510" s="145" t="s">
        <v>365</v>
      </c>
      <c r="D510" s="145" t="s">
        <v>138</v>
      </c>
      <c r="E510" s="146" t="s">
        <v>1315</v>
      </c>
      <c r="F510" s="147" t="s">
        <v>1316</v>
      </c>
      <c r="G510" s="148" t="s">
        <v>385</v>
      </c>
      <c r="H510" s="149">
        <v>8</v>
      </c>
      <c r="I510" s="150"/>
      <c r="J510" s="151">
        <f>ROUND($I$510*$H$510,2)</f>
        <v>0</v>
      </c>
      <c r="K510" s="147" t="s">
        <v>190</v>
      </c>
      <c r="L510" s="43"/>
      <c r="M510" s="152"/>
      <c r="N510" s="153" t="s">
        <v>41</v>
      </c>
      <c r="O510" s="24"/>
      <c r="P510" s="24"/>
      <c r="Q510" s="154">
        <v>0.04132</v>
      </c>
      <c r="R510" s="154">
        <f>$Q$510*$H$510</f>
        <v>0.33056</v>
      </c>
      <c r="S510" s="154">
        <v>0</v>
      </c>
      <c r="T510" s="155">
        <f>$S$510*$H$510</f>
        <v>0</v>
      </c>
      <c r="AR510" s="89" t="s">
        <v>277</v>
      </c>
      <c r="AT510" s="89" t="s">
        <v>138</v>
      </c>
      <c r="AU510" s="89" t="s">
        <v>78</v>
      </c>
      <c r="AY510" s="6" t="s">
        <v>136</v>
      </c>
      <c r="BE510" s="156">
        <f>IF($N$510="základní",$J$510,0)</f>
        <v>0</v>
      </c>
      <c r="BF510" s="156">
        <f>IF($N$510="snížená",$J$510,0)</f>
        <v>0</v>
      </c>
      <c r="BG510" s="156">
        <f>IF($N$510="zákl. přenesená",$J$510,0)</f>
        <v>0</v>
      </c>
      <c r="BH510" s="156">
        <f>IF($N$510="sníž. přenesená",$J$510,0)</f>
        <v>0</v>
      </c>
      <c r="BI510" s="156">
        <f>IF($N$510="nulová",$J$510,0)</f>
        <v>0</v>
      </c>
      <c r="BJ510" s="89" t="s">
        <v>20</v>
      </c>
      <c r="BK510" s="156">
        <f>ROUND($I$510*$H$510,2)</f>
        <v>0</v>
      </c>
      <c r="BL510" s="89" t="s">
        <v>277</v>
      </c>
      <c r="BM510" s="89" t="s">
        <v>1317</v>
      </c>
    </row>
    <row r="511" spans="2:51" s="6" customFormat="1" ht="15.75" customHeight="1">
      <c r="B511" s="157"/>
      <c r="C511" s="158"/>
      <c r="D511" s="159" t="s">
        <v>144</v>
      </c>
      <c r="E511" s="160"/>
      <c r="F511" s="160" t="s">
        <v>1239</v>
      </c>
      <c r="G511" s="158"/>
      <c r="H511" s="158"/>
      <c r="J511" s="158"/>
      <c r="K511" s="158"/>
      <c r="L511" s="161"/>
      <c r="M511" s="162"/>
      <c r="N511" s="158"/>
      <c r="O511" s="158"/>
      <c r="P511" s="158"/>
      <c r="Q511" s="158"/>
      <c r="R511" s="158"/>
      <c r="S511" s="158"/>
      <c r="T511" s="163"/>
      <c r="AT511" s="164" t="s">
        <v>144</v>
      </c>
      <c r="AU511" s="164" t="s">
        <v>78</v>
      </c>
      <c r="AV511" s="164" t="s">
        <v>20</v>
      </c>
      <c r="AW511" s="164" t="s">
        <v>93</v>
      </c>
      <c r="AX511" s="164" t="s">
        <v>70</v>
      </c>
      <c r="AY511" s="164" t="s">
        <v>136</v>
      </c>
    </row>
    <row r="512" spans="2:51" s="6" customFormat="1" ht="15.75" customHeight="1">
      <c r="B512" s="165"/>
      <c r="C512" s="166"/>
      <c r="D512" s="167" t="s">
        <v>144</v>
      </c>
      <c r="E512" s="166"/>
      <c r="F512" s="168" t="s">
        <v>176</v>
      </c>
      <c r="G512" s="166"/>
      <c r="H512" s="169">
        <v>8</v>
      </c>
      <c r="J512" s="166"/>
      <c r="K512" s="166"/>
      <c r="L512" s="170"/>
      <c r="M512" s="171"/>
      <c r="N512" s="166"/>
      <c r="O512" s="166"/>
      <c r="P512" s="166"/>
      <c r="Q512" s="166"/>
      <c r="R512" s="166"/>
      <c r="S512" s="166"/>
      <c r="T512" s="172"/>
      <c r="AT512" s="173" t="s">
        <v>144</v>
      </c>
      <c r="AU512" s="173" t="s">
        <v>78</v>
      </c>
      <c r="AV512" s="173" t="s">
        <v>78</v>
      </c>
      <c r="AW512" s="173" t="s">
        <v>93</v>
      </c>
      <c r="AX512" s="173" t="s">
        <v>70</v>
      </c>
      <c r="AY512" s="173" t="s">
        <v>136</v>
      </c>
    </row>
    <row r="513" spans="2:51" s="6" customFormat="1" ht="15.75" customHeight="1">
      <c r="B513" s="192"/>
      <c r="C513" s="193"/>
      <c r="D513" s="167" t="s">
        <v>144</v>
      </c>
      <c r="E513" s="193"/>
      <c r="F513" s="194" t="s">
        <v>223</v>
      </c>
      <c r="G513" s="193"/>
      <c r="H513" s="195">
        <v>8</v>
      </c>
      <c r="J513" s="193"/>
      <c r="K513" s="193"/>
      <c r="L513" s="196"/>
      <c r="M513" s="197"/>
      <c r="N513" s="193"/>
      <c r="O513" s="193"/>
      <c r="P513" s="193"/>
      <c r="Q513" s="193"/>
      <c r="R513" s="193"/>
      <c r="S513" s="193"/>
      <c r="T513" s="198"/>
      <c r="AT513" s="199" t="s">
        <v>144</v>
      </c>
      <c r="AU513" s="199" t="s">
        <v>78</v>
      </c>
      <c r="AV513" s="199" t="s">
        <v>153</v>
      </c>
      <c r="AW513" s="199" t="s">
        <v>93</v>
      </c>
      <c r="AX513" s="199" t="s">
        <v>70</v>
      </c>
      <c r="AY513" s="199" t="s">
        <v>136</v>
      </c>
    </row>
    <row r="514" spans="2:51" s="6" customFormat="1" ht="15.75" customHeight="1">
      <c r="B514" s="174"/>
      <c r="C514" s="175"/>
      <c r="D514" s="167" t="s">
        <v>144</v>
      </c>
      <c r="E514" s="175"/>
      <c r="F514" s="176" t="s">
        <v>147</v>
      </c>
      <c r="G514" s="175"/>
      <c r="H514" s="177">
        <v>8</v>
      </c>
      <c r="J514" s="175"/>
      <c r="K514" s="175"/>
      <c r="L514" s="178"/>
      <c r="M514" s="179"/>
      <c r="N514" s="175"/>
      <c r="O514" s="175"/>
      <c r="P514" s="175"/>
      <c r="Q514" s="175"/>
      <c r="R514" s="175"/>
      <c r="S514" s="175"/>
      <c r="T514" s="180"/>
      <c r="AT514" s="181" t="s">
        <v>144</v>
      </c>
      <c r="AU514" s="181" t="s">
        <v>78</v>
      </c>
      <c r="AV514" s="181" t="s">
        <v>142</v>
      </c>
      <c r="AW514" s="181" t="s">
        <v>93</v>
      </c>
      <c r="AX514" s="181" t="s">
        <v>20</v>
      </c>
      <c r="AY514" s="181" t="s">
        <v>136</v>
      </c>
    </row>
    <row r="515" spans="2:65" s="6" customFormat="1" ht="15.75" customHeight="1">
      <c r="B515" s="23"/>
      <c r="C515" s="145" t="s">
        <v>530</v>
      </c>
      <c r="D515" s="145" t="s">
        <v>138</v>
      </c>
      <c r="E515" s="146" t="s">
        <v>1318</v>
      </c>
      <c r="F515" s="147" t="s">
        <v>1319</v>
      </c>
      <c r="G515" s="148" t="s">
        <v>385</v>
      </c>
      <c r="H515" s="149">
        <v>1</v>
      </c>
      <c r="I515" s="150"/>
      <c r="J515" s="151">
        <f>ROUND($I$515*$H$515,2)</f>
        <v>0</v>
      </c>
      <c r="K515" s="147" t="s">
        <v>190</v>
      </c>
      <c r="L515" s="43"/>
      <c r="M515" s="152"/>
      <c r="N515" s="153" t="s">
        <v>41</v>
      </c>
      <c r="O515" s="24"/>
      <c r="P515" s="24"/>
      <c r="Q515" s="154">
        <v>0.04784</v>
      </c>
      <c r="R515" s="154">
        <f>$Q$515*$H$515</f>
        <v>0.04784</v>
      </c>
      <c r="S515" s="154">
        <v>0</v>
      </c>
      <c r="T515" s="155">
        <f>$S$515*$H$515</f>
        <v>0</v>
      </c>
      <c r="AR515" s="89" t="s">
        <v>277</v>
      </c>
      <c r="AT515" s="89" t="s">
        <v>138</v>
      </c>
      <c r="AU515" s="89" t="s">
        <v>78</v>
      </c>
      <c r="AY515" s="6" t="s">
        <v>136</v>
      </c>
      <c r="BE515" s="156">
        <f>IF($N$515="základní",$J$515,0)</f>
        <v>0</v>
      </c>
      <c r="BF515" s="156">
        <f>IF($N$515="snížená",$J$515,0)</f>
        <v>0</v>
      </c>
      <c r="BG515" s="156">
        <f>IF($N$515="zákl. přenesená",$J$515,0)</f>
        <v>0</v>
      </c>
      <c r="BH515" s="156">
        <f>IF($N$515="sníž. přenesená",$J$515,0)</f>
        <v>0</v>
      </c>
      <c r="BI515" s="156">
        <f>IF($N$515="nulová",$J$515,0)</f>
        <v>0</v>
      </c>
      <c r="BJ515" s="89" t="s">
        <v>20</v>
      </c>
      <c r="BK515" s="156">
        <f>ROUND($I$515*$H$515,2)</f>
        <v>0</v>
      </c>
      <c r="BL515" s="89" t="s">
        <v>277</v>
      </c>
      <c r="BM515" s="89" t="s">
        <v>1320</v>
      </c>
    </row>
    <row r="516" spans="2:51" s="6" customFormat="1" ht="15.75" customHeight="1">
      <c r="B516" s="157"/>
      <c r="C516" s="158"/>
      <c r="D516" s="159" t="s">
        <v>144</v>
      </c>
      <c r="E516" s="160"/>
      <c r="F516" s="160" t="s">
        <v>1239</v>
      </c>
      <c r="G516" s="158"/>
      <c r="H516" s="158"/>
      <c r="J516" s="158"/>
      <c r="K516" s="158"/>
      <c r="L516" s="161"/>
      <c r="M516" s="162"/>
      <c r="N516" s="158"/>
      <c r="O516" s="158"/>
      <c r="P516" s="158"/>
      <c r="Q516" s="158"/>
      <c r="R516" s="158"/>
      <c r="S516" s="158"/>
      <c r="T516" s="163"/>
      <c r="AT516" s="164" t="s">
        <v>144</v>
      </c>
      <c r="AU516" s="164" t="s">
        <v>78</v>
      </c>
      <c r="AV516" s="164" t="s">
        <v>20</v>
      </c>
      <c r="AW516" s="164" t="s">
        <v>93</v>
      </c>
      <c r="AX516" s="164" t="s">
        <v>70</v>
      </c>
      <c r="AY516" s="164" t="s">
        <v>136</v>
      </c>
    </row>
    <row r="517" spans="2:51" s="6" customFormat="1" ht="15.75" customHeight="1">
      <c r="B517" s="165"/>
      <c r="C517" s="166"/>
      <c r="D517" s="167" t="s">
        <v>144</v>
      </c>
      <c r="E517" s="166"/>
      <c r="F517" s="168" t="s">
        <v>20</v>
      </c>
      <c r="G517" s="166"/>
      <c r="H517" s="169">
        <v>1</v>
      </c>
      <c r="J517" s="166"/>
      <c r="K517" s="166"/>
      <c r="L517" s="170"/>
      <c r="M517" s="171"/>
      <c r="N517" s="166"/>
      <c r="O517" s="166"/>
      <c r="P517" s="166"/>
      <c r="Q517" s="166"/>
      <c r="R517" s="166"/>
      <c r="S517" s="166"/>
      <c r="T517" s="172"/>
      <c r="AT517" s="173" t="s">
        <v>144</v>
      </c>
      <c r="AU517" s="173" t="s">
        <v>78</v>
      </c>
      <c r="AV517" s="173" t="s">
        <v>78</v>
      </c>
      <c r="AW517" s="173" t="s">
        <v>93</v>
      </c>
      <c r="AX517" s="173" t="s">
        <v>70</v>
      </c>
      <c r="AY517" s="173" t="s">
        <v>136</v>
      </c>
    </row>
    <row r="518" spans="2:51" s="6" customFormat="1" ht="15.75" customHeight="1">
      <c r="B518" s="192"/>
      <c r="C518" s="193"/>
      <c r="D518" s="167" t="s">
        <v>144</v>
      </c>
      <c r="E518" s="193"/>
      <c r="F518" s="194" t="s">
        <v>223</v>
      </c>
      <c r="G518" s="193"/>
      <c r="H518" s="195">
        <v>1</v>
      </c>
      <c r="J518" s="193"/>
      <c r="K518" s="193"/>
      <c r="L518" s="196"/>
      <c r="M518" s="197"/>
      <c r="N518" s="193"/>
      <c r="O518" s="193"/>
      <c r="P518" s="193"/>
      <c r="Q518" s="193"/>
      <c r="R518" s="193"/>
      <c r="S518" s="193"/>
      <c r="T518" s="198"/>
      <c r="AT518" s="199" t="s">
        <v>144</v>
      </c>
      <c r="AU518" s="199" t="s">
        <v>78</v>
      </c>
      <c r="AV518" s="199" t="s">
        <v>153</v>
      </c>
      <c r="AW518" s="199" t="s">
        <v>93</v>
      </c>
      <c r="AX518" s="199" t="s">
        <v>70</v>
      </c>
      <c r="AY518" s="199" t="s">
        <v>136</v>
      </c>
    </row>
    <row r="519" spans="2:51" s="6" customFormat="1" ht="15.75" customHeight="1">
      <c r="B519" s="174"/>
      <c r="C519" s="175"/>
      <c r="D519" s="167" t="s">
        <v>144</v>
      </c>
      <c r="E519" s="175"/>
      <c r="F519" s="176" t="s">
        <v>147</v>
      </c>
      <c r="G519" s="175"/>
      <c r="H519" s="177">
        <v>1</v>
      </c>
      <c r="J519" s="175"/>
      <c r="K519" s="175"/>
      <c r="L519" s="178"/>
      <c r="M519" s="179"/>
      <c r="N519" s="175"/>
      <c r="O519" s="175"/>
      <c r="P519" s="175"/>
      <c r="Q519" s="175"/>
      <c r="R519" s="175"/>
      <c r="S519" s="175"/>
      <c r="T519" s="180"/>
      <c r="AT519" s="181" t="s">
        <v>144</v>
      </c>
      <c r="AU519" s="181" t="s">
        <v>78</v>
      </c>
      <c r="AV519" s="181" t="s">
        <v>142</v>
      </c>
      <c r="AW519" s="181" t="s">
        <v>93</v>
      </c>
      <c r="AX519" s="181" t="s">
        <v>20</v>
      </c>
      <c r="AY519" s="181" t="s">
        <v>136</v>
      </c>
    </row>
    <row r="520" spans="2:65" s="6" customFormat="1" ht="15.75" customHeight="1">
      <c r="B520" s="23"/>
      <c r="C520" s="145" t="s">
        <v>535</v>
      </c>
      <c r="D520" s="145" t="s">
        <v>138</v>
      </c>
      <c r="E520" s="146" t="s">
        <v>1321</v>
      </c>
      <c r="F520" s="147" t="s">
        <v>1322</v>
      </c>
      <c r="G520" s="148" t="s">
        <v>385</v>
      </c>
      <c r="H520" s="149">
        <v>12</v>
      </c>
      <c r="I520" s="150"/>
      <c r="J520" s="151">
        <f>ROUND($I$520*$H$520,2)</f>
        <v>0</v>
      </c>
      <c r="K520" s="147" t="s">
        <v>190</v>
      </c>
      <c r="L520" s="43"/>
      <c r="M520" s="152"/>
      <c r="N520" s="153" t="s">
        <v>41</v>
      </c>
      <c r="O520" s="24"/>
      <c r="P520" s="24"/>
      <c r="Q520" s="154">
        <v>0.05436</v>
      </c>
      <c r="R520" s="154">
        <f>$Q$520*$H$520</f>
        <v>0.65232</v>
      </c>
      <c r="S520" s="154">
        <v>0</v>
      </c>
      <c r="T520" s="155">
        <f>$S$520*$H$520</f>
        <v>0</v>
      </c>
      <c r="AR520" s="89" t="s">
        <v>277</v>
      </c>
      <c r="AT520" s="89" t="s">
        <v>138</v>
      </c>
      <c r="AU520" s="89" t="s">
        <v>78</v>
      </c>
      <c r="AY520" s="6" t="s">
        <v>136</v>
      </c>
      <c r="BE520" s="156">
        <f>IF($N$520="základní",$J$520,0)</f>
        <v>0</v>
      </c>
      <c r="BF520" s="156">
        <f>IF($N$520="snížená",$J$520,0)</f>
        <v>0</v>
      </c>
      <c r="BG520" s="156">
        <f>IF($N$520="zákl. přenesená",$J$520,0)</f>
        <v>0</v>
      </c>
      <c r="BH520" s="156">
        <f>IF($N$520="sníž. přenesená",$J$520,0)</f>
        <v>0</v>
      </c>
      <c r="BI520" s="156">
        <f>IF($N$520="nulová",$J$520,0)</f>
        <v>0</v>
      </c>
      <c r="BJ520" s="89" t="s">
        <v>20</v>
      </c>
      <c r="BK520" s="156">
        <f>ROUND($I$520*$H$520,2)</f>
        <v>0</v>
      </c>
      <c r="BL520" s="89" t="s">
        <v>277</v>
      </c>
      <c r="BM520" s="89" t="s">
        <v>1323</v>
      </c>
    </row>
    <row r="521" spans="2:51" s="6" customFormat="1" ht="15.75" customHeight="1">
      <c r="B521" s="157"/>
      <c r="C521" s="158"/>
      <c r="D521" s="159" t="s">
        <v>144</v>
      </c>
      <c r="E521" s="160"/>
      <c r="F521" s="160" t="s">
        <v>1239</v>
      </c>
      <c r="G521" s="158"/>
      <c r="H521" s="158"/>
      <c r="J521" s="158"/>
      <c r="K521" s="158"/>
      <c r="L521" s="161"/>
      <c r="M521" s="162"/>
      <c r="N521" s="158"/>
      <c r="O521" s="158"/>
      <c r="P521" s="158"/>
      <c r="Q521" s="158"/>
      <c r="R521" s="158"/>
      <c r="S521" s="158"/>
      <c r="T521" s="163"/>
      <c r="AT521" s="164" t="s">
        <v>144</v>
      </c>
      <c r="AU521" s="164" t="s">
        <v>78</v>
      </c>
      <c r="AV521" s="164" t="s">
        <v>20</v>
      </c>
      <c r="AW521" s="164" t="s">
        <v>93</v>
      </c>
      <c r="AX521" s="164" t="s">
        <v>70</v>
      </c>
      <c r="AY521" s="164" t="s">
        <v>136</v>
      </c>
    </row>
    <row r="522" spans="2:51" s="6" customFormat="1" ht="15.75" customHeight="1">
      <c r="B522" s="165"/>
      <c r="C522" s="166"/>
      <c r="D522" s="167" t="s">
        <v>144</v>
      </c>
      <c r="E522" s="166"/>
      <c r="F522" s="168" t="s">
        <v>204</v>
      </c>
      <c r="G522" s="166"/>
      <c r="H522" s="169">
        <v>12</v>
      </c>
      <c r="J522" s="166"/>
      <c r="K522" s="166"/>
      <c r="L522" s="170"/>
      <c r="M522" s="171"/>
      <c r="N522" s="166"/>
      <c r="O522" s="166"/>
      <c r="P522" s="166"/>
      <c r="Q522" s="166"/>
      <c r="R522" s="166"/>
      <c r="S522" s="166"/>
      <c r="T522" s="172"/>
      <c r="AT522" s="173" t="s">
        <v>144</v>
      </c>
      <c r="AU522" s="173" t="s">
        <v>78</v>
      </c>
      <c r="AV522" s="173" t="s">
        <v>78</v>
      </c>
      <c r="AW522" s="173" t="s">
        <v>93</v>
      </c>
      <c r="AX522" s="173" t="s">
        <v>70</v>
      </c>
      <c r="AY522" s="173" t="s">
        <v>136</v>
      </c>
    </row>
    <row r="523" spans="2:51" s="6" customFormat="1" ht="15.75" customHeight="1">
      <c r="B523" s="192"/>
      <c r="C523" s="193"/>
      <c r="D523" s="167" t="s">
        <v>144</v>
      </c>
      <c r="E523" s="193"/>
      <c r="F523" s="194" t="s">
        <v>223</v>
      </c>
      <c r="G523" s="193"/>
      <c r="H523" s="195">
        <v>12</v>
      </c>
      <c r="J523" s="193"/>
      <c r="K523" s="193"/>
      <c r="L523" s="196"/>
      <c r="M523" s="197"/>
      <c r="N523" s="193"/>
      <c r="O523" s="193"/>
      <c r="P523" s="193"/>
      <c r="Q523" s="193"/>
      <c r="R523" s="193"/>
      <c r="S523" s="193"/>
      <c r="T523" s="198"/>
      <c r="AT523" s="199" t="s">
        <v>144</v>
      </c>
      <c r="AU523" s="199" t="s">
        <v>78</v>
      </c>
      <c r="AV523" s="199" t="s">
        <v>153</v>
      </c>
      <c r="AW523" s="199" t="s">
        <v>93</v>
      </c>
      <c r="AX523" s="199" t="s">
        <v>70</v>
      </c>
      <c r="AY523" s="199" t="s">
        <v>136</v>
      </c>
    </row>
    <row r="524" spans="2:51" s="6" customFormat="1" ht="15.75" customHeight="1">
      <c r="B524" s="174"/>
      <c r="C524" s="175"/>
      <c r="D524" s="167" t="s">
        <v>144</v>
      </c>
      <c r="E524" s="175"/>
      <c r="F524" s="176" t="s">
        <v>147</v>
      </c>
      <c r="G524" s="175"/>
      <c r="H524" s="177">
        <v>12</v>
      </c>
      <c r="J524" s="175"/>
      <c r="K524" s="175"/>
      <c r="L524" s="178"/>
      <c r="M524" s="179"/>
      <c r="N524" s="175"/>
      <c r="O524" s="175"/>
      <c r="P524" s="175"/>
      <c r="Q524" s="175"/>
      <c r="R524" s="175"/>
      <c r="S524" s="175"/>
      <c r="T524" s="180"/>
      <c r="AT524" s="181" t="s">
        <v>144</v>
      </c>
      <c r="AU524" s="181" t="s">
        <v>78</v>
      </c>
      <c r="AV524" s="181" t="s">
        <v>142</v>
      </c>
      <c r="AW524" s="181" t="s">
        <v>93</v>
      </c>
      <c r="AX524" s="181" t="s">
        <v>20</v>
      </c>
      <c r="AY524" s="181" t="s">
        <v>136</v>
      </c>
    </row>
    <row r="525" spans="2:65" s="6" customFormat="1" ht="15.75" customHeight="1">
      <c r="B525" s="23"/>
      <c r="C525" s="145" t="s">
        <v>540</v>
      </c>
      <c r="D525" s="145" t="s">
        <v>138</v>
      </c>
      <c r="E525" s="146" t="s">
        <v>1324</v>
      </c>
      <c r="F525" s="147" t="s">
        <v>1325</v>
      </c>
      <c r="G525" s="148" t="s">
        <v>385</v>
      </c>
      <c r="H525" s="149">
        <v>9</v>
      </c>
      <c r="I525" s="150"/>
      <c r="J525" s="151">
        <f>ROUND($I$525*$H$525,2)</f>
        <v>0</v>
      </c>
      <c r="K525" s="147" t="s">
        <v>190</v>
      </c>
      <c r="L525" s="43"/>
      <c r="M525" s="152"/>
      <c r="N525" s="153" t="s">
        <v>41</v>
      </c>
      <c r="O525" s="24"/>
      <c r="P525" s="24"/>
      <c r="Q525" s="154">
        <v>0.06198</v>
      </c>
      <c r="R525" s="154">
        <f>$Q$525*$H$525</f>
        <v>0.55782</v>
      </c>
      <c r="S525" s="154">
        <v>0</v>
      </c>
      <c r="T525" s="155">
        <f>$S$525*$H$525</f>
        <v>0</v>
      </c>
      <c r="AR525" s="89" t="s">
        <v>277</v>
      </c>
      <c r="AT525" s="89" t="s">
        <v>138</v>
      </c>
      <c r="AU525" s="89" t="s">
        <v>78</v>
      </c>
      <c r="AY525" s="6" t="s">
        <v>136</v>
      </c>
      <c r="BE525" s="156">
        <f>IF($N$525="základní",$J$525,0)</f>
        <v>0</v>
      </c>
      <c r="BF525" s="156">
        <f>IF($N$525="snížená",$J$525,0)</f>
        <v>0</v>
      </c>
      <c r="BG525" s="156">
        <f>IF($N$525="zákl. přenesená",$J$525,0)</f>
        <v>0</v>
      </c>
      <c r="BH525" s="156">
        <f>IF($N$525="sníž. přenesená",$J$525,0)</f>
        <v>0</v>
      </c>
      <c r="BI525" s="156">
        <f>IF($N$525="nulová",$J$525,0)</f>
        <v>0</v>
      </c>
      <c r="BJ525" s="89" t="s">
        <v>20</v>
      </c>
      <c r="BK525" s="156">
        <f>ROUND($I$525*$H$525,2)</f>
        <v>0</v>
      </c>
      <c r="BL525" s="89" t="s">
        <v>277</v>
      </c>
      <c r="BM525" s="89" t="s">
        <v>1326</v>
      </c>
    </row>
    <row r="526" spans="2:51" s="6" customFormat="1" ht="15.75" customHeight="1">
      <c r="B526" s="157"/>
      <c r="C526" s="158"/>
      <c r="D526" s="159" t="s">
        <v>144</v>
      </c>
      <c r="E526" s="160"/>
      <c r="F526" s="160" t="s">
        <v>1239</v>
      </c>
      <c r="G526" s="158"/>
      <c r="H526" s="158"/>
      <c r="J526" s="158"/>
      <c r="K526" s="158"/>
      <c r="L526" s="161"/>
      <c r="M526" s="162"/>
      <c r="N526" s="158"/>
      <c r="O526" s="158"/>
      <c r="P526" s="158"/>
      <c r="Q526" s="158"/>
      <c r="R526" s="158"/>
      <c r="S526" s="158"/>
      <c r="T526" s="163"/>
      <c r="AT526" s="164" t="s">
        <v>144</v>
      </c>
      <c r="AU526" s="164" t="s">
        <v>78</v>
      </c>
      <c r="AV526" s="164" t="s">
        <v>20</v>
      </c>
      <c r="AW526" s="164" t="s">
        <v>93</v>
      </c>
      <c r="AX526" s="164" t="s">
        <v>70</v>
      </c>
      <c r="AY526" s="164" t="s">
        <v>136</v>
      </c>
    </row>
    <row r="527" spans="2:51" s="6" customFormat="1" ht="15.75" customHeight="1">
      <c r="B527" s="165"/>
      <c r="C527" s="166"/>
      <c r="D527" s="167" t="s">
        <v>144</v>
      </c>
      <c r="E527" s="166"/>
      <c r="F527" s="168" t="s">
        <v>1327</v>
      </c>
      <c r="G527" s="166"/>
      <c r="H527" s="169">
        <v>9</v>
      </c>
      <c r="J527" s="166"/>
      <c r="K527" s="166"/>
      <c r="L527" s="170"/>
      <c r="M527" s="171"/>
      <c r="N527" s="166"/>
      <c r="O527" s="166"/>
      <c r="P527" s="166"/>
      <c r="Q527" s="166"/>
      <c r="R527" s="166"/>
      <c r="S527" s="166"/>
      <c r="T527" s="172"/>
      <c r="AT527" s="173" t="s">
        <v>144</v>
      </c>
      <c r="AU527" s="173" t="s">
        <v>78</v>
      </c>
      <c r="AV527" s="173" t="s">
        <v>78</v>
      </c>
      <c r="AW527" s="173" t="s">
        <v>93</v>
      </c>
      <c r="AX527" s="173" t="s">
        <v>70</v>
      </c>
      <c r="AY527" s="173" t="s">
        <v>136</v>
      </c>
    </row>
    <row r="528" spans="2:51" s="6" customFormat="1" ht="15.75" customHeight="1">
      <c r="B528" s="192"/>
      <c r="C528" s="193"/>
      <c r="D528" s="167" t="s">
        <v>144</v>
      </c>
      <c r="E528" s="193"/>
      <c r="F528" s="194" t="s">
        <v>223</v>
      </c>
      <c r="G528" s="193"/>
      <c r="H528" s="195">
        <v>9</v>
      </c>
      <c r="J528" s="193"/>
      <c r="K528" s="193"/>
      <c r="L528" s="196"/>
      <c r="M528" s="197"/>
      <c r="N528" s="193"/>
      <c r="O528" s="193"/>
      <c r="P528" s="193"/>
      <c r="Q528" s="193"/>
      <c r="R528" s="193"/>
      <c r="S528" s="193"/>
      <c r="T528" s="198"/>
      <c r="AT528" s="199" t="s">
        <v>144</v>
      </c>
      <c r="AU528" s="199" t="s">
        <v>78</v>
      </c>
      <c r="AV528" s="199" t="s">
        <v>153</v>
      </c>
      <c r="AW528" s="199" t="s">
        <v>93</v>
      </c>
      <c r="AX528" s="199" t="s">
        <v>70</v>
      </c>
      <c r="AY528" s="199" t="s">
        <v>136</v>
      </c>
    </row>
    <row r="529" spans="2:51" s="6" customFormat="1" ht="15.75" customHeight="1">
      <c r="B529" s="174"/>
      <c r="C529" s="175"/>
      <c r="D529" s="167" t="s">
        <v>144</v>
      </c>
      <c r="E529" s="175"/>
      <c r="F529" s="176" t="s">
        <v>147</v>
      </c>
      <c r="G529" s="175"/>
      <c r="H529" s="177">
        <v>9</v>
      </c>
      <c r="J529" s="175"/>
      <c r="K529" s="175"/>
      <c r="L529" s="178"/>
      <c r="M529" s="179"/>
      <c r="N529" s="175"/>
      <c r="O529" s="175"/>
      <c r="P529" s="175"/>
      <c r="Q529" s="175"/>
      <c r="R529" s="175"/>
      <c r="S529" s="175"/>
      <c r="T529" s="180"/>
      <c r="AT529" s="181" t="s">
        <v>144</v>
      </c>
      <c r="AU529" s="181" t="s">
        <v>78</v>
      </c>
      <c r="AV529" s="181" t="s">
        <v>142</v>
      </c>
      <c r="AW529" s="181" t="s">
        <v>93</v>
      </c>
      <c r="AX529" s="181" t="s">
        <v>20</v>
      </c>
      <c r="AY529" s="181" t="s">
        <v>136</v>
      </c>
    </row>
    <row r="530" spans="2:65" s="6" customFormat="1" ht="15.75" customHeight="1">
      <c r="B530" s="23"/>
      <c r="C530" s="145" t="s">
        <v>544</v>
      </c>
      <c r="D530" s="145" t="s">
        <v>138</v>
      </c>
      <c r="E530" s="146" t="s">
        <v>1328</v>
      </c>
      <c r="F530" s="147" t="s">
        <v>1329</v>
      </c>
      <c r="G530" s="148" t="s">
        <v>385</v>
      </c>
      <c r="H530" s="149">
        <v>2</v>
      </c>
      <c r="I530" s="150"/>
      <c r="J530" s="151">
        <f>ROUND($I$530*$H$530,2)</f>
        <v>0</v>
      </c>
      <c r="K530" s="147" t="s">
        <v>190</v>
      </c>
      <c r="L530" s="43"/>
      <c r="M530" s="152"/>
      <c r="N530" s="153" t="s">
        <v>41</v>
      </c>
      <c r="O530" s="24"/>
      <c r="P530" s="24"/>
      <c r="Q530" s="154">
        <v>0.03454</v>
      </c>
      <c r="R530" s="154">
        <f>$Q$530*$H$530</f>
        <v>0.06908</v>
      </c>
      <c r="S530" s="154">
        <v>0</v>
      </c>
      <c r="T530" s="155">
        <f>$S$530*$H$530</f>
        <v>0</v>
      </c>
      <c r="AR530" s="89" t="s">
        <v>277</v>
      </c>
      <c r="AT530" s="89" t="s">
        <v>138</v>
      </c>
      <c r="AU530" s="89" t="s">
        <v>78</v>
      </c>
      <c r="AY530" s="6" t="s">
        <v>136</v>
      </c>
      <c r="BE530" s="156">
        <f>IF($N$530="základní",$J$530,0)</f>
        <v>0</v>
      </c>
      <c r="BF530" s="156">
        <f>IF($N$530="snížená",$J$530,0)</f>
        <v>0</v>
      </c>
      <c r="BG530" s="156">
        <f>IF($N$530="zákl. přenesená",$J$530,0)</f>
        <v>0</v>
      </c>
      <c r="BH530" s="156">
        <f>IF($N$530="sníž. přenesená",$J$530,0)</f>
        <v>0</v>
      </c>
      <c r="BI530" s="156">
        <f>IF($N$530="nulová",$J$530,0)</f>
        <v>0</v>
      </c>
      <c r="BJ530" s="89" t="s">
        <v>20</v>
      </c>
      <c r="BK530" s="156">
        <f>ROUND($I$530*$H$530,2)</f>
        <v>0</v>
      </c>
      <c r="BL530" s="89" t="s">
        <v>277</v>
      </c>
      <c r="BM530" s="89" t="s">
        <v>1330</v>
      </c>
    </row>
    <row r="531" spans="2:51" s="6" customFormat="1" ht="15.75" customHeight="1">
      <c r="B531" s="157"/>
      <c r="C531" s="158"/>
      <c r="D531" s="159" t="s">
        <v>144</v>
      </c>
      <c r="E531" s="160"/>
      <c r="F531" s="160" t="s">
        <v>1239</v>
      </c>
      <c r="G531" s="158"/>
      <c r="H531" s="158"/>
      <c r="J531" s="158"/>
      <c r="K531" s="158"/>
      <c r="L531" s="161"/>
      <c r="M531" s="162"/>
      <c r="N531" s="158"/>
      <c r="O531" s="158"/>
      <c r="P531" s="158"/>
      <c r="Q531" s="158"/>
      <c r="R531" s="158"/>
      <c r="S531" s="158"/>
      <c r="T531" s="163"/>
      <c r="AT531" s="164" t="s">
        <v>144</v>
      </c>
      <c r="AU531" s="164" t="s">
        <v>78</v>
      </c>
      <c r="AV531" s="164" t="s">
        <v>20</v>
      </c>
      <c r="AW531" s="164" t="s">
        <v>93</v>
      </c>
      <c r="AX531" s="164" t="s">
        <v>70</v>
      </c>
      <c r="AY531" s="164" t="s">
        <v>136</v>
      </c>
    </row>
    <row r="532" spans="2:51" s="6" customFormat="1" ht="15.75" customHeight="1">
      <c r="B532" s="165"/>
      <c r="C532" s="166"/>
      <c r="D532" s="167" t="s">
        <v>144</v>
      </c>
      <c r="E532" s="166"/>
      <c r="F532" s="168" t="s">
        <v>1331</v>
      </c>
      <c r="G532" s="166"/>
      <c r="H532" s="169">
        <v>2</v>
      </c>
      <c r="J532" s="166"/>
      <c r="K532" s="166"/>
      <c r="L532" s="170"/>
      <c r="M532" s="171"/>
      <c r="N532" s="166"/>
      <c r="O532" s="166"/>
      <c r="P532" s="166"/>
      <c r="Q532" s="166"/>
      <c r="R532" s="166"/>
      <c r="S532" s="166"/>
      <c r="T532" s="172"/>
      <c r="AT532" s="173" t="s">
        <v>144</v>
      </c>
      <c r="AU532" s="173" t="s">
        <v>78</v>
      </c>
      <c r="AV532" s="173" t="s">
        <v>78</v>
      </c>
      <c r="AW532" s="173" t="s">
        <v>93</v>
      </c>
      <c r="AX532" s="173" t="s">
        <v>70</v>
      </c>
      <c r="AY532" s="173" t="s">
        <v>136</v>
      </c>
    </row>
    <row r="533" spans="2:51" s="6" customFormat="1" ht="15.75" customHeight="1">
      <c r="B533" s="192"/>
      <c r="C533" s="193"/>
      <c r="D533" s="167" t="s">
        <v>144</v>
      </c>
      <c r="E533" s="193"/>
      <c r="F533" s="194" t="s">
        <v>223</v>
      </c>
      <c r="G533" s="193"/>
      <c r="H533" s="195">
        <v>2</v>
      </c>
      <c r="J533" s="193"/>
      <c r="K533" s="193"/>
      <c r="L533" s="196"/>
      <c r="M533" s="197"/>
      <c r="N533" s="193"/>
      <c r="O533" s="193"/>
      <c r="P533" s="193"/>
      <c r="Q533" s="193"/>
      <c r="R533" s="193"/>
      <c r="S533" s="193"/>
      <c r="T533" s="198"/>
      <c r="AT533" s="199" t="s">
        <v>144</v>
      </c>
      <c r="AU533" s="199" t="s">
        <v>78</v>
      </c>
      <c r="AV533" s="199" t="s">
        <v>153</v>
      </c>
      <c r="AW533" s="199" t="s">
        <v>93</v>
      </c>
      <c r="AX533" s="199" t="s">
        <v>70</v>
      </c>
      <c r="AY533" s="199" t="s">
        <v>136</v>
      </c>
    </row>
    <row r="534" spans="2:51" s="6" customFormat="1" ht="15.75" customHeight="1">
      <c r="B534" s="174"/>
      <c r="C534" s="175"/>
      <c r="D534" s="167" t="s">
        <v>144</v>
      </c>
      <c r="E534" s="175"/>
      <c r="F534" s="176" t="s">
        <v>147</v>
      </c>
      <c r="G534" s="175"/>
      <c r="H534" s="177">
        <v>2</v>
      </c>
      <c r="J534" s="175"/>
      <c r="K534" s="175"/>
      <c r="L534" s="178"/>
      <c r="M534" s="179"/>
      <c r="N534" s="175"/>
      <c r="O534" s="175"/>
      <c r="P534" s="175"/>
      <c r="Q534" s="175"/>
      <c r="R534" s="175"/>
      <c r="S534" s="175"/>
      <c r="T534" s="180"/>
      <c r="AT534" s="181" t="s">
        <v>144</v>
      </c>
      <c r="AU534" s="181" t="s">
        <v>78</v>
      </c>
      <c r="AV534" s="181" t="s">
        <v>142</v>
      </c>
      <c r="AW534" s="181" t="s">
        <v>93</v>
      </c>
      <c r="AX534" s="181" t="s">
        <v>20</v>
      </c>
      <c r="AY534" s="181" t="s">
        <v>136</v>
      </c>
    </row>
    <row r="535" spans="2:65" s="6" customFormat="1" ht="15.75" customHeight="1">
      <c r="B535" s="23"/>
      <c r="C535" s="145" t="s">
        <v>244</v>
      </c>
      <c r="D535" s="145" t="s">
        <v>138</v>
      </c>
      <c r="E535" s="146" t="s">
        <v>1332</v>
      </c>
      <c r="F535" s="147" t="s">
        <v>1333</v>
      </c>
      <c r="G535" s="148" t="s">
        <v>385</v>
      </c>
      <c r="H535" s="149">
        <v>1</v>
      </c>
      <c r="I535" s="150"/>
      <c r="J535" s="151">
        <f>ROUND($I$535*$H$535,2)</f>
        <v>0</v>
      </c>
      <c r="K535" s="147" t="s">
        <v>190</v>
      </c>
      <c r="L535" s="43"/>
      <c r="M535" s="152"/>
      <c r="N535" s="153" t="s">
        <v>41</v>
      </c>
      <c r="O535" s="24"/>
      <c r="P535" s="24"/>
      <c r="Q535" s="154">
        <v>0.03993</v>
      </c>
      <c r="R535" s="154">
        <f>$Q$535*$H$535</f>
        <v>0.03993</v>
      </c>
      <c r="S535" s="154">
        <v>0</v>
      </c>
      <c r="T535" s="155">
        <f>$S$535*$H$535</f>
        <v>0</v>
      </c>
      <c r="AR535" s="89" t="s">
        <v>277</v>
      </c>
      <c r="AT535" s="89" t="s">
        <v>138</v>
      </c>
      <c r="AU535" s="89" t="s">
        <v>78</v>
      </c>
      <c r="AY535" s="6" t="s">
        <v>136</v>
      </c>
      <c r="BE535" s="156">
        <f>IF($N$535="základní",$J$535,0)</f>
        <v>0</v>
      </c>
      <c r="BF535" s="156">
        <f>IF($N$535="snížená",$J$535,0)</f>
        <v>0</v>
      </c>
      <c r="BG535" s="156">
        <f>IF($N$535="zákl. přenesená",$J$535,0)</f>
        <v>0</v>
      </c>
      <c r="BH535" s="156">
        <f>IF($N$535="sníž. přenesená",$J$535,0)</f>
        <v>0</v>
      </c>
      <c r="BI535" s="156">
        <f>IF($N$535="nulová",$J$535,0)</f>
        <v>0</v>
      </c>
      <c r="BJ535" s="89" t="s">
        <v>20</v>
      </c>
      <c r="BK535" s="156">
        <f>ROUND($I$535*$H$535,2)</f>
        <v>0</v>
      </c>
      <c r="BL535" s="89" t="s">
        <v>277</v>
      </c>
      <c r="BM535" s="89" t="s">
        <v>1334</v>
      </c>
    </row>
    <row r="536" spans="2:51" s="6" customFormat="1" ht="15.75" customHeight="1">
      <c r="B536" s="157"/>
      <c r="C536" s="158"/>
      <c r="D536" s="159" t="s">
        <v>144</v>
      </c>
      <c r="E536" s="160"/>
      <c r="F536" s="160" t="s">
        <v>1239</v>
      </c>
      <c r="G536" s="158"/>
      <c r="H536" s="158"/>
      <c r="J536" s="158"/>
      <c r="K536" s="158"/>
      <c r="L536" s="161"/>
      <c r="M536" s="162"/>
      <c r="N536" s="158"/>
      <c r="O536" s="158"/>
      <c r="P536" s="158"/>
      <c r="Q536" s="158"/>
      <c r="R536" s="158"/>
      <c r="S536" s="158"/>
      <c r="T536" s="163"/>
      <c r="AT536" s="164" t="s">
        <v>144</v>
      </c>
      <c r="AU536" s="164" t="s">
        <v>78</v>
      </c>
      <c r="AV536" s="164" t="s">
        <v>20</v>
      </c>
      <c r="AW536" s="164" t="s">
        <v>93</v>
      </c>
      <c r="AX536" s="164" t="s">
        <v>70</v>
      </c>
      <c r="AY536" s="164" t="s">
        <v>136</v>
      </c>
    </row>
    <row r="537" spans="2:51" s="6" customFormat="1" ht="15.75" customHeight="1">
      <c r="B537" s="165"/>
      <c r="C537" s="166"/>
      <c r="D537" s="167" t="s">
        <v>144</v>
      </c>
      <c r="E537" s="166"/>
      <c r="F537" s="168" t="s">
        <v>20</v>
      </c>
      <c r="G537" s="166"/>
      <c r="H537" s="169">
        <v>1</v>
      </c>
      <c r="J537" s="166"/>
      <c r="K537" s="166"/>
      <c r="L537" s="170"/>
      <c r="M537" s="171"/>
      <c r="N537" s="166"/>
      <c r="O537" s="166"/>
      <c r="P537" s="166"/>
      <c r="Q537" s="166"/>
      <c r="R537" s="166"/>
      <c r="S537" s="166"/>
      <c r="T537" s="172"/>
      <c r="AT537" s="173" t="s">
        <v>144</v>
      </c>
      <c r="AU537" s="173" t="s">
        <v>78</v>
      </c>
      <c r="AV537" s="173" t="s">
        <v>78</v>
      </c>
      <c r="AW537" s="173" t="s">
        <v>93</v>
      </c>
      <c r="AX537" s="173" t="s">
        <v>70</v>
      </c>
      <c r="AY537" s="173" t="s">
        <v>136</v>
      </c>
    </row>
    <row r="538" spans="2:51" s="6" customFormat="1" ht="15.75" customHeight="1">
      <c r="B538" s="192"/>
      <c r="C538" s="193"/>
      <c r="D538" s="167" t="s">
        <v>144</v>
      </c>
      <c r="E538" s="193"/>
      <c r="F538" s="194" t="s">
        <v>223</v>
      </c>
      <c r="G538" s="193"/>
      <c r="H538" s="195">
        <v>1</v>
      </c>
      <c r="J538" s="193"/>
      <c r="K538" s="193"/>
      <c r="L538" s="196"/>
      <c r="M538" s="197"/>
      <c r="N538" s="193"/>
      <c r="O538" s="193"/>
      <c r="P538" s="193"/>
      <c r="Q538" s="193"/>
      <c r="R538" s="193"/>
      <c r="S538" s="193"/>
      <c r="T538" s="198"/>
      <c r="AT538" s="199" t="s">
        <v>144</v>
      </c>
      <c r="AU538" s="199" t="s">
        <v>78</v>
      </c>
      <c r="AV538" s="199" t="s">
        <v>153</v>
      </c>
      <c r="AW538" s="199" t="s">
        <v>93</v>
      </c>
      <c r="AX538" s="199" t="s">
        <v>70</v>
      </c>
      <c r="AY538" s="199" t="s">
        <v>136</v>
      </c>
    </row>
    <row r="539" spans="2:51" s="6" customFormat="1" ht="15.75" customHeight="1">
      <c r="B539" s="174"/>
      <c r="C539" s="175"/>
      <c r="D539" s="167" t="s">
        <v>144</v>
      </c>
      <c r="E539" s="175"/>
      <c r="F539" s="176" t="s">
        <v>147</v>
      </c>
      <c r="G539" s="175"/>
      <c r="H539" s="177">
        <v>1</v>
      </c>
      <c r="J539" s="175"/>
      <c r="K539" s="175"/>
      <c r="L539" s="178"/>
      <c r="M539" s="179"/>
      <c r="N539" s="175"/>
      <c r="O539" s="175"/>
      <c r="P539" s="175"/>
      <c r="Q539" s="175"/>
      <c r="R539" s="175"/>
      <c r="S539" s="175"/>
      <c r="T539" s="180"/>
      <c r="AT539" s="181" t="s">
        <v>144</v>
      </c>
      <c r="AU539" s="181" t="s">
        <v>78</v>
      </c>
      <c r="AV539" s="181" t="s">
        <v>142</v>
      </c>
      <c r="AW539" s="181" t="s">
        <v>93</v>
      </c>
      <c r="AX539" s="181" t="s">
        <v>20</v>
      </c>
      <c r="AY539" s="181" t="s">
        <v>136</v>
      </c>
    </row>
    <row r="540" spans="2:65" s="6" customFormat="1" ht="15.75" customHeight="1">
      <c r="B540" s="23"/>
      <c r="C540" s="145" t="s">
        <v>300</v>
      </c>
      <c r="D540" s="145" t="s">
        <v>138</v>
      </c>
      <c r="E540" s="146" t="s">
        <v>1335</v>
      </c>
      <c r="F540" s="147" t="s">
        <v>1336</v>
      </c>
      <c r="G540" s="148" t="s">
        <v>385</v>
      </c>
      <c r="H540" s="149">
        <v>1</v>
      </c>
      <c r="I540" s="150"/>
      <c r="J540" s="151">
        <f>ROUND($I$540*$H$540,2)</f>
        <v>0</v>
      </c>
      <c r="K540" s="147" t="s">
        <v>190</v>
      </c>
      <c r="L540" s="43"/>
      <c r="M540" s="152"/>
      <c r="N540" s="153" t="s">
        <v>41</v>
      </c>
      <c r="O540" s="24"/>
      <c r="P540" s="24"/>
      <c r="Q540" s="154">
        <v>0.04532</v>
      </c>
      <c r="R540" s="154">
        <f>$Q$540*$H$540</f>
        <v>0.04532</v>
      </c>
      <c r="S540" s="154">
        <v>0</v>
      </c>
      <c r="T540" s="155">
        <f>$S$540*$H$540</f>
        <v>0</v>
      </c>
      <c r="AR540" s="89" t="s">
        <v>277</v>
      </c>
      <c r="AT540" s="89" t="s">
        <v>138</v>
      </c>
      <c r="AU540" s="89" t="s">
        <v>78</v>
      </c>
      <c r="AY540" s="6" t="s">
        <v>136</v>
      </c>
      <c r="BE540" s="156">
        <f>IF($N$540="základní",$J$540,0)</f>
        <v>0</v>
      </c>
      <c r="BF540" s="156">
        <f>IF($N$540="snížená",$J$540,0)</f>
        <v>0</v>
      </c>
      <c r="BG540" s="156">
        <f>IF($N$540="zákl. přenesená",$J$540,0)</f>
        <v>0</v>
      </c>
      <c r="BH540" s="156">
        <f>IF($N$540="sníž. přenesená",$J$540,0)</f>
        <v>0</v>
      </c>
      <c r="BI540" s="156">
        <f>IF($N$540="nulová",$J$540,0)</f>
        <v>0</v>
      </c>
      <c r="BJ540" s="89" t="s">
        <v>20</v>
      </c>
      <c r="BK540" s="156">
        <f>ROUND($I$540*$H$540,2)</f>
        <v>0</v>
      </c>
      <c r="BL540" s="89" t="s">
        <v>277</v>
      </c>
      <c r="BM540" s="89" t="s">
        <v>1337</v>
      </c>
    </row>
    <row r="541" spans="2:51" s="6" customFormat="1" ht="15.75" customHeight="1">
      <c r="B541" s="157"/>
      <c r="C541" s="158"/>
      <c r="D541" s="159" t="s">
        <v>144</v>
      </c>
      <c r="E541" s="160"/>
      <c r="F541" s="160" t="s">
        <v>1239</v>
      </c>
      <c r="G541" s="158"/>
      <c r="H541" s="158"/>
      <c r="J541" s="158"/>
      <c r="K541" s="158"/>
      <c r="L541" s="161"/>
      <c r="M541" s="162"/>
      <c r="N541" s="158"/>
      <c r="O541" s="158"/>
      <c r="P541" s="158"/>
      <c r="Q541" s="158"/>
      <c r="R541" s="158"/>
      <c r="S541" s="158"/>
      <c r="T541" s="163"/>
      <c r="AT541" s="164" t="s">
        <v>144</v>
      </c>
      <c r="AU541" s="164" t="s">
        <v>78</v>
      </c>
      <c r="AV541" s="164" t="s">
        <v>20</v>
      </c>
      <c r="AW541" s="164" t="s">
        <v>93</v>
      </c>
      <c r="AX541" s="164" t="s">
        <v>70</v>
      </c>
      <c r="AY541" s="164" t="s">
        <v>136</v>
      </c>
    </row>
    <row r="542" spans="2:51" s="6" customFormat="1" ht="15.75" customHeight="1">
      <c r="B542" s="165"/>
      <c r="C542" s="166"/>
      <c r="D542" s="167" t="s">
        <v>144</v>
      </c>
      <c r="E542" s="166"/>
      <c r="F542" s="168" t="s">
        <v>20</v>
      </c>
      <c r="G542" s="166"/>
      <c r="H542" s="169">
        <v>1</v>
      </c>
      <c r="J542" s="166"/>
      <c r="K542" s="166"/>
      <c r="L542" s="170"/>
      <c r="M542" s="171"/>
      <c r="N542" s="166"/>
      <c r="O542" s="166"/>
      <c r="P542" s="166"/>
      <c r="Q542" s="166"/>
      <c r="R542" s="166"/>
      <c r="S542" s="166"/>
      <c r="T542" s="172"/>
      <c r="AT542" s="173" t="s">
        <v>144</v>
      </c>
      <c r="AU542" s="173" t="s">
        <v>78</v>
      </c>
      <c r="AV542" s="173" t="s">
        <v>78</v>
      </c>
      <c r="AW542" s="173" t="s">
        <v>93</v>
      </c>
      <c r="AX542" s="173" t="s">
        <v>70</v>
      </c>
      <c r="AY542" s="173" t="s">
        <v>136</v>
      </c>
    </row>
    <row r="543" spans="2:51" s="6" customFormat="1" ht="15.75" customHeight="1">
      <c r="B543" s="192"/>
      <c r="C543" s="193"/>
      <c r="D543" s="167" t="s">
        <v>144</v>
      </c>
      <c r="E543" s="193"/>
      <c r="F543" s="194" t="s">
        <v>223</v>
      </c>
      <c r="G543" s="193"/>
      <c r="H543" s="195">
        <v>1</v>
      </c>
      <c r="J543" s="193"/>
      <c r="K543" s="193"/>
      <c r="L543" s="196"/>
      <c r="M543" s="197"/>
      <c r="N543" s="193"/>
      <c r="O543" s="193"/>
      <c r="P543" s="193"/>
      <c r="Q543" s="193"/>
      <c r="R543" s="193"/>
      <c r="S543" s="193"/>
      <c r="T543" s="198"/>
      <c r="AT543" s="199" t="s">
        <v>144</v>
      </c>
      <c r="AU543" s="199" t="s">
        <v>78</v>
      </c>
      <c r="AV543" s="199" t="s">
        <v>153</v>
      </c>
      <c r="AW543" s="199" t="s">
        <v>93</v>
      </c>
      <c r="AX543" s="199" t="s">
        <v>70</v>
      </c>
      <c r="AY543" s="199" t="s">
        <v>136</v>
      </c>
    </row>
    <row r="544" spans="2:51" s="6" customFormat="1" ht="15.75" customHeight="1">
      <c r="B544" s="174"/>
      <c r="C544" s="175"/>
      <c r="D544" s="167" t="s">
        <v>144</v>
      </c>
      <c r="E544" s="175"/>
      <c r="F544" s="176" t="s">
        <v>147</v>
      </c>
      <c r="G544" s="175"/>
      <c r="H544" s="177">
        <v>1</v>
      </c>
      <c r="J544" s="175"/>
      <c r="K544" s="175"/>
      <c r="L544" s="178"/>
      <c r="M544" s="179"/>
      <c r="N544" s="175"/>
      <c r="O544" s="175"/>
      <c r="P544" s="175"/>
      <c r="Q544" s="175"/>
      <c r="R544" s="175"/>
      <c r="S544" s="175"/>
      <c r="T544" s="180"/>
      <c r="AT544" s="181" t="s">
        <v>144</v>
      </c>
      <c r="AU544" s="181" t="s">
        <v>78</v>
      </c>
      <c r="AV544" s="181" t="s">
        <v>142</v>
      </c>
      <c r="AW544" s="181" t="s">
        <v>93</v>
      </c>
      <c r="AX544" s="181" t="s">
        <v>20</v>
      </c>
      <c r="AY544" s="181" t="s">
        <v>136</v>
      </c>
    </row>
    <row r="545" spans="2:65" s="6" customFormat="1" ht="15.75" customHeight="1">
      <c r="B545" s="23"/>
      <c r="C545" s="145" t="s">
        <v>187</v>
      </c>
      <c r="D545" s="145" t="s">
        <v>138</v>
      </c>
      <c r="E545" s="146" t="s">
        <v>1338</v>
      </c>
      <c r="F545" s="147" t="s">
        <v>1339</v>
      </c>
      <c r="G545" s="148" t="s">
        <v>385</v>
      </c>
      <c r="H545" s="149">
        <v>2</v>
      </c>
      <c r="I545" s="150"/>
      <c r="J545" s="151">
        <f>ROUND($I$545*$H$545,2)</f>
        <v>0</v>
      </c>
      <c r="K545" s="147" t="s">
        <v>190</v>
      </c>
      <c r="L545" s="43"/>
      <c r="M545" s="152"/>
      <c r="N545" s="153" t="s">
        <v>41</v>
      </c>
      <c r="O545" s="24"/>
      <c r="P545" s="24"/>
      <c r="Q545" s="154">
        <v>0.06688</v>
      </c>
      <c r="R545" s="154">
        <f>$Q$545*$H$545</f>
        <v>0.13376</v>
      </c>
      <c r="S545" s="154">
        <v>0</v>
      </c>
      <c r="T545" s="155">
        <f>$S$545*$H$545</f>
        <v>0</v>
      </c>
      <c r="AR545" s="89" t="s">
        <v>277</v>
      </c>
      <c r="AT545" s="89" t="s">
        <v>138</v>
      </c>
      <c r="AU545" s="89" t="s">
        <v>78</v>
      </c>
      <c r="AY545" s="6" t="s">
        <v>136</v>
      </c>
      <c r="BE545" s="156">
        <f>IF($N$545="základní",$J$545,0)</f>
        <v>0</v>
      </c>
      <c r="BF545" s="156">
        <f>IF($N$545="snížená",$J$545,0)</f>
        <v>0</v>
      </c>
      <c r="BG545" s="156">
        <f>IF($N$545="zákl. přenesená",$J$545,0)</f>
        <v>0</v>
      </c>
      <c r="BH545" s="156">
        <f>IF($N$545="sníž. přenesená",$J$545,0)</f>
        <v>0</v>
      </c>
      <c r="BI545" s="156">
        <f>IF($N$545="nulová",$J$545,0)</f>
        <v>0</v>
      </c>
      <c r="BJ545" s="89" t="s">
        <v>20</v>
      </c>
      <c r="BK545" s="156">
        <f>ROUND($I$545*$H$545,2)</f>
        <v>0</v>
      </c>
      <c r="BL545" s="89" t="s">
        <v>277</v>
      </c>
      <c r="BM545" s="89" t="s">
        <v>1340</v>
      </c>
    </row>
    <row r="546" spans="2:51" s="6" customFormat="1" ht="15.75" customHeight="1">
      <c r="B546" s="157"/>
      <c r="C546" s="158"/>
      <c r="D546" s="159" t="s">
        <v>144</v>
      </c>
      <c r="E546" s="160"/>
      <c r="F546" s="160" t="s">
        <v>1239</v>
      </c>
      <c r="G546" s="158"/>
      <c r="H546" s="158"/>
      <c r="J546" s="158"/>
      <c r="K546" s="158"/>
      <c r="L546" s="161"/>
      <c r="M546" s="162"/>
      <c r="N546" s="158"/>
      <c r="O546" s="158"/>
      <c r="P546" s="158"/>
      <c r="Q546" s="158"/>
      <c r="R546" s="158"/>
      <c r="S546" s="158"/>
      <c r="T546" s="163"/>
      <c r="AT546" s="164" t="s">
        <v>144</v>
      </c>
      <c r="AU546" s="164" t="s">
        <v>78</v>
      </c>
      <c r="AV546" s="164" t="s">
        <v>20</v>
      </c>
      <c r="AW546" s="164" t="s">
        <v>93</v>
      </c>
      <c r="AX546" s="164" t="s">
        <v>70</v>
      </c>
      <c r="AY546" s="164" t="s">
        <v>136</v>
      </c>
    </row>
    <row r="547" spans="2:51" s="6" customFormat="1" ht="15.75" customHeight="1">
      <c r="B547" s="165"/>
      <c r="C547" s="166"/>
      <c r="D547" s="167" t="s">
        <v>144</v>
      </c>
      <c r="E547" s="166"/>
      <c r="F547" s="168" t="s">
        <v>78</v>
      </c>
      <c r="G547" s="166"/>
      <c r="H547" s="169">
        <v>2</v>
      </c>
      <c r="J547" s="166"/>
      <c r="K547" s="166"/>
      <c r="L547" s="170"/>
      <c r="M547" s="171"/>
      <c r="N547" s="166"/>
      <c r="O547" s="166"/>
      <c r="P547" s="166"/>
      <c r="Q547" s="166"/>
      <c r="R547" s="166"/>
      <c r="S547" s="166"/>
      <c r="T547" s="172"/>
      <c r="AT547" s="173" t="s">
        <v>144</v>
      </c>
      <c r="AU547" s="173" t="s">
        <v>78</v>
      </c>
      <c r="AV547" s="173" t="s">
        <v>78</v>
      </c>
      <c r="AW547" s="173" t="s">
        <v>93</v>
      </c>
      <c r="AX547" s="173" t="s">
        <v>70</v>
      </c>
      <c r="AY547" s="173" t="s">
        <v>136</v>
      </c>
    </row>
    <row r="548" spans="2:51" s="6" customFormat="1" ht="15.75" customHeight="1">
      <c r="B548" s="192"/>
      <c r="C548" s="193"/>
      <c r="D548" s="167" t="s">
        <v>144</v>
      </c>
      <c r="E548" s="193"/>
      <c r="F548" s="194" t="s">
        <v>223</v>
      </c>
      <c r="G548" s="193"/>
      <c r="H548" s="195">
        <v>2</v>
      </c>
      <c r="J548" s="193"/>
      <c r="K548" s="193"/>
      <c r="L548" s="196"/>
      <c r="M548" s="197"/>
      <c r="N548" s="193"/>
      <c r="O548" s="193"/>
      <c r="P548" s="193"/>
      <c r="Q548" s="193"/>
      <c r="R548" s="193"/>
      <c r="S548" s="193"/>
      <c r="T548" s="198"/>
      <c r="AT548" s="199" t="s">
        <v>144</v>
      </c>
      <c r="AU548" s="199" t="s">
        <v>78</v>
      </c>
      <c r="AV548" s="199" t="s">
        <v>153</v>
      </c>
      <c r="AW548" s="199" t="s">
        <v>93</v>
      </c>
      <c r="AX548" s="199" t="s">
        <v>70</v>
      </c>
      <c r="AY548" s="199" t="s">
        <v>136</v>
      </c>
    </row>
    <row r="549" spans="2:51" s="6" customFormat="1" ht="15.75" customHeight="1">
      <c r="B549" s="174"/>
      <c r="C549" s="175"/>
      <c r="D549" s="167" t="s">
        <v>144</v>
      </c>
      <c r="E549" s="175"/>
      <c r="F549" s="176" t="s">
        <v>147</v>
      </c>
      <c r="G549" s="175"/>
      <c r="H549" s="177">
        <v>2</v>
      </c>
      <c r="J549" s="175"/>
      <c r="K549" s="175"/>
      <c r="L549" s="178"/>
      <c r="M549" s="179"/>
      <c r="N549" s="175"/>
      <c r="O549" s="175"/>
      <c r="P549" s="175"/>
      <c r="Q549" s="175"/>
      <c r="R549" s="175"/>
      <c r="S549" s="175"/>
      <c r="T549" s="180"/>
      <c r="AT549" s="181" t="s">
        <v>144</v>
      </c>
      <c r="AU549" s="181" t="s">
        <v>78</v>
      </c>
      <c r="AV549" s="181" t="s">
        <v>142</v>
      </c>
      <c r="AW549" s="181" t="s">
        <v>93</v>
      </c>
      <c r="AX549" s="181" t="s">
        <v>20</v>
      </c>
      <c r="AY549" s="181" t="s">
        <v>136</v>
      </c>
    </row>
    <row r="550" spans="2:65" s="6" customFormat="1" ht="15.75" customHeight="1">
      <c r="B550" s="23"/>
      <c r="C550" s="145" t="s">
        <v>232</v>
      </c>
      <c r="D550" s="145" t="s">
        <v>138</v>
      </c>
      <c r="E550" s="146" t="s">
        <v>1341</v>
      </c>
      <c r="F550" s="147" t="s">
        <v>1342</v>
      </c>
      <c r="G550" s="148" t="s">
        <v>385</v>
      </c>
      <c r="H550" s="149">
        <v>1</v>
      </c>
      <c r="I550" s="150"/>
      <c r="J550" s="151">
        <f>ROUND($I$550*$H$550,2)</f>
        <v>0</v>
      </c>
      <c r="K550" s="147" t="s">
        <v>190</v>
      </c>
      <c r="L550" s="43"/>
      <c r="M550" s="152"/>
      <c r="N550" s="153" t="s">
        <v>41</v>
      </c>
      <c r="O550" s="24"/>
      <c r="P550" s="24"/>
      <c r="Q550" s="154">
        <v>0.04126</v>
      </c>
      <c r="R550" s="154">
        <f>$Q$550*$H$550</f>
        <v>0.04126</v>
      </c>
      <c r="S550" s="154">
        <v>0</v>
      </c>
      <c r="T550" s="155">
        <f>$S$550*$H$550</f>
        <v>0</v>
      </c>
      <c r="AR550" s="89" t="s">
        <v>277</v>
      </c>
      <c r="AT550" s="89" t="s">
        <v>138</v>
      </c>
      <c r="AU550" s="89" t="s">
        <v>78</v>
      </c>
      <c r="AY550" s="6" t="s">
        <v>136</v>
      </c>
      <c r="BE550" s="156">
        <f>IF($N$550="základní",$J$550,0)</f>
        <v>0</v>
      </c>
      <c r="BF550" s="156">
        <f>IF($N$550="snížená",$J$550,0)</f>
        <v>0</v>
      </c>
      <c r="BG550" s="156">
        <f>IF($N$550="zákl. přenesená",$J$550,0)</f>
        <v>0</v>
      </c>
      <c r="BH550" s="156">
        <f>IF($N$550="sníž. přenesená",$J$550,0)</f>
        <v>0</v>
      </c>
      <c r="BI550" s="156">
        <f>IF($N$550="nulová",$J$550,0)</f>
        <v>0</v>
      </c>
      <c r="BJ550" s="89" t="s">
        <v>20</v>
      </c>
      <c r="BK550" s="156">
        <f>ROUND($I$550*$H$550,2)</f>
        <v>0</v>
      </c>
      <c r="BL550" s="89" t="s">
        <v>277</v>
      </c>
      <c r="BM550" s="89" t="s">
        <v>1343</v>
      </c>
    </row>
    <row r="551" spans="2:51" s="6" customFormat="1" ht="15.75" customHeight="1">
      <c r="B551" s="157"/>
      <c r="C551" s="158"/>
      <c r="D551" s="159" t="s">
        <v>144</v>
      </c>
      <c r="E551" s="160"/>
      <c r="F551" s="160" t="s">
        <v>1239</v>
      </c>
      <c r="G551" s="158"/>
      <c r="H551" s="158"/>
      <c r="J551" s="158"/>
      <c r="K551" s="158"/>
      <c r="L551" s="161"/>
      <c r="M551" s="162"/>
      <c r="N551" s="158"/>
      <c r="O551" s="158"/>
      <c r="P551" s="158"/>
      <c r="Q551" s="158"/>
      <c r="R551" s="158"/>
      <c r="S551" s="158"/>
      <c r="T551" s="163"/>
      <c r="AT551" s="164" t="s">
        <v>144</v>
      </c>
      <c r="AU551" s="164" t="s">
        <v>78</v>
      </c>
      <c r="AV551" s="164" t="s">
        <v>20</v>
      </c>
      <c r="AW551" s="164" t="s">
        <v>93</v>
      </c>
      <c r="AX551" s="164" t="s">
        <v>70</v>
      </c>
      <c r="AY551" s="164" t="s">
        <v>136</v>
      </c>
    </row>
    <row r="552" spans="2:51" s="6" customFormat="1" ht="15.75" customHeight="1">
      <c r="B552" s="165"/>
      <c r="C552" s="166"/>
      <c r="D552" s="167" t="s">
        <v>144</v>
      </c>
      <c r="E552" s="166"/>
      <c r="F552" s="168" t="s">
        <v>20</v>
      </c>
      <c r="G552" s="166"/>
      <c r="H552" s="169">
        <v>1</v>
      </c>
      <c r="J552" s="166"/>
      <c r="K552" s="166"/>
      <c r="L552" s="170"/>
      <c r="M552" s="171"/>
      <c r="N552" s="166"/>
      <c r="O552" s="166"/>
      <c r="P552" s="166"/>
      <c r="Q552" s="166"/>
      <c r="R552" s="166"/>
      <c r="S552" s="166"/>
      <c r="T552" s="172"/>
      <c r="AT552" s="173" t="s">
        <v>144</v>
      </c>
      <c r="AU552" s="173" t="s">
        <v>78</v>
      </c>
      <c r="AV552" s="173" t="s">
        <v>78</v>
      </c>
      <c r="AW552" s="173" t="s">
        <v>93</v>
      </c>
      <c r="AX552" s="173" t="s">
        <v>70</v>
      </c>
      <c r="AY552" s="173" t="s">
        <v>136</v>
      </c>
    </row>
    <row r="553" spans="2:51" s="6" customFormat="1" ht="15.75" customHeight="1">
      <c r="B553" s="192"/>
      <c r="C553" s="193"/>
      <c r="D553" s="167" t="s">
        <v>144</v>
      </c>
      <c r="E553" s="193"/>
      <c r="F553" s="194" t="s">
        <v>223</v>
      </c>
      <c r="G553" s="193"/>
      <c r="H553" s="195">
        <v>1</v>
      </c>
      <c r="J553" s="193"/>
      <c r="K553" s="193"/>
      <c r="L553" s="196"/>
      <c r="M553" s="197"/>
      <c r="N553" s="193"/>
      <c r="O553" s="193"/>
      <c r="P553" s="193"/>
      <c r="Q553" s="193"/>
      <c r="R553" s="193"/>
      <c r="S553" s="193"/>
      <c r="T553" s="198"/>
      <c r="AT553" s="199" t="s">
        <v>144</v>
      </c>
      <c r="AU553" s="199" t="s">
        <v>78</v>
      </c>
      <c r="AV553" s="199" t="s">
        <v>153</v>
      </c>
      <c r="AW553" s="199" t="s">
        <v>93</v>
      </c>
      <c r="AX553" s="199" t="s">
        <v>70</v>
      </c>
      <c r="AY553" s="199" t="s">
        <v>136</v>
      </c>
    </row>
    <row r="554" spans="2:51" s="6" customFormat="1" ht="15.75" customHeight="1">
      <c r="B554" s="174"/>
      <c r="C554" s="175"/>
      <c r="D554" s="167" t="s">
        <v>144</v>
      </c>
      <c r="E554" s="175"/>
      <c r="F554" s="176" t="s">
        <v>147</v>
      </c>
      <c r="G554" s="175"/>
      <c r="H554" s="177">
        <v>1</v>
      </c>
      <c r="J554" s="175"/>
      <c r="K554" s="175"/>
      <c r="L554" s="178"/>
      <c r="M554" s="179"/>
      <c r="N554" s="175"/>
      <c r="O554" s="175"/>
      <c r="P554" s="175"/>
      <c r="Q554" s="175"/>
      <c r="R554" s="175"/>
      <c r="S554" s="175"/>
      <c r="T554" s="180"/>
      <c r="AT554" s="181" t="s">
        <v>144</v>
      </c>
      <c r="AU554" s="181" t="s">
        <v>78</v>
      </c>
      <c r="AV554" s="181" t="s">
        <v>142</v>
      </c>
      <c r="AW554" s="181" t="s">
        <v>93</v>
      </c>
      <c r="AX554" s="181" t="s">
        <v>20</v>
      </c>
      <c r="AY554" s="181" t="s">
        <v>136</v>
      </c>
    </row>
    <row r="555" spans="2:65" s="6" customFormat="1" ht="15.75" customHeight="1">
      <c r="B555" s="23"/>
      <c r="C555" s="145" t="s">
        <v>239</v>
      </c>
      <c r="D555" s="145" t="s">
        <v>138</v>
      </c>
      <c r="E555" s="146" t="s">
        <v>1344</v>
      </c>
      <c r="F555" s="147" t="s">
        <v>1345</v>
      </c>
      <c r="G555" s="148" t="s">
        <v>385</v>
      </c>
      <c r="H555" s="149">
        <v>4</v>
      </c>
      <c r="I555" s="150"/>
      <c r="J555" s="151">
        <f>ROUND($I$555*$H$555,2)</f>
        <v>0</v>
      </c>
      <c r="K555" s="147" t="s">
        <v>190</v>
      </c>
      <c r="L555" s="43"/>
      <c r="M555" s="152"/>
      <c r="N555" s="153" t="s">
        <v>41</v>
      </c>
      <c r="O555" s="24"/>
      <c r="P555" s="24"/>
      <c r="Q555" s="154">
        <v>0.04684</v>
      </c>
      <c r="R555" s="154">
        <f>$Q$555*$H$555</f>
        <v>0.18736</v>
      </c>
      <c r="S555" s="154">
        <v>0</v>
      </c>
      <c r="T555" s="155">
        <f>$S$555*$H$555</f>
        <v>0</v>
      </c>
      <c r="AR555" s="89" t="s">
        <v>277</v>
      </c>
      <c r="AT555" s="89" t="s">
        <v>138</v>
      </c>
      <c r="AU555" s="89" t="s">
        <v>78</v>
      </c>
      <c r="AY555" s="6" t="s">
        <v>136</v>
      </c>
      <c r="BE555" s="156">
        <f>IF($N$555="základní",$J$555,0)</f>
        <v>0</v>
      </c>
      <c r="BF555" s="156">
        <f>IF($N$555="snížená",$J$555,0)</f>
        <v>0</v>
      </c>
      <c r="BG555" s="156">
        <f>IF($N$555="zákl. přenesená",$J$555,0)</f>
        <v>0</v>
      </c>
      <c r="BH555" s="156">
        <f>IF($N$555="sníž. přenesená",$J$555,0)</f>
        <v>0</v>
      </c>
      <c r="BI555" s="156">
        <f>IF($N$555="nulová",$J$555,0)</f>
        <v>0</v>
      </c>
      <c r="BJ555" s="89" t="s">
        <v>20</v>
      </c>
      <c r="BK555" s="156">
        <f>ROUND($I$555*$H$555,2)</f>
        <v>0</v>
      </c>
      <c r="BL555" s="89" t="s">
        <v>277</v>
      </c>
      <c r="BM555" s="89" t="s">
        <v>1346</v>
      </c>
    </row>
    <row r="556" spans="2:51" s="6" customFormat="1" ht="15.75" customHeight="1">
      <c r="B556" s="157"/>
      <c r="C556" s="158"/>
      <c r="D556" s="159" t="s">
        <v>144</v>
      </c>
      <c r="E556" s="160"/>
      <c r="F556" s="160" t="s">
        <v>1239</v>
      </c>
      <c r="G556" s="158"/>
      <c r="H556" s="158"/>
      <c r="J556" s="158"/>
      <c r="K556" s="158"/>
      <c r="L556" s="161"/>
      <c r="M556" s="162"/>
      <c r="N556" s="158"/>
      <c r="O556" s="158"/>
      <c r="P556" s="158"/>
      <c r="Q556" s="158"/>
      <c r="R556" s="158"/>
      <c r="S556" s="158"/>
      <c r="T556" s="163"/>
      <c r="AT556" s="164" t="s">
        <v>144</v>
      </c>
      <c r="AU556" s="164" t="s">
        <v>78</v>
      </c>
      <c r="AV556" s="164" t="s">
        <v>20</v>
      </c>
      <c r="AW556" s="164" t="s">
        <v>93</v>
      </c>
      <c r="AX556" s="164" t="s">
        <v>70</v>
      </c>
      <c r="AY556" s="164" t="s">
        <v>136</v>
      </c>
    </row>
    <row r="557" spans="2:51" s="6" customFormat="1" ht="15.75" customHeight="1">
      <c r="B557" s="165"/>
      <c r="C557" s="166"/>
      <c r="D557" s="167" t="s">
        <v>144</v>
      </c>
      <c r="E557" s="166"/>
      <c r="F557" s="168" t="s">
        <v>142</v>
      </c>
      <c r="G557" s="166"/>
      <c r="H557" s="169">
        <v>4</v>
      </c>
      <c r="J557" s="166"/>
      <c r="K557" s="166"/>
      <c r="L557" s="170"/>
      <c r="M557" s="171"/>
      <c r="N557" s="166"/>
      <c r="O557" s="166"/>
      <c r="P557" s="166"/>
      <c r="Q557" s="166"/>
      <c r="R557" s="166"/>
      <c r="S557" s="166"/>
      <c r="T557" s="172"/>
      <c r="AT557" s="173" t="s">
        <v>144</v>
      </c>
      <c r="AU557" s="173" t="s">
        <v>78</v>
      </c>
      <c r="AV557" s="173" t="s">
        <v>78</v>
      </c>
      <c r="AW557" s="173" t="s">
        <v>93</v>
      </c>
      <c r="AX557" s="173" t="s">
        <v>70</v>
      </c>
      <c r="AY557" s="173" t="s">
        <v>136</v>
      </c>
    </row>
    <row r="558" spans="2:51" s="6" customFormat="1" ht="15.75" customHeight="1">
      <c r="B558" s="192"/>
      <c r="C558" s="193"/>
      <c r="D558" s="167" t="s">
        <v>144</v>
      </c>
      <c r="E558" s="193"/>
      <c r="F558" s="194" t="s">
        <v>223</v>
      </c>
      <c r="G558" s="193"/>
      <c r="H558" s="195">
        <v>4</v>
      </c>
      <c r="J558" s="193"/>
      <c r="K558" s="193"/>
      <c r="L558" s="196"/>
      <c r="M558" s="197"/>
      <c r="N558" s="193"/>
      <c r="O558" s="193"/>
      <c r="P558" s="193"/>
      <c r="Q558" s="193"/>
      <c r="R558" s="193"/>
      <c r="S558" s="193"/>
      <c r="T558" s="198"/>
      <c r="AT558" s="199" t="s">
        <v>144</v>
      </c>
      <c r="AU558" s="199" t="s">
        <v>78</v>
      </c>
      <c r="AV558" s="199" t="s">
        <v>153</v>
      </c>
      <c r="AW558" s="199" t="s">
        <v>93</v>
      </c>
      <c r="AX558" s="199" t="s">
        <v>70</v>
      </c>
      <c r="AY558" s="199" t="s">
        <v>136</v>
      </c>
    </row>
    <row r="559" spans="2:51" s="6" customFormat="1" ht="15.75" customHeight="1">
      <c r="B559" s="174"/>
      <c r="C559" s="175"/>
      <c r="D559" s="167" t="s">
        <v>144</v>
      </c>
      <c r="E559" s="175"/>
      <c r="F559" s="176" t="s">
        <v>147</v>
      </c>
      <c r="G559" s="175"/>
      <c r="H559" s="177">
        <v>4</v>
      </c>
      <c r="J559" s="175"/>
      <c r="K559" s="175"/>
      <c r="L559" s="178"/>
      <c r="M559" s="179"/>
      <c r="N559" s="175"/>
      <c r="O559" s="175"/>
      <c r="P559" s="175"/>
      <c r="Q559" s="175"/>
      <c r="R559" s="175"/>
      <c r="S559" s="175"/>
      <c r="T559" s="180"/>
      <c r="AT559" s="181" t="s">
        <v>144</v>
      </c>
      <c r="AU559" s="181" t="s">
        <v>78</v>
      </c>
      <c r="AV559" s="181" t="s">
        <v>142</v>
      </c>
      <c r="AW559" s="181" t="s">
        <v>93</v>
      </c>
      <c r="AX559" s="181" t="s">
        <v>20</v>
      </c>
      <c r="AY559" s="181" t="s">
        <v>136</v>
      </c>
    </row>
    <row r="560" spans="2:65" s="6" customFormat="1" ht="15.75" customHeight="1">
      <c r="B560" s="23"/>
      <c r="C560" s="145" t="s">
        <v>613</v>
      </c>
      <c r="D560" s="145" t="s">
        <v>138</v>
      </c>
      <c r="E560" s="146" t="s">
        <v>1347</v>
      </c>
      <c r="F560" s="147" t="s">
        <v>1348</v>
      </c>
      <c r="G560" s="148" t="s">
        <v>385</v>
      </c>
      <c r="H560" s="149">
        <v>1</v>
      </c>
      <c r="I560" s="150"/>
      <c r="J560" s="151">
        <f>ROUND($I$560*$H$560,2)</f>
        <v>0</v>
      </c>
      <c r="K560" s="147" t="s">
        <v>190</v>
      </c>
      <c r="L560" s="43"/>
      <c r="M560" s="152"/>
      <c r="N560" s="153" t="s">
        <v>41</v>
      </c>
      <c r="O560" s="24"/>
      <c r="P560" s="24"/>
      <c r="Q560" s="154">
        <v>0.0882</v>
      </c>
      <c r="R560" s="154">
        <f>$Q$560*$H$560</f>
        <v>0.0882</v>
      </c>
      <c r="S560" s="154">
        <v>0</v>
      </c>
      <c r="T560" s="155">
        <f>$S$560*$H$560</f>
        <v>0</v>
      </c>
      <c r="AR560" s="89" t="s">
        <v>277</v>
      </c>
      <c r="AT560" s="89" t="s">
        <v>138</v>
      </c>
      <c r="AU560" s="89" t="s">
        <v>78</v>
      </c>
      <c r="AY560" s="6" t="s">
        <v>136</v>
      </c>
      <c r="BE560" s="156">
        <f>IF($N$560="základní",$J$560,0)</f>
        <v>0</v>
      </c>
      <c r="BF560" s="156">
        <f>IF($N$560="snížená",$J$560,0)</f>
        <v>0</v>
      </c>
      <c r="BG560" s="156">
        <f>IF($N$560="zákl. přenesená",$J$560,0)</f>
        <v>0</v>
      </c>
      <c r="BH560" s="156">
        <f>IF($N$560="sníž. přenesená",$J$560,0)</f>
        <v>0</v>
      </c>
      <c r="BI560" s="156">
        <f>IF($N$560="nulová",$J$560,0)</f>
        <v>0</v>
      </c>
      <c r="BJ560" s="89" t="s">
        <v>20</v>
      </c>
      <c r="BK560" s="156">
        <f>ROUND($I$560*$H$560,2)</f>
        <v>0</v>
      </c>
      <c r="BL560" s="89" t="s">
        <v>277</v>
      </c>
      <c r="BM560" s="89" t="s">
        <v>1349</v>
      </c>
    </row>
    <row r="561" spans="2:51" s="6" customFormat="1" ht="15.75" customHeight="1">
      <c r="B561" s="157"/>
      <c r="C561" s="158"/>
      <c r="D561" s="159" t="s">
        <v>144</v>
      </c>
      <c r="E561" s="160"/>
      <c r="F561" s="160" t="s">
        <v>1239</v>
      </c>
      <c r="G561" s="158"/>
      <c r="H561" s="158"/>
      <c r="J561" s="158"/>
      <c r="K561" s="158"/>
      <c r="L561" s="161"/>
      <c r="M561" s="162"/>
      <c r="N561" s="158"/>
      <c r="O561" s="158"/>
      <c r="P561" s="158"/>
      <c r="Q561" s="158"/>
      <c r="R561" s="158"/>
      <c r="S561" s="158"/>
      <c r="T561" s="163"/>
      <c r="AT561" s="164" t="s">
        <v>144</v>
      </c>
      <c r="AU561" s="164" t="s">
        <v>78</v>
      </c>
      <c r="AV561" s="164" t="s">
        <v>20</v>
      </c>
      <c r="AW561" s="164" t="s">
        <v>93</v>
      </c>
      <c r="AX561" s="164" t="s">
        <v>70</v>
      </c>
      <c r="AY561" s="164" t="s">
        <v>136</v>
      </c>
    </row>
    <row r="562" spans="2:51" s="6" customFormat="1" ht="15.75" customHeight="1">
      <c r="B562" s="165"/>
      <c r="C562" s="166"/>
      <c r="D562" s="167" t="s">
        <v>144</v>
      </c>
      <c r="E562" s="166"/>
      <c r="F562" s="168" t="s">
        <v>20</v>
      </c>
      <c r="G562" s="166"/>
      <c r="H562" s="169">
        <v>1</v>
      </c>
      <c r="J562" s="166"/>
      <c r="K562" s="166"/>
      <c r="L562" s="170"/>
      <c r="M562" s="171"/>
      <c r="N562" s="166"/>
      <c r="O562" s="166"/>
      <c r="P562" s="166"/>
      <c r="Q562" s="166"/>
      <c r="R562" s="166"/>
      <c r="S562" s="166"/>
      <c r="T562" s="172"/>
      <c r="AT562" s="173" t="s">
        <v>144</v>
      </c>
      <c r="AU562" s="173" t="s">
        <v>78</v>
      </c>
      <c r="AV562" s="173" t="s">
        <v>78</v>
      </c>
      <c r="AW562" s="173" t="s">
        <v>93</v>
      </c>
      <c r="AX562" s="173" t="s">
        <v>70</v>
      </c>
      <c r="AY562" s="173" t="s">
        <v>136</v>
      </c>
    </row>
    <row r="563" spans="2:51" s="6" customFormat="1" ht="15.75" customHeight="1">
      <c r="B563" s="192"/>
      <c r="C563" s="193"/>
      <c r="D563" s="167" t="s">
        <v>144</v>
      </c>
      <c r="E563" s="193"/>
      <c r="F563" s="194" t="s">
        <v>223</v>
      </c>
      <c r="G563" s="193"/>
      <c r="H563" s="195">
        <v>1</v>
      </c>
      <c r="J563" s="193"/>
      <c r="K563" s="193"/>
      <c r="L563" s="196"/>
      <c r="M563" s="197"/>
      <c r="N563" s="193"/>
      <c r="O563" s="193"/>
      <c r="P563" s="193"/>
      <c r="Q563" s="193"/>
      <c r="R563" s="193"/>
      <c r="S563" s="193"/>
      <c r="T563" s="198"/>
      <c r="AT563" s="199" t="s">
        <v>144</v>
      </c>
      <c r="AU563" s="199" t="s">
        <v>78</v>
      </c>
      <c r="AV563" s="199" t="s">
        <v>153</v>
      </c>
      <c r="AW563" s="199" t="s">
        <v>93</v>
      </c>
      <c r="AX563" s="199" t="s">
        <v>70</v>
      </c>
      <c r="AY563" s="199" t="s">
        <v>136</v>
      </c>
    </row>
    <row r="564" spans="2:51" s="6" customFormat="1" ht="15.75" customHeight="1">
      <c r="B564" s="174"/>
      <c r="C564" s="175"/>
      <c r="D564" s="167" t="s">
        <v>144</v>
      </c>
      <c r="E564" s="175"/>
      <c r="F564" s="176" t="s">
        <v>147</v>
      </c>
      <c r="G564" s="175"/>
      <c r="H564" s="177">
        <v>1</v>
      </c>
      <c r="J564" s="175"/>
      <c r="K564" s="175"/>
      <c r="L564" s="178"/>
      <c r="M564" s="179"/>
      <c r="N564" s="175"/>
      <c r="O564" s="175"/>
      <c r="P564" s="175"/>
      <c r="Q564" s="175"/>
      <c r="R564" s="175"/>
      <c r="S564" s="175"/>
      <c r="T564" s="180"/>
      <c r="AT564" s="181" t="s">
        <v>144</v>
      </c>
      <c r="AU564" s="181" t="s">
        <v>78</v>
      </c>
      <c r="AV564" s="181" t="s">
        <v>142</v>
      </c>
      <c r="AW564" s="181" t="s">
        <v>93</v>
      </c>
      <c r="AX564" s="181" t="s">
        <v>20</v>
      </c>
      <c r="AY564" s="181" t="s">
        <v>136</v>
      </c>
    </row>
    <row r="565" spans="2:65" s="6" customFormat="1" ht="15.75" customHeight="1">
      <c r="B565" s="23"/>
      <c r="C565" s="145" t="s">
        <v>548</v>
      </c>
      <c r="D565" s="145" t="s">
        <v>138</v>
      </c>
      <c r="E565" s="146" t="s">
        <v>1350</v>
      </c>
      <c r="F565" s="147" t="s">
        <v>1351</v>
      </c>
      <c r="G565" s="148" t="s">
        <v>385</v>
      </c>
      <c r="H565" s="149">
        <v>2</v>
      </c>
      <c r="I565" s="150"/>
      <c r="J565" s="151">
        <f>ROUND($I$565*$H$565,2)</f>
        <v>0</v>
      </c>
      <c r="K565" s="147" t="s">
        <v>190</v>
      </c>
      <c r="L565" s="43"/>
      <c r="M565" s="152"/>
      <c r="N565" s="153" t="s">
        <v>41</v>
      </c>
      <c r="O565" s="24"/>
      <c r="P565" s="24"/>
      <c r="Q565" s="154">
        <v>0.0976</v>
      </c>
      <c r="R565" s="154">
        <f>$Q$565*$H$565</f>
        <v>0.1952</v>
      </c>
      <c r="S565" s="154">
        <v>0</v>
      </c>
      <c r="T565" s="155">
        <f>$S$565*$H$565</f>
        <v>0</v>
      </c>
      <c r="AR565" s="89" t="s">
        <v>277</v>
      </c>
      <c r="AT565" s="89" t="s">
        <v>138</v>
      </c>
      <c r="AU565" s="89" t="s">
        <v>78</v>
      </c>
      <c r="AY565" s="6" t="s">
        <v>136</v>
      </c>
      <c r="BE565" s="156">
        <f>IF($N$565="základní",$J$565,0)</f>
        <v>0</v>
      </c>
      <c r="BF565" s="156">
        <f>IF($N$565="snížená",$J$565,0)</f>
        <v>0</v>
      </c>
      <c r="BG565" s="156">
        <f>IF($N$565="zákl. přenesená",$J$565,0)</f>
        <v>0</v>
      </c>
      <c r="BH565" s="156">
        <f>IF($N$565="sníž. přenesená",$J$565,0)</f>
        <v>0</v>
      </c>
      <c r="BI565" s="156">
        <f>IF($N$565="nulová",$J$565,0)</f>
        <v>0</v>
      </c>
      <c r="BJ565" s="89" t="s">
        <v>20</v>
      </c>
      <c r="BK565" s="156">
        <f>ROUND($I$565*$H$565,2)</f>
        <v>0</v>
      </c>
      <c r="BL565" s="89" t="s">
        <v>277</v>
      </c>
      <c r="BM565" s="89" t="s">
        <v>1352</v>
      </c>
    </row>
    <row r="566" spans="2:51" s="6" customFormat="1" ht="15.75" customHeight="1">
      <c r="B566" s="157"/>
      <c r="C566" s="158"/>
      <c r="D566" s="159" t="s">
        <v>144</v>
      </c>
      <c r="E566" s="160"/>
      <c r="F566" s="160" t="s">
        <v>1239</v>
      </c>
      <c r="G566" s="158"/>
      <c r="H566" s="158"/>
      <c r="J566" s="158"/>
      <c r="K566" s="158"/>
      <c r="L566" s="161"/>
      <c r="M566" s="162"/>
      <c r="N566" s="158"/>
      <c r="O566" s="158"/>
      <c r="P566" s="158"/>
      <c r="Q566" s="158"/>
      <c r="R566" s="158"/>
      <c r="S566" s="158"/>
      <c r="T566" s="163"/>
      <c r="AT566" s="164" t="s">
        <v>144</v>
      </c>
      <c r="AU566" s="164" t="s">
        <v>78</v>
      </c>
      <c r="AV566" s="164" t="s">
        <v>20</v>
      </c>
      <c r="AW566" s="164" t="s">
        <v>93</v>
      </c>
      <c r="AX566" s="164" t="s">
        <v>70</v>
      </c>
      <c r="AY566" s="164" t="s">
        <v>136</v>
      </c>
    </row>
    <row r="567" spans="2:51" s="6" customFormat="1" ht="15.75" customHeight="1">
      <c r="B567" s="165"/>
      <c r="C567" s="166"/>
      <c r="D567" s="167" t="s">
        <v>144</v>
      </c>
      <c r="E567" s="166"/>
      <c r="F567" s="168" t="s">
        <v>78</v>
      </c>
      <c r="G567" s="166"/>
      <c r="H567" s="169">
        <v>2</v>
      </c>
      <c r="J567" s="166"/>
      <c r="K567" s="166"/>
      <c r="L567" s="170"/>
      <c r="M567" s="171"/>
      <c r="N567" s="166"/>
      <c r="O567" s="166"/>
      <c r="P567" s="166"/>
      <c r="Q567" s="166"/>
      <c r="R567" s="166"/>
      <c r="S567" s="166"/>
      <c r="T567" s="172"/>
      <c r="AT567" s="173" t="s">
        <v>144</v>
      </c>
      <c r="AU567" s="173" t="s">
        <v>78</v>
      </c>
      <c r="AV567" s="173" t="s">
        <v>78</v>
      </c>
      <c r="AW567" s="173" t="s">
        <v>93</v>
      </c>
      <c r="AX567" s="173" t="s">
        <v>70</v>
      </c>
      <c r="AY567" s="173" t="s">
        <v>136</v>
      </c>
    </row>
    <row r="568" spans="2:51" s="6" customFormat="1" ht="15.75" customHeight="1">
      <c r="B568" s="192"/>
      <c r="C568" s="193"/>
      <c r="D568" s="167" t="s">
        <v>144</v>
      </c>
      <c r="E568" s="193"/>
      <c r="F568" s="194" t="s">
        <v>223</v>
      </c>
      <c r="G568" s="193"/>
      <c r="H568" s="195">
        <v>2</v>
      </c>
      <c r="J568" s="193"/>
      <c r="K568" s="193"/>
      <c r="L568" s="196"/>
      <c r="M568" s="197"/>
      <c r="N568" s="193"/>
      <c r="O568" s="193"/>
      <c r="P568" s="193"/>
      <c r="Q568" s="193"/>
      <c r="R568" s="193"/>
      <c r="S568" s="193"/>
      <c r="T568" s="198"/>
      <c r="AT568" s="199" t="s">
        <v>144</v>
      </c>
      <c r="AU568" s="199" t="s">
        <v>78</v>
      </c>
      <c r="AV568" s="199" t="s">
        <v>153</v>
      </c>
      <c r="AW568" s="199" t="s">
        <v>93</v>
      </c>
      <c r="AX568" s="199" t="s">
        <v>70</v>
      </c>
      <c r="AY568" s="199" t="s">
        <v>136</v>
      </c>
    </row>
    <row r="569" spans="2:51" s="6" customFormat="1" ht="15.75" customHeight="1">
      <c r="B569" s="174"/>
      <c r="C569" s="175"/>
      <c r="D569" s="167" t="s">
        <v>144</v>
      </c>
      <c r="E569" s="175"/>
      <c r="F569" s="176" t="s">
        <v>147</v>
      </c>
      <c r="G569" s="175"/>
      <c r="H569" s="177">
        <v>2</v>
      </c>
      <c r="J569" s="175"/>
      <c r="K569" s="175"/>
      <c r="L569" s="178"/>
      <c r="M569" s="179"/>
      <c r="N569" s="175"/>
      <c r="O569" s="175"/>
      <c r="P569" s="175"/>
      <c r="Q569" s="175"/>
      <c r="R569" s="175"/>
      <c r="S569" s="175"/>
      <c r="T569" s="180"/>
      <c r="AT569" s="181" t="s">
        <v>144</v>
      </c>
      <c r="AU569" s="181" t="s">
        <v>78</v>
      </c>
      <c r="AV569" s="181" t="s">
        <v>142</v>
      </c>
      <c r="AW569" s="181" t="s">
        <v>93</v>
      </c>
      <c r="AX569" s="181" t="s">
        <v>20</v>
      </c>
      <c r="AY569" s="181" t="s">
        <v>136</v>
      </c>
    </row>
    <row r="570" spans="2:65" s="6" customFormat="1" ht="15.75" customHeight="1">
      <c r="B570" s="23"/>
      <c r="C570" s="145" t="s">
        <v>790</v>
      </c>
      <c r="D570" s="145" t="s">
        <v>138</v>
      </c>
      <c r="E570" s="146" t="s">
        <v>1353</v>
      </c>
      <c r="F570" s="147" t="s">
        <v>1354</v>
      </c>
      <c r="G570" s="148" t="s">
        <v>173</v>
      </c>
      <c r="H570" s="149">
        <v>5.142</v>
      </c>
      <c r="I570" s="150"/>
      <c r="J570" s="151">
        <f>ROUND($I$570*$H$570,2)</f>
        <v>0</v>
      </c>
      <c r="K570" s="147" t="s">
        <v>190</v>
      </c>
      <c r="L570" s="43"/>
      <c r="M570" s="152"/>
      <c r="N570" s="153" t="s">
        <v>41</v>
      </c>
      <c r="O570" s="24"/>
      <c r="P570" s="24"/>
      <c r="Q570" s="154">
        <v>0</v>
      </c>
      <c r="R570" s="154">
        <f>$Q$570*$H$570</f>
        <v>0</v>
      </c>
      <c r="S570" s="154">
        <v>0</v>
      </c>
      <c r="T570" s="155">
        <f>$S$570*$H$570</f>
        <v>0</v>
      </c>
      <c r="AR570" s="89" t="s">
        <v>277</v>
      </c>
      <c r="AT570" s="89" t="s">
        <v>138</v>
      </c>
      <c r="AU570" s="89" t="s">
        <v>78</v>
      </c>
      <c r="AY570" s="6" t="s">
        <v>136</v>
      </c>
      <c r="BE570" s="156">
        <f>IF($N$570="základní",$J$570,0)</f>
        <v>0</v>
      </c>
      <c r="BF570" s="156">
        <f>IF($N$570="snížená",$J$570,0)</f>
        <v>0</v>
      </c>
      <c r="BG570" s="156">
        <f>IF($N$570="zákl. přenesená",$J$570,0)</f>
        <v>0</v>
      </c>
      <c r="BH570" s="156">
        <f>IF($N$570="sníž. přenesená",$J$570,0)</f>
        <v>0</v>
      </c>
      <c r="BI570" s="156">
        <f>IF($N$570="nulová",$J$570,0)</f>
        <v>0</v>
      </c>
      <c r="BJ570" s="89" t="s">
        <v>20</v>
      </c>
      <c r="BK570" s="156">
        <f>ROUND($I$570*$H$570,2)</f>
        <v>0</v>
      </c>
      <c r="BL570" s="89" t="s">
        <v>277</v>
      </c>
      <c r="BM570" s="89" t="s">
        <v>1355</v>
      </c>
    </row>
    <row r="571" spans="2:47" s="6" customFormat="1" ht="27" customHeight="1">
      <c r="B571" s="23"/>
      <c r="C571" s="24"/>
      <c r="D571" s="159" t="s">
        <v>998</v>
      </c>
      <c r="E571" s="24"/>
      <c r="F571" s="204" t="s">
        <v>1356</v>
      </c>
      <c r="G571" s="24"/>
      <c r="H571" s="24"/>
      <c r="J571" s="24"/>
      <c r="K571" s="24"/>
      <c r="L571" s="43"/>
      <c r="M571" s="56"/>
      <c r="N571" s="24"/>
      <c r="O571" s="24"/>
      <c r="P571" s="24"/>
      <c r="Q571" s="24"/>
      <c r="R571" s="24"/>
      <c r="S571" s="24"/>
      <c r="T571" s="57"/>
      <c r="AT571" s="6" t="s">
        <v>998</v>
      </c>
      <c r="AU571" s="6" t="s">
        <v>78</v>
      </c>
    </row>
    <row r="572" spans="2:63" s="132" customFormat="1" ht="30.75" customHeight="1">
      <c r="B572" s="133"/>
      <c r="C572" s="134"/>
      <c r="D572" s="134" t="s">
        <v>69</v>
      </c>
      <c r="E572" s="143" t="s">
        <v>817</v>
      </c>
      <c r="F572" s="143" t="s">
        <v>1357</v>
      </c>
      <c r="G572" s="134"/>
      <c r="H572" s="134"/>
      <c r="J572" s="144">
        <f>$BK$572</f>
        <v>0</v>
      </c>
      <c r="K572" s="134"/>
      <c r="L572" s="137"/>
      <c r="M572" s="138"/>
      <c r="N572" s="134"/>
      <c r="O572" s="134"/>
      <c r="P572" s="139">
        <f>SUM($P$573:$P$585)</f>
        <v>0</v>
      </c>
      <c r="Q572" s="134"/>
      <c r="R572" s="139">
        <f>SUM($R$573:$R$585)</f>
        <v>0.004620000000000001</v>
      </c>
      <c r="S572" s="134"/>
      <c r="T572" s="140">
        <f>SUM($T$573:$T$585)</f>
        <v>0</v>
      </c>
      <c r="AR572" s="141" t="s">
        <v>78</v>
      </c>
      <c r="AT572" s="141" t="s">
        <v>69</v>
      </c>
      <c r="AU572" s="141" t="s">
        <v>20</v>
      </c>
      <c r="AY572" s="141" t="s">
        <v>136</v>
      </c>
      <c r="BK572" s="142">
        <f>SUM($BK$573:$BK$585)</f>
        <v>0</v>
      </c>
    </row>
    <row r="573" spans="2:65" s="6" customFormat="1" ht="15.75" customHeight="1">
      <c r="B573" s="23"/>
      <c r="C573" s="145" t="s">
        <v>794</v>
      </c>
      <c r="D573" s="145" t="s">
        <v>138</v>
      </c>
      <c r="E573" s="146" t="s">
        <v>1358</v>
      </c>
      <c r="F573" s="147" t="s">
        <v>1359</v>
      </c>
      <c r="G573" s="148" t="s">
        <v>1051</v>
      </c>
      <c r="H573" s="149">
        <v>22</v>
      </c>
      <c r="I573" s="150"/>
      <c r="J573" s="151">
        <f>ROUND($I$573*$H$573,2)</f>
        <v>0</v>
      </c>
      <c r="K573" s="147"/>
      <c r="L573" s="43"/>
      <c r="M573" s="152"/>
      <c r="N573" s="153" t="s">
        <v>41</v>
      </c>
      <c r="O573" s="24"/>
      <c r="P573" s="24"/>
      <c r="Q573" s="154">
        <v>0.00011</v>
      </c>
      <c r="R573" s="154">
        <f>$Q$573*$H$573</f>
        <v>0.0024200000000000003</v>
      </c>
      <c r="S573" s="154">
        <v>0</v>
      </c>
      <c r="T573" s="155">
        <f>$S$573*$H$573</f>
        <v>0</v>
      </c>
      <c r="AR573" s="89" t="s">
        <v>277</v>
      </c>
      <c r="AT573" s="89" t="s">
        <v>138</v>
      </c>
      <c r="AU573" s="89" t="s">
        <v>78</v>
      </c>
      <c r="AY573" s="6" t="s">
        <v>136</v>
      </c>
      <c r="BE573" s="156">
        <f>IF($N$573="základní",$J$573,0)</f>
        <v>0</v>
      </c>
      <c r="BF573" s="156">
        <f>IF($N$573="snížená",$J$573,0)</f>
        <v>0</v>
      </c>
      <c r="BG573" s="156">
        <f>IF($N$573="zákl. přenesená",$J$573,0)</f>
        <v>0</v>
      </c>
      <c r="BH573" s="156">
        <f>IF($N$573="sníž. přenesená",$J$573,0)</f>
        <v>0</v>
      </c>
      <c r="BI573" s="156">
        <f>IF($N$573="nulová",$J$573,0)</f>
        <v>0</v>
      </c>
      <c r="BJ573" s="89" t="s">
        <v>20</v>
      </c>
      <c r="BK573" s="156">
        <f>ROUND($I$573*$H$573,2)</f>
        <v>0</v>
      </c>
      <c r="BL573" s="89" t="s">
        <v>277</v>
      </c>
      <c r="BM573" s="89" t="s">
        <v>1360</v>
      </c>
    </row>
    <row r="574" spans="2:47" s="6" customFormat="1" ht="16.5" customHeight="1">
      <c r="B574" s="23"/>
      <c r="C574" s="24"/>
      <c r="D574" s="159" t="s">
        <v>998</v>
      </c>
      <c r="E574" s="24"/>
      <c r="F574" s="204" t="s">
        <v>1361</v>
      </c>
      <c r="G574" s="24"/>
      <c r="H574" s="24"/>
      <c r="J574" s="24"/>
      <c r="K574" s="24"/>
      <c r="L574" s="43"/>
      <c r="M574" s="56"/>
      <c r="N574" s="24"/>
      <c r="O574" s="24"/>
      <c r="P574" s="24"/>
      <c r="Q574" s="24"/>
      <c r="R574" s="24"/>
      <c r="S574" s="24"/>
      <c r="T574" s="57"/>
      <c r="AT574" s="6" t="s">
        <v>998</v>
      </c>
      <c r="AU574" s="6" t="s">
        <v>78</v>
      </c>
    </row>
    <row r="575" spans="2:51" s="6" customFormat="1" ht="15.75" customHeight="1">
      <c r="B575" s="157"/>
      <c r="C575" s="158"/>
      <c r="D575" s="167" t="s">
        <v>144</v>
      </c>
      <c r="E575" s="158"/>
      <c r="F575" s="160" t="s">
        <v>1001</v>
      </c>
      <c r="G575" s="158"/>
      <c r="H575" s="158"/>
      <c r="J575" s="158"/>
      <c r="K575" s="158"/>
      <c r="L575" s="161"/>
      <c r="M575" s="162"/>
      <c r="N575" s="158"/>
      <c r="O575" s="158"/>
      <c r="P575" s="158"/>
      <c r="Q575" s="158"/>
      <c r="R575" s="158"/>
      <c r="S575" s="158"/>
      <c r="T575" s="163"/>
      <c r="AT575" s="164" t="s">
        <v>144</v>
      </c>
      <c r="AU575" s="164" t="s">
        <v>78</v>
      </c>
      <c r="AV575" s="164" t="s">
        <v>20</v>
      </c>
      <c r="AW575" s="164" t="s">
        <v>93</v>
      </c>
      <c r="AX575" s="164" t="s">
        <v>70</v>
      </c>
      <c r="AY575" s="164" t="s">
        <v>136</v>
      </c>
    </row>
    <row r="576" spans="2:51" s="6" customFormat="1" ht="15.75" customHeight="1">
      <c r="B576" s="165"/>
      <c r="C576" s="166"/>
      <c r="D576" s="167" t="s">
        <v>144</v>
      </c>
      <c r="E576" s="166"/>
      <c r="F576" s="168" t="s">
        <v>312</v>
      </c>
      <c r="G576" s="166"/>
      <c r="H576" s="169">
        <v>22</v>
      </c>
      <c r="J576" s="166"/>
      <c r="K576" s="166"/>
      <c r="L576" s="170"/>
      <c r="M576" s="171"/>
      <c r="N576" s="166"/>
      <c r="O576" s="166"/>
      <c r="P576" s="166"/>
      <c r="Q576" s="166"/>
      <c r="R576" s="166"/>
      <c r="S576" s="166"/>
      <c r="T576" s="172"/>
      <c r="AT576" s="173" t="s">
        <v>144</v>
      </c>
      <c r="AU576" s="173" t="s">
        <v>78</v>
      </c>
      <c r="AV576" s="173" t="s">
        <v>78</v>
      </c>
      <c r="AW576" s="173" t="s">
        <v>93</v>
      </c>
      <c r="AX576" s="173" t="s">
        <v>70</v>
      </c>
      <c r="AY576" s="173" t="s">
        <v>136</v>
      </c>
    </row>
    <row r="577" spans="2:51" s="6" customFormat="1" ht="15.75" customHeight="1">
      <c r="B577" s="192"/>
      <c r="C577" s="193"/>
      <c r="D577" s="167" t="s">
        <v>144</v>
      </c>
      <c r="E577" s="193"/>
      <c r="F577" s="194" t="s">
        <v>223</v>
      </c>
      <c r="G577" s="193"/>
      <c r="H577" s="195">
        <v>22</v>
      </c>
      <c r="J577" s="193"/>
      <c r="K577" s="193"/>
      <c r="L577" s="196"/>
      <c r="M577" s="197"/>
      <c r="N577" s="193"/>
      <c r="O577" s="193"/>
      <c r="P577" s="193"/>
      <c r="Q577" s="193"/>
      <c r="R577" s="193"/>
      <c r="S577" s="193"/>
      <c r="T577" s="198"/>
      <c r="AT577" s="199" t="s">
        <v>144</v>
      </c>
      <c r="AU577" s="199" t="s">
        <v>78</v>
      </c>
      <c r="AV577" s="199" t="s">
        <v>153</v>
      </c>
      <c r="AW577" s="199" t="s">
        <v>93</v>
      </c>
      <c r="AX577" s="199" t="s">
        <v>70</v>
      </c>
      <c r="AY577" s="199" t="s">
        <v>136</v>
      </c>
    </row>
    <row r="578" spans="2:51" s="6" customFormat="1" ht="15.75" customHeight="1">
      <c r="B578" s="174"/>
      <c r="C578" s="175"/>
      <c r="D578" s="167" t="s">
        <v>144</v>
      </c>
      <c r="E578" s="175"/>
      <c r="F578" s="176" t="s">
        <v>147</v>
      </c>
      <c r="G578" s="175"/>
      <c r="H578" s="177">
        <v>22</v>
      </c>
      <c r="J578" s="175"/>
      <c r="K578" s="175"/>
      <c r="L578" s="178"/>
      <c r="M578" s="179"/>
      <c r="N578" s="175"/>
      <c r="O578" s="175"/>
      <c r="P578" s="175"/>
      <c r="Q578" s="175"/>
      <c r="R578" s="175"/>
      <c r="S578" s="175"/>
      <c r="T578" s="180"/>
      <c r="AT578" s="181" t="s">
        <v>144</v>
      </c>
      <c r="AU578" s="181" t="s">
        <v>78</v>
      </c>
      <c r="AV578" s="181" t="s">
        <v>142</v>
      </c>
      <c r="AW578" s="181" t="s">
        <v>93</v>
      </c>
      <c r="AX578" s="181" t="s">
        <v>20</v>
      </c>
      <c r="AY578" s="181" t="s">
        <v>136</v>
      </c>
    </row>
    <row r="579" spans="2:65" s="6" customFormat="1" ht="15.75" customHeight="1">
      <c r="B579" s="23"/>
      <c r="C579" s="182" t="s">
        <v>26</v>
      </c>
      <c r="D579" s="182" t="s">
        <v>181</v>
      </c>
      <c r="E579" s="183" t="s">
        <v>1362</v>
      </c>
      <c r="F579" s="184" t="s">
        <v>1363</v>
      </c>
      <c r="G579" s="185" t="s">
        <v>385</v>
      </c>
      <c r="H579" s="186">
        <v>22</v>
      </c>
      <c r="I579" s="187"/>
      <c r="J579" s="188">
        <f>ROUND($I$579*$H$579,2)</f>
        <v>0</v>
      </c>
      <c r="K579" s="184"/>
      <c r="L579" s="189"/>
      <c r="M579" s="190"/>
      <c r="N579" s="191" t="s">
        <v>41</v>
      </c>
      <c r="O579" s="24"/>
      <c r="P579" s="24"/>
      <c r="Q579" s="154">
        <v>0.0001</v>
      </c>
      <c r="R579" s="154">
        <f>$Q$579*$H$579</f>
        <v>0.0022</v>
      </c>
      <c r="S579" s="154">
        <v>0</v>
      </c>
      <c r="T579" s="155">
        <f>$S$579*$H$579</f>
        <v>0</v>
      </c>
      <c r="AR579" s="89" t="s">
        <v>388</v>
      </c>
      <c r="AT579" s="89" t="s">
        <v>181</v>
      </c>
      <c r="AU579" s="89" t="s">
        <v>78</v>
      </c>
      <c r="AY579" s="6" t="s">
        <v>136</v>
      </c>
      <c r="BE579" s="156">
        <f>IF($N$579="základní",$J$579,0)</f>
        <v>0</v>
      </c>
      <c r="BF579" s="156">
        <f>IF($N$579="snížená",$J$579,0)</f>
        <v>0</v>
      </c>
      <c r="BG579" s="156">
        <f>IF($N$579="zákl. přenesená",$J$579,0)</f>
        <v>0</v>
      </c>
      <c r="BH579" s="156">
        <f>IF($N$579="sníž. přenesená",$J$579,0)</f>
        <v>0</v>
      </c>
      <c r="BI579" s="156">
        <f>IF($N$579="nulová",$J$579,0)</f>
        <v>0</v>
      </c>
      <c r="BJ579" s="89" t="s">
        <v>20</v>
      </c>
      <c r="BK579" s="156">
        <f>ROUND($I$579*$H$579,2)</f>
        <v>0</v>
      </c>
      <c r="BL579" s="89" t="s">
        <v>277</v>
      </c>
      <c r="BM579" s="89" t="s">
        <v>1364</v>
      </c>
    </row>
    <row r="580" spans="2:51" s="6" customFormat="1" ht="15.75" customHeight="1">
      <c r="B580" s="157"/>
      <c r="C580" s="158"/>
      <c r="D580" s="159" t="s">
        <v>144</v>
      </c>
      <c r="E580" s="160"/>
      <c r="F580" s="160" t="s">
        <v>1001</v>
      </c>
      <c r="G580" s="158"/>
      <c r="H580" s="158"/>
      <c r="J580" s="158"/>
      <c r="K580" s="158"/>
      <c r="L580" s="161"/>
      <c r="M580" s="162"/>
      <c r="N580" s="158"/>
      <c r="O580" s="158"/>
      <c r="P580" s="158"/>
      <c r="Q580" s="158"/>
      <c r="R580" s="158"/>
      <c r="S580" s="158"/>
      <c r="T580" s="163"/>
      <c r="AT580" s="164" t="s">
        <v>144</v>
      </c>
      <c r="AU580" s="164" t="s">
        <v>78</v>
      </c>
      <c r="AV580" s="164" t="s">
        <v>20</v>
      </c>
      <c r="AW580" s="164" t="s">
        <v>93</v>
      </c>
      <c r="AX580" s="164" t="s">
        <v>70</v>
      </c>
      <c r="AY580" s="164" t="s">
        <v>136</v>
      </c>
    </row>
    <row r="581" spans="2:51" s="6" customFormat="1" ht="15.75" customHeight="1">
      <c r="B581" s="165"/>
      <c r="C581" s="166"/>
      <c r="D581" s="167" t="s">
        <v>144</v>
      </c>
      <c r="E581" s="166"/>
      <c r="F581" s="168" t="s">
        <v>312</v>
      </c>
      <c r="G581" s="166"/>
      <c r="H581" s="169">
        <v>22</v>
      </c>
      <c r="J581" s="166"/>
      <c r="K581" s="166"/>
      <c r="L581" s="170"/>
      <c r="M581" s="171"/>
      <c r="N581" s="166"/>
      <c r="O581" s="166"/>
      <c r="P581" s="166"/>
      <c r="Q581" s="166"/>
      <c r="R581" s="166"/>
      <c r="S581" s="166"/>
      <c r="T581" s="172"/>
      <c r="AT581" s="173" t="s">
        <v>144</v>
      </c>
      <c r="AU581" s="173" t="s">
        <v>78</v>
      </c>
      <c r="AV581" s="173" t="s">
        <v>78</v>
      </c>
      <c r="AW581" s="173" t="s">
        <v>93</v>
      </c>
      <c r="AX581" s="173" t="s">
        <v>70</v>
      </c>
      <c r="AY581" s="173" t="s">
        <v>136</v>
      </c>
    </row>
    <row r="582" spans="2:51" s="6" customFormat="1" ht="15.75" customHeight="1">
      <c r="B582" s="192"/>
      <c r="C582" s="193"/>
      <c r="D582" s="167" t="s">
        <v>144</v>
      </c>
      <c r="E582" s="193"/>
      <c r="F582" s="194" t="s">
        <v>223</v>
      </c>
      <c r="G582" s="193"/>
      <c r="H582" s="195">
        <v>22</v>
      </c>
      <c r="J582" s="193"/>
      <c r="K582" s="193"/>
      <c r="L582" s="196"/>
      <c r="M582" s="197"/>
      <c r="N582" s="193"/>
      <c r="O582" s="193"/>
      <c r="P582" s="193"/>
      <c r="Q582" s="193"/>
      <c r="R582" s="193"/>
      <c r="S582" s="193"/>
      <c r="T582" s="198"/>
      <c r="AT582" s="199" t="s">
        <v>144</v>
      </c>
      <c r="AU582" s="199" t="s">
        <v>78</v>
      </c>
      <c r="AV582" s="199" t="s">
        <v>153</v>
      </c>
      <c r="AW582" s="199" t="s">
        <v>93</v>
      </c>
      <c r="AX582" s="199" t="s">
        <v>70</v>
      </c>
      <c r="AY582" s="199" t="s">
        <v>136</v>
      </c>
    </row>
    <row r="583" spans="2:51" s="6" customFormat="1" ht="15.75" customHeight="1">
      <c r="B583" s="174"/>
      <c r="C583" s="175"/>
      <c r="D583" s="167" t="s">
        <v>144</v>
      </c>
      <c r="E583" s="175"/>
      <c r="F583" s="176" t="s">
        <v>147</v>
      </c>
      <c r="G583" s="175"/>
      <c r="H583" s="177">
        <v>22</v>
      </c>
      <c r="J583" s="175"/>
      <c r="K583" s="175"/>
      <c r="L583" s="178"/>
      <c r="M583" s="179"/>
      <c r="N583" s="175"/>
      <c r="O583" s="175"/>
      <c r="P583" s="175"/>
      <c r="Q583" s="175"/>
      <c r="R583" s="175"/>
      <c r="S583" s="175"/>
      <c r="T583" s="180"/>
      <c r="AT583" s="181" t="s">
        <v>144</v>
      </c>
      <c r="AU583" s="181" t="s">
        <v>78</v>
      </c>
      <c r="AV583" s="181" t="s">
        <v>142</v>
      </c>
      <c r="AW583" s="181" t="s">
        <v>93</v>
      </c>
      <c r="AX583" s="181" t="s">
        <v>20</v>
      </c>
      <c r="AY583" s="181" t="s">
        <v>136</v>
      </c>
    </row>
    <row r="584" spans="2:65" s="6" customFormat="1" ht="15.75" customHeight="1">
      <c r="B584" s="23"/>
      <c r="C584" s="145" t="s">
        <v>801</v>
      </c>
      <c r="D584" s="145" t="s">
        <v>138</v>
      </c>
      <c r="E584" s="146" t="s">
        <v>909</v>
      </c>
      <c r="F584" s="147" t="s">
        <v>910</v>
      </c>
      <c r="G584" s="148" t="s">
        <v>173</v>
      </c>
      <c r="H584" s="149">
        <v>0.005</v>
      </c>
      <c r="I584" s="150"/>
      <c r="J584" s="151">
        <f>ROUND($I$584*$H$584,2)</f>
        <v>0</v>
      </c>
      <c r="K584" s="147" t="s">
        <v>190</v>
      </c>
      <c r="L584" s="43"/>
      <c r="M584" s="152"/>
      <c r="N584" s="153" t="s">
        <v>41</v>
      </c>
      <c r="O584" s="24"/>
      <c r="P584" s="24"/>
      <c r="Q584" s="154">
        <v>0</v>
      </c>
      <c r="R584" s="154">
        <f>$Q$584*$H$584</f>
        <v>0</v>
      </c>
      <c r="S584" s="154">
        <v>0</v>
      </c>
      <c r="T584" s="155">
        <f>$S$584*$H$584</f>
        <v>0</v>
      </c>
      <c r="AR584" s="89" t="s">
        <v>277</v>
      </c>
      <c r="AT584" s="89" t="s">
        <v>138</v>
      </c>
      <c r="AU584" s="89" t="s">
        <v>78</v>
      </c>
      <c r="AY584" s="6" t="s">
        <v>136</v>
      </c>
      <c r="BE584" s="156">
        <f>IF($N$584="základní",$J$584,0)</f>
        <v>0</v>
      </c>
      <c r="BF584" s="156">
        <f>IF($N$584="snížená",$J$584,0)</f>
        <v>0</v>
      </c>
      <c r="BG584" s="156">
        <f>IF($N$584="zákl. přenesená",$J$584,0)</f>
        <v>0</v>
      </c>
      <c r="BH584" s="156">
        <f>IF($N$584="sníž. přenesená",$J$584,0)</f>
        <v>0</v>
      </c>
      <c r="BI584" s="156">
        <f>IF($N$584="nulová",$J$584,0)</f>
        <v>0</v>
      </c>
      <c r="BJ584" s="89" t="s">
        <v>20</v>
      </c>
      <c r="BK584" s="156">
        <f>ROUND($I$584*$H$584,2)</f>
        <v>0</v>
      </c>
      <c r="BL584" s="89" t="s">
        <v>277</v>
      </c>
      <c r="BM584" s="89" t="s">
        <v>1365</v>
      </c>
    </row>
    <row r="585" spans="2:47" s="6" customFormat="1" ht="27" customHeight="1">
      <c r="B585" s="23"/>
      <c r="C585" s="24"/>
      <c r="D585" s="159" t="s">
        <v>998</v>
      </c>
      <c r="E585" s="24"/>
      <c r="F585" s="204" t="s">
        <v>1366</v>
      </c>
      <c r="G585" s="24"/>
      <c r="H585" s="24"/>
      <c r="J585" s="24"/>
      <c r="K585" s="24"/>
      <c r="L585" s="43"/>
      <c r="M585" s="56"/>
      <c r="N585" s="24"/>
      <c r="O585" s="24"/>
      <c r="P585" s="24"/>
      <c r="Q585" s="24"/>
      <c r="R585" s="24"/>
      <c r="S585" s="24"/>
      <c r="T585" s="57"/>
      <c r="AT585" s="6" t="s">
        <v>998</v>
      </c>
      <c r="AU585" s="6" t="s">
        <v>78</v>
      </c>
    </row>
    <row r="586" spans="2:63" s="132" customFormat="1" ht="30.75" customHeight="1">
      <c r="B586" s="133"/>
      <c r="C586" s="134"/>
      <c r="D586" s="134" t="s">
        <v>69</v>
      </c>
      <c r="E586" s="143" t="s">
        <v>1367</v>
      </c>
      <c r="F586" s="143" t="s">
        <v>1368</v>
      </c>
      <c r="G586" s="134"/>
      <c r="H586" s="134"/>
      <c r="J586" s="144">
        <f>$BK$586</f>
        <v>0</v>
      </c>
      <c r="K586" s="134"/>
      <c r="L586" s="137"/>
      <c r="M586" s="138"/>
      <c r="N586" s="134"/>
      <c r="O586" s="134"/>
      <c r="P586" s="139">
        <f>SUM($P$587:$P$592)</f>
        <v>0</v>
      </c>
      <c r="Q586" s="134"/>
      <c r="R586" s="139">
        <f>SUM($R$587:$R$592)</f>
        <v>0.045630000000000004</v>
      </c>
      <c r="S586" s="134"/>
      <c r="T586" s="140">
        <f>SUM($T$587:$T$592)</f>
        <v>0</v>
      </c>
      <c r="AR586" s="141" t="s">
        <v>78</v>
      </c>
      <c r="AT586" s="141" t="s">
        <v>69</v>
      </c>
      <c r="AU586" s="141" t="s">
        <v>20</v>
      </c>
      <c r="AY586" s="141" t="s">
        <v>136</v>
      </c>
      <c r="BK586" s="142">
        <f>SUM($BK$587:$BK$592)</f>
        <v>0</v>
      </c>
    </row>
    <row r="587" spans="2:65" s="6" customFormat="1" ht="15.75" customHeight="1">
      <c r="B587" s="23"/>
      <c r="C587" s="145" t="s">
        <v>596</v>
      </c>
      <c r="D587" s="145" t="s">
        <v>138</v>
      </c>
      <c r="E587" s="146" t="s">
        <v>1369</v>
      </c>
      <c r="F587" s="147" t="s">
        <v>1370</v>
      </c>
      <c r="G587" s="148" t="s">
        <v>150</v>
      </c>
      <c r="H587" s="149">
        <v>507</v>
      </c>
      <c r="I587" s="150"/>
      <c r="J587" s="151">
        <f>ROUND($I$587*$H$587,2)</f>
        <v>0</v>
      </c>
      <c r="K587" s="147" t="s">
        <v>190</v>
      </c>
      <c r="L587" s="43"/>
      <c r="M587" s="152"/>
      <c r="N587" s="153" t="s">
        <v>41</v>
      </c>
      <c r="O587" s="24"/>
      <c r="P587" s="24"/>
      <c r="Q587" s="154">
        <v>9E-05</v>
      </c>
      <c r="R587" s="154">
        <f>$Q$587*$H$587</f>
        <v>0.045630000000000004</v>
      </c>
      <c r="S587" s="154">
        <v>0</v>
      </c>
      <c r="T587" s="155">
        <f>$S$587*$H$587</f>
        <v>0</v>
      </c>
      <c r="AR587" s="89" t="s">
        <v>277</v>
      </c>
      <c r="AT587" s="89" t="s">
        <v>138</v>
      </c>
      <c r="AU587" s="89" t="s">
        <v>78</v>
      </c>
      <c r="AY587" s="6" t="s">
        <v>136</v>
      </c>
      <c r="BE587" s="156">
        <f>IF($N$587="základní",$J$587,0)</f>
        <v>0</v>
      </c>
      <c r="BF587" s="156">
        <f>IF($N$587="snížená",$J$587,0)</f>
        <v>0</v>
      </c>
      <c r="BG587" s="156">
        <f>IF($N$587="zákl. přenesená",$J$587,0)</f>
        <v>0</v>
      </c>
      <c r="BH587" s="156">
        <f>IF($N$587="sníž. přenesená",$J$587,0)</f>
        <v>0</v>
      </c>
      <c r="BI587" s="156">
        <f>IF($N$587="nulová",$J$587,0)</f>
        <v>0</v>
      </c>
      <c r="BJ587" s="89" t="s">
        <v>20</v>
      </c>
      <c r="BK587" s="156">
        <f>ROUND($I$587*$H$587,2)</f>
        <v>0</v>
      </c>
      <c r="BL587" s="89" t="s">
        <v>277</v>
      </c>
      <c r="BM587" s="89" t="s">
        <v>1371</v>
      </c>
    </row>
    <row r="588" spans="2:47" s="6" customFormat="1" ht="27" customHeight="1">
      <c r="B588" s="23"/>
      <c r="C588" s="24"/>
      <c r="D588" s="159" t="s">
        <v>998</v>
      </c>
      <c r="E588" s="24"/>
      <c r="F588" s="204" t="s">
        <v>1372</v>
      </c>
      <c r="G588" s="24"/>
      <c r="H588" s="24"/>
      <c r="J588" s="24"/>
      <c r="K588" s="24"/>
      <c r="L588" s="43"/>
      <c r="M588" s="56"/>
      <c r="N588" s="24"/>
      <c r="O588" s="24"/>
      <c r="P588" s="24"/>
      <c r="Q588" s="24"/>
      <c r="R588" s="24"/>
      <c r="S588" s="24"/>
      <c r="T588" s="57"/>
      <c r="AT588" s="6" t="s">
        <v>998</v>
      </c>
      <c r="AU588" s="6" t="s">
        <v>78</v>
      </c>
    </row>
    <row r="589" spans="2:51" s="6" customFormat="1" ht="15.75" customHeight="1">
      <c r="B589" s="157"/>
      <c r="C589" s="158"/>
      <c r="D589" s="167" t="s">
        <v>144</v>
      </c>
      <c r="E589" s="158"/>
      <c r="F589" s="160" t="s">
        <v>1239</v>
      </c>
      <c r="G589" s="158"/>
      <c r="H589" s="158"/>
      <c r="J589" s="158"/>
      <c r="K589" s="158"/>
      <c r="L589" s="161"/>
      <c r="M589" s="162"/>
      <c r="N589" s="158"/>
      <c r="O589" s="158"/>
      <c r="P589" s="158"/>
      <c r="Q589" s="158"/>
      <c r="R589" s="158"/>
      <c r="S589" s="158"/>
      <c r="T589" s="163"/>
      <c r="AT589" s="164" t="s">
        <v>144</v>
      </c>
      <c r="AU589" s="164" t="s">
        <v>78</v>
      </c>
      <c r="AV589" s="164" t="s">
        <v>20</v>
      </c>
      <c r="AW589" s="164" t="s">
        <v>93</v>
      </c>
      <c r="AX589" s="164" t="s">
        <v>70</v>
      </c>
      <c r="AY589" s="164" t="s">
        <v>136</v>
      </c>
    </row>
    <row r="590" spans="2:51" s="6" customFormat="1" ht="15.75" customHeight="1">
      <c r="B590" s="165"/>
      <c r="C590" s="166"/>
      <c r="D590" s="167" t="s">
        <v>144</v>
      </c>
      <c r="E590" s="166"/>
      <c r="F590" s="168" t="s">
        <v>1373</v>
      </c>
      <c r="G590" s="166"/>
      <c r="H590" s="169">
        <v>507</v>
      </c>
      <c r="J590" s="166"/>
      <c r="K590" s="166"/>
      <c r="L590" s="170"/>
      <c r="M590" s="171"/>
      <c r="N590" s="166"/>
      <c r="O590" s="166"/>
      <c r="P590" s="166"/>
      <c r="Q590" s="166"/>
      <c r="R590" s="166"/>
      <c r="S590" s="166"/>
      <c r="T590" s="172"/>
      <c r="AT590" s="173" t="s">
        <v>144</v>
      </c>
      <c r="AU590" s="173" t="s">
        <v>78</v>
      </c>
      <c r="AV590" s="173" t="s">
        <v>78</v>
      </c>
      <c r="AW590" s="173" t="s">
        <v>93</v>
      </c>
      <c r="AX590" s="173" t="s">
        <v>70</v>
      </c>
      <c r="AY590" s="173" t="s">
        <v>136</v>
      </c>
    </row>
    <row r="591" spans="2:51" s="6" customFormat="1" ht="15.75" customHeight="1">
      <c r="B591" s="192"/>
      <c r="C591" s="193"/>
      <c r="D591" s="167" t="s">
        <v>144</v>
      </c>
      <c r="E591" s="193"/>
      <c r="F591" s="194" t="s">
        <v>223</v>
      </c>
      <c r="G591" s="193"/>
      <c r="H591" s="195">
        <v>507</v>
      </c>
      <c r="J591" s="193"/>
      <c r="K591" s="193"/>
      <c r="L591" s="196"/>
      <c r="M591" s="197"/>
      <c r="N591" s="193"/>
      <c r="O591" s="193"/>
      <c r="P591" s="193"/>
      <c r="Q591" s="193"/>
      <c r="R591" s="193"/>
      <c r="S591" s="193"/>
      <c r="T591" s="198"/>
      <c r="AT591" s="199" t="s">
        <v>144</v>
      </c>
      <c r="AU591" s="199" t="s">
        <v>78</v>
      </c>
      <c r="AV591" s="199" t="s">
        <v>153</v>
      </c>
      <c r="AW591" s="199" t="s">
        <v>93</v>
      </c>
      <c r="AX591" s="199" t="s">
        <v>70</v>
      </c>
      <c r="AY591" s="199" t="s">
        <v>136</v>
      </c>
    </row>
    <row r="592" spans="2:51" s="6" customFormat="1" ht="15.75" customHeight="1">
      <c r="B592" s="174"/>
      <c r="C592" s="175"/>
      <c r="D592" s="167" t="s">
        <v>144</v>
      </c>
      <c r="E592" s="175"/>
      <c r="F592" s="176" t="s">
        <v>147</v>
      </c>
      <c r="G592" s="175"/>
      <c r="H592" s="177">
        <v>507</v>
      </c>
      <c r="J592" s="175"/>
      <c r="K592" s="175"/>
      <c r="L592" s="178"/>
      <c r="M592" s="179"/>
      <c r="N592" s="175"/>
      <c r="O592" s="175"/>
      <c r="P592" s="175"/>
      <c r="Q592" s="175"/>
      <c r="R592" s="175"/>
      <c r="S592" s="175"/>
      <c r="T592" s="180"/>
      <c r="AT592" s="181" t="s">
        <v>144</v>
      </c>
      <c r="AU592" s="181" t="s">
        <v>78</v>
      </c>
      <c r="AV592" s="181" t="s">
        <v>142</v>
      </c>
      <c r="AW592" s="181" t="s">
        <v>93</v>
      </c>
      <c r="AX592" s="181" t="s">
        <v>20</v>
      </c>
      <c r="AY592" s="181" t="s">
        <v>136</v>
      </c>
    </row>
    <row r="593" spans="2:63" s="132" customFormat="1" ht="37.5" customHeight="1">
      <c r="B593" s="133"/>
      <c r="C593" s="134"/>
      <c r="D593" s="134" t="s">
        <v>69</v>
      </c>
      <c r="E593" s="135" t="s">
        <v>933</v>
      </c>
      <c r="F593" s="135" t="s">
        <v>934</v>
      </c>
      <c r="G593" s="134"/>
      <c r="H593" s="134"/>
      <c r="J593" s="136">
        <f>$BK$593</f>
        <v>0</v>
      </c>
      <c r="K593" s="134"/>
      <c r="L593" s="137"/>
      <c r="M593" s="138"/>
      <c r="N593" s="134"/>
      <c r="O593" s="134"/>
      <c r="P593" s="139">
        <f>SUM($P$594:$P$638)</f>
        <v>0</v>
      </c>
      <c r="Q593" s="134"/>
      <c r="R593" s="139">
        <f>SUM($R$594:$R$638)</f>
        <v>0</v>
      </c>
      <c r="S593" s="134"/>
      <c r="T593" s="140">
        <f>SUM($T$594:$T$638)</f>
        <v>0</v>
      </c>
      <c r="AR593" s="141" t="s">
        <v>142</v>
      </c>
      <c r="AT593" s="141" t="s">
        <v>69</v>
      </c>
      <c r="AU593" s="141" t="s">
        <v>70</v>
      </c>
      <c r="AY593" s="141" t="s">
        <v>136</v>
      </c>
      <c r="BK593" s="142">
        <f>SUM($BK$594:$BK$638)</f>
        <v>0</v>
      </c>
    </row>
    <row r="594" spans="2:65" s="6" customFormat="1" ht="15.75" customHeight="1">
      <c r="B594" s="23"/>
      <c r="C594" s="145" t="s">
        <v>805</v>
      </c>
      <c r="D594" s="145" t="s">
        <v>138</v>
      </c>
      <c r="E594" s="146" t="s">
        <v>1374</v>
      </c>
      <c r="F594" s="147" t="s">
        <v>1375</v>
      </c>
      <c r="G594" s="148" t="s">
        <v>1051</v>
      </c>
      <c r="H594" s="149">
        <v>1</v>
      </c>
      <c r="I594" s="150"/>
      <c r="J594" s="151">
        <f>ROUND($I$594*$H$594,2)</f>
        <v>0</v>
      </c>
      <c r="K594" s="147"/>
      <c r="L594" s="43"/>
      <c r="M594" s="152"/>
      <c r="N594" s="153" t="s">
        <v>41</v>
      </c>
      <c r="O594" s="24"/>
      <c r="P594" s="24"/>
      <c r="Q594" s="154">
        <v>0</v>
      </c>
      <c r="R594" s="154">
        <f>$Q$594*$H$594</f>
        <v>0</v>
      </c>
      <c r="S594" s="154">
        <v>0</v>
      </c>
      <c r="T594" s="155">
        <f>$S$594*$H$594</f>
        <v>0</v>
      </c>
      <c r="AR594" s="89" t="s">
        <v>938</v>
      </c>
      <c r="AT594" s="89" t="s">
        <v>138</v>
      </c>
      <c r="AU594" s="89" t="s">
        <v>20</v>
      </c>
      <c r="AY594" s="6" t="s">
        <v>136</v>
      </c>
      <c r="BE594" s="156">
        <f>IF($N$594="základní",$J$594,0)</f>
        <v>0</v>
      </c>
      <c r="BF594" s="156">
        <f>IF($N$594="snížená",$J$594,0)</f>
        <v>0</v>
      </c>
      <c r="BG594" s="156">
        <f>IF($N$594="zákl. přenesená",$J$594,0)</f>
        <v>0</v>
      </c>
      <c r="BH594" s="156">
        <f>IF($N$594="sníž. přenesená",$J$594,0)</f>
        <v>0</v>
      </c>
      <c r="BI594" s="156">
        <f>IF($N$594="nulová",$J$594,0)</f>
        <v>0</v>
      </c>
      <c r="BJ594" s="89" t="s">
        <v>20</v>
      </c>
      <c r="BK594" s="156">
        <f>ROUND($I$594*$H$594,2)</f>
        <v>0</v>
      </c>
      <c r="BL594" s="89" t="s">
        <v>938</v>
      </c>
      <c r="BM594" s="89" t="s">
        <v>1376</v>
      </c>
    </row>
    <row r="595" spans="2:51" s="6" customFormat="1" ht="15.75" customHeight="1">
      <c r="B595" s="157"/>
      <c r="C595" s="158"/>
      <c r="D595" s="159" t="s">
        <v>144</v>
      </c>
      <c r="E595" s="160"/>
      <c r="F595" s="160" t="s">
        <v>1377</v>
      </c>
      <c r="G595" s="158"/>
      <c r="H595" s="158"/>
      <c r="J595" s="158"/>
      <c r="K595" s="158"/>
      <c r="L595" s="161"/>
      <c r="M595" s="162"/>
      <c r="N595" s="158"/>
      <c r="O595" s="158"/>
      <c r="P595" s="158"/>
      <c r="Q595" s="158"/>
      <c r="R595" s="158"/>
      <c r="S595" s="158"/>
      <c r="T595" s="163"/>
      <c r="AT595" s="164" t="s">
        <v>144</v>
      </c>
      <c r="AU595" s="164" t="s">
        <v>20</v>
      </c>
      <c r="AV595" s="164" t="s">
        <v>20</v>
      </c>
      <c r="AW595" s="164" t="s">
        <v>93</v>
      </c>
      <c r="AX595" s="164" t="s">
        <v>70</v>
      </c>
      <c r="AY595" s="164" t="s">
        <v>136</v>
      </c>
    </row>
    <row r="596" spans="2:51" s="6" customFormat="1" ht="15.75" customHeight="1">
      <c r="B596" s="165"/>
      <c r="C596" s="166"/>
      <c r="D596" s="167" t="s">
        <v>144</v>
      </c>
      <c r="E596" s="166"/>
      <c r="F596" s="168" t="s">
        <v>20</v>
      </c>
      <c r="G596" s="166"/>
      <c r="H596" s="169">
        <v>1</v>
      </c>
      <c r="J596" s="166"/>
      <c r="K596" s="166"/>
      <c r="L596" s="170"/>
      <c r="M596" s="171"/>
      <c r="N596" s="166"/>
      <c r="O596" s="166"/>
      <c r="P596" s="166"/>
      <c r="Q596" s="166"/>
      <c r="R596" s="166"/>
      <c r="S596" s="166"/>
      <c r="T596" s="172"/>
      <c r="AT596" s="173" t="s">
        <v>144</v>
      </c>
      <c r="AU596" s="173" t="s">
        <v>20</v>
      </c>
      <c r="AV596" s="173" t="s">
        <v>78</v>
      </c>
      <c r="AW596" s="173" t="s">
        <v>93</v>
      </c>
      <c r="AX596" s="173" t="s">
        <v>70</v>
      </c>
      <c r="AY596" s="173" t="s">
        <v>136</v>
      </c>
    </row>
    <row r="597" spans="2:51" s="6" customFormat="1" ht="15.75" customHeight="1">
      <c r="B597" s="192"/>
      <c r="C597" s="193"/>
      <c r="D597" s="167" t="s">
        <v>144</v>
      </c>
      <c r="E597" s="193"/>
      <c r="F597" s="194" t="s">
        <v>223</v>
      </c>
      <c r="G597" s="193"/>
      <c r="H597" s="195">
        <v>1</v>
      </c>
      <c r="J597" s="193"/>
      <c r="K597" s="193"/>
      <c r="L597" s="196"/>
      <c r="M597" s="197"/>
      <c r="N597" s="193"/>
      <c r="O597" s="193"/>
      <c r="P597" s="193"/>
      <c r="Q597" s="193"/>
      <c r="R597" s="193"/>
      <c r="S597" s="193"/>
      <c r="T597" s="198"/>
      <c r="AT597" s="199" t="s">
        <v>144</v>
      </c>
      <c r="AU597" s="199" t="s">
        <v>20</v>
      </c>
      <c r="AV597" s="199" t="s">
        <v>153</v>
      </c>
      <c r="AW597" s="199" t="s">
        <v>93</v>
      </c>
      <c r="AX597" s="199" t="s">
        <v>70</v>
      </c>
      <c r="AY597" s="199" t="s">
        <v>136</v>
      </c>
    </row>
    <row r="598" spans="2:51" s="6" customFormat="1" ht="15.75" customHeight="1">
      <c r="B598" s="174"/>
      <c r="C598" s="175"/>
      <c r="D598" s="167" t="s">
        <v>144</v>
      </c>
      <c r="E598" s="175"/>
      <c r="F598" s="176" t="s">
        <v>147</v>
      </c>
      <c r="G598" s="175"/>
      <c r="H598" s="177">
        <v>1</v>
      </c>
      <c r="J598" s="175"/>
      <c r="K598" s="175"/>
      <c r="L598" s="178"/>
      <c r="M598" s="179"/>
      <c r="N598" s="175"/>
      <c r="O598" s="175"/>
      <c r="P598" s="175"/>
      <c r="Q598" s="175"/>
      <c r="R598" s="175"/>
      <c r="S598" s="175"/>
      <c r="T598" s="180"/>
      <c r="AT598" s="181" t="s">
        <v>144</v>
      </c>
      <c r="AU598" s="181" t="s">
        <v>20</v>
      </c>
      <c r="AV598" s="181" t="s">
        <v>142</v>
      </c>
      <c r="AW598" s="181" t="s">
        <v>93</v>
      </c>
      <c r="AX598" s="181" t="s">
        <v>20</v>
      </c>
      <c r="AY598" s="181" t="s">
        <v>136</v>
      </c>
    </row>
    <row r="599" spans="2:65" s="6" customFormat="1" ht="15.75" customHeight="1">
      <c r="B599" s="23"/>
      <c r="C599" s="145" t="s">
        <v>809</v>
      </c>
      <c r="D599" s="145" t="s">
        <v>138</v>
      </c>
      <c r="E599" s="146" t="s">
        <v>1378</v>
      </c>
      <c r="F599" s="147" t="s">
        <v>1379</v>
      </c>
      <c r="G599" s="148" t="s">
        <v>854</v>
      </c>
      <c r="H599" s="149">
        <v>100</v>
      </c>
      <c r="I599" s="150"/>
      <c r="J599" s="151">
        <f>ROUND($I$599*$H$599,2)</f>
        <v>0</v>
      </c>
      <c r="K599" s="147"/>
      <c r="L599" s="43"/>
      <c r="M599" s="152"/>
      <c r="N599" s="153" t="s">
        <v>41</v>
      </c>
      <c r="O599" s="24"/>
      <c r="P599" s="24"/>
      <c r="Q599" s="154">
        <v>0</v>
      </c>
      <c r="R599" s="154">
        <f>$Q$599*$H$599</f>
        <v>0</v>
      </c>
      <c r="S599" s="154">
        <v>0</v>
      </c>
      <c r="T599" s="155">
        <f>$S$599*$H$599</f>
        <v>0</v>
      </c>
      <c r="AR599" s="89" t="s">
        <v>938</v>
      </c>
      <c r="AT599" s="89" t="s">
        <v>138</v>
      </c>
      <c r="AU599" s="89" t="s">
        <v>20</v>
      </c>
      <c r="AY599" s="6" t="s">
        <v>136</v>
      </c>
      <c r="BE599" s="156">
        <f>IF($N$599="základní",$J$599,0)</f>
        <v>0</v>
      </c>
      <c r="BF599" s="156">
        <f>IF($N$599="snížená",$J$599,0)</f>
        <v>0</v>
      </c>
      <c r="BG599" s="156">
        <f>IF($N$599="zákl. přenesená",$J$599,0)</f>
        <v>0</v>
      </c>
      <c r="BH599" s="156">
        <f>IF($N$599="sníž. přenesená",$J$599,0)</f>
        <v>0</v>
      </c>
      <c r="BI599" s="156">
        <f>IF($N$599="nulová",$J$599,0)</f>
        <v>0</v>
      </c>
      <c r="BJ599" s="89" t="s">
        <v>20</v>
      </c>
      <c r="BK599" s="156">
        <f>ROUND($I$599*$H$599,2)</f>
        <v>0</v>
      </c>
      <c r="BL599" s="89" t="s">
        <v>938</v>
      </c>
      <c r="BM599" s="89" t="s">
        <v>1380</v>
      </c>
    </row>
    <row r="600" spans="2:51" s="6" customFormat="1" ht="15.75" customHeight="1">
      <c r="B600" s="157"/>
      <c r="C600" s="158"/>
      <c r="D600" s="159" t="s">
        <v>144</v>
      </c>
      <c r="E600" s="160"/>
      <c r="F600" s="160" t="s">
        <v>1041</v>
      </c>
      <c r="G600" s="158"/>
      <c r="H600" s="158"/>
      <c r="J600" s="158"/>
      <c r="K600" s="158"/>
      <c r="L600" s="161"/>
      <c r="M600" s="162"/>
      <c r="N600" s="158"/>
      <c r="O600" s="158"/>
      <c r="P600" s="158"/>
      <c r="Q600" s="158"/>
      <c r="R600" s="158"/>
      <c r="S600" s="158"/>
      <c r="T600" s="163"/>
      <c r="AT600" s="164" t="s">
        <v>144</v>
      </c>
      <c r="AU600" s="164" t="s">
        <v>20</v>
      </c>
      <c r="AV600" s="164" t="s">
        <v>20</v>
      </c>
      <c r="AW600" s="164" t="s">
        <v>93</v>
      </c>
      <c r="AX600" s="164" t="s">
        <v>70</v>
      </c>
      <c r="AY600" s="164" t="s">
        <v>136</v>
      </c>
    </row>
    <row r="601" spans="2:51" s="6" customFormat="1" ht="15.75" customHeight="1">
      <c r="B601" s="165"/>
      <c r="C601" s="166"/>
      <c r="D601" s="167" t="s">
        <v>144</v>
      </c>
      <c r="E601" s="166"/>
      <c r="F601" s="168" t="s">
        <v>26</v>
      </c>
      <c r="G601" s="166"/>
      <c r="H601" s="169">
        <v>100</v>
      </c>
      <c r="J601" s="166"/>
      <c r="K601" s="166"/>
      <c r="L601" s="170"/>
      <c r="M601" s="171"/>
      <c r="N601" s="166"/>
      <c r="O601" s="166"/>
      <c r="P601" s="166"/>
      <c r="Q601" s="166"/>
      <c r="R601" s="166"/>
      <c r="S601" s="166"/>
      <c r="T601" s="172"/>
      <c r="AT601" s="173" t="s">
        <v>144</v>
      </c>
      <c r="AU601" s="173" t="s">
        <v>20</v>
      </c>
      <c r="AV601" s="173" t="s">
        <v>78</v>
      </c>
      <c r="AW601" s="173" t="s">
        <v>93</v>
      </c>
      <c r="AX601" s="173" t="s">
        <v>70</v>
      </c>
      <c r="AY601" s="173" t="s">
        <v>136</v>
      </c>
    </row>
    <row r="602" spans="2:51" s="6" customFormat="1" ht="15.75" customHeight="1">
      <c r="B602" s="192"/>
      <c r="C602" s="193"/>
      <c r="D602" s="167" t="s">
        <v>144</v>
      </c>
      <c r="E602" s="193"/>
      <c r="F602" s="194" t="s">
        <v>223</v>
      </c>
      <c r="G602" s="193"/>
      <c r="H602" s="195">
        <v>100</v>
      </c>
      <c r="J602" s="193"/>
      <c r="K602" s="193"/>
      <c r="L602" s="196"/>
      <c r="M602" s="197"/>
      <c r="N602" s="193"/>
      <c r="O602" s="193"/>
      <c r="P602" s="193"/>
      <c r="Q602" s="193"/>
      <c r="R602" s="193"/>
      <c r="S602" s="193"/>
      <c r="T602" s="198"/>
      <c r="AT602" s="199" t="s">
        <v>144</v>
      </c>
      <c r="AU602" s="199" t="s">
        <v>20</v>
      </c>
      <c r="AV602" s="199" t="s">
        <v>153</v>
      </c>
      <c r="AW602" s="199" t="s">
        <v>93</v>
      </c>
      <c r="AX602" s="199" t="s">
        <v>70</v>
      </c>
      <c r="AY602" s="199" t="s">
        <v>136</v>
      </c>
    </row>
    <row r="603" spans="2:51" s="6" customFormat="1" ht="15.75" customHeight="1">
      <c r="B603" s="174"/>
      <c r="C603" s="175"/>
      <c r="D603" s="167" t="s">
        <v>144</v>
      </c>
      <c r="E603" s="175"/>
      <c r="F603" s="176" t="s">
        <v>147</v>
      </c>
      <c r="G603" s="175"/>
      <c r="H603" s="177">
        <v>100</v>
      </c>
      <c r="J603" s="175"/>
      <c r="K603" s="175"/>
      <c r="L603" s="178"/>
      <c r="M603" s="179"/>
      <c r="N603" s="175"/>
      <c r="O603" s="175"/>
      <c r="P603" s="175"/>
      <c r="Q603" s="175"/>
      <c r="R603" s="175"/>
      <c r="S603" s="175"/>
      <c r="T603" s="180"/>
      <c r="AT603" s="181" t="s">
        <v>144</v>
      </c>
      <c r="AU603" s="181" t="s">
        <v>20</v>
      </c>
      <c r="AV603" s="181" t="s">
        <v>142</v>
      </c>
      <c r="AW603" s="181" t="s">
        <v>93</v>
      </c>
      <c r="AX603" s="181" t="s">
        <v>20</v>
      </c>
      <c r="AY603" s="181" t="s">
        <v>136</v>
      </c>
    </row>
    <row r="604" spans="2:65" s="6" customFormat="1" ht="15.75" customHeight="1">
      <c r="B604" s="23"/>
      <c r="C604" s="145" t="s">
        <v>813</v>
      </c>
      <c r="D604" s="145" t="s">
        <v>138</v>
      </c>
      <c r="E604" s="146" t="s">
        <v>1381</v>
      </c>
      <c r="F604" s="147" t="s">
        <v>1382</v>
      </c>
      <c r="G604" s="148" t="s">
        <v>1051</v>
      </c>
      <c r="H604" s="149">
        <v>1</v>
      </c>
      <c r="I604" s="150"/>
      <c r="J604" s="151">
        <f>ROUND($I$604*$H$604,2)</f>
        <v>0</v>
      </c>
      <c r="K604" s="147"/>
      <c r="L604" s="43"/>
      <c r="M604" s="152"/>
      <c r="N604" s="153" t="s">
        <v>41</v>
      </c>
      <c r="O604" s="24"/>
      <c r="P604" s="24"/>
      <c r="Q604" s="154">
        <v>0</v>
      </c>
      <c r="R604" s="154">
        <f>$Q$604*$H$604</f>
        <v>0</v>
      </c>
      <c r="S604" s="154">
        <v>0</v>
      </c>
      <c r="T604" s="155">
        <f>$S$604*$H$604</f>
        <v>0</v>
      </c>
      <c r="AR604" s="89" t="s">
        <v>938</v>
      </c>
      <c r="AT604" s="89" t="s">
        <v>138</v>
      </c>
      <c r="AU604" s="89" t="s">
        <v>20</v>
      </c>
      <c r="AY604" s="6" t="s">
        <v>136</v>
      </c>
      <c r="BE604" s="156">
        <f>IF($N$604="základní",$J$604,0)</f>
        <v>0</v>
      </c>
      <c r="BF604" s="156">
        <f>IF($N$604="snížená",$J$604,0)</f>
        <v>0</v>
      </c>
      <c r="BG604" s="156">
        <f>IF($N$604="zákl. přenesená",$J$604,0)</f>
        <v>0</v>
      </c>
      <c r="BH604" s="156">
        <f>IF($N$604="sníž. přenesená",$J$604,0)</f>
        <v>0</v>
      </c>
      <c r="BI604" s="156">
        <f>IF($N$604="nulová",$J$604,0)</f>
        <v>0</v>
      </c>
      <c r="BJ604" s="89" t="s">
        <v>20</v>
      </c>
      <c r="BK604" s="156">
        <f>ROUND($I$604*$H$604,2)</f>
        <v>0</v>
      </c>
      <c r="BL604" s="89" t="s">
        <v>938</v>
      </c>
      <c r="BM604" s="89" t="s">
        <v>1383</v>
      </c>
    </row>
    <row r="605" spans="2:51" s="6" customFormat="1" ht="15.75" customHeight="1">
      <c r="B605" s="157"/>
      <c r="C605" s="158"/>
      <c r="D605" s="159" t="s">
        <v>144</v>
      </c>
      <c r="E605" s="160"/>
      <c r="F605" s="160" t="s">
        <v>1048</v>
      </c>
      <c r="G605" s="158"/>
      <c r="H605" s="158"/>
      <c r="J605" s="158"/>
      <c r="K605" s="158"/>
      <c r="L605" s="161"/>
      <c r="M605" s="162"/>
      <c r="N605" s="158"/>
      <c r="O605" s="158"/>
      <c r="P605" s="158"/>
      <c r="Q605" s="158"/>
      <c r="R605" s="158"/>
      <c r="S605" s="158"/>
      <c r="T605" s="163"/>
      <c r="AT605" s="164" t="s">
        <v>144</v>
      </c>
      <c r="AU605" s="164" t="s">
        <v>20</v>
      </c>
      <c r="AV605" s="164" t="s">
        <v>20</v>
      </c>
      <c r="AW605" s="164" t="s">
        <v>93</v>
      </c>
      <c r="AX605" s="164" t="s">
        <v>70</v>
      </c>
      <c r="AY605" s="164" t="s">
        <v>136</v>
      </c>
    </row>
    <row r="606" spans="2:51" s="6" customFormat="1" ht="15.75" customHeight="1">
      <c r="B606" s="157"/>
      <c r="C606" s="158"/>
      <c r="D606" s="167" t="s">
        <v>144</v>
      </c>
      <c r="E606" s="158"/>
      <c r="F606" s="160" t="s">
        <v>1384</v>
      </c>
      <c r="G606" s="158"/>
      <c r="H606" s="158"/>
      <c r="J606" s="158"/>
      <c r="K606" s="158"/>
      <c r="L606" s="161"/>
      <c r="M606" s="162"/>
      <c r="N606" s="158"/>
      <c r="O606" s="158"/>
      <c r="P606" s="158"/>
      <c r="Q606" s="158"/>
      <c r="R606" s="158"/>
      <c r="S606" s="158"/>
      <c r="T606" s="163"/>
      <c r="AT606" s="164" t="s">
        <v>144</v>
      </c>
      <c r="AU606" s="164" t="s">
        <v>20</v>
      </c>
      <c r="AV606" s="164" t="s">
        <v>20</v>
      </c>
      <c r="AW606" s="164" t="s">
        <v>93</v>
      </c>
      <c r="AX606" s="164" t="s">
        <v>70</v>
      </c>
      <c r="AY606" s="164" t="s">
        <v>136</v>
      </c>
    </row>
    <row r="607" spans="2:51" s="6" customFormat="1" ht="15.75" customHeight="1">
      <c r="B607" s="165"/>
      <c r="C607" s="166"/>
      <c r="D607" s="167" t="s">
        <v>144</v>
      </c>
      <c r="E607" s="166"/>
      <c r="F607" s="168" t="s">
        <v>20</v>
      </c>
      <c r="G607" s="166"/>
      <c r="H607" s="169">
        <v>1</v>
      </c>
      <c r="J607" s="166"/>
      <c r="K607" s="166"/>
      <c r="L607" s="170"/>
      <c r="M607" s="171"/>
      <c r="N607" s="166"/>
      <c r="O607" s="166"/>
      <c r="P607" s="166"/>
      <c r="Q607" s="166"/>
      <c r="R607" s="166"/>
      <c r="S607" s="166"/>
      <c r="T607" s="172"/>
      <c r="AT607" s="173" t="s">
        <v>144</v>
      </c>
      <c r="AU607" s="173" t="s">
        <v>20</v>
      </c>
      <c r="AV607" s="173" t="s">
        <v>78</v>
      </c>
      <c r="AW607" s="173" t="s">
        <v>93</v>
      </c>
      <c r="AX607" s="173" t="s">
        <v>70</v>
      </c>
      <c r="AY607" s="173" t="s">
        <v>136</v>
      </c>
    </row>
    <row r="608" spans="2:51" s="6" customFormat="1" ht="15.75" customHeight="1">
      <c r="B608" s="192"/>
      <c r="C608" s="193"/>
      <c r="D608" s="167" t="s">
        <v>144</v>
      </c>
      <c r="E608" s="193"/>
      <c r="F608" s="194" t="s">
        <v>223</v>
      </c>
      <c r="G608" s="193"/>
      <c r="H608" s="195">
        <v>1</v>
      </c>
      <c r="J608" s="193"/>
      <c r="K608" s="193"/>
      <c r="L608" s="196"/>
      <c r="M608" s="197"/>
      <c r="N608" s="193"/>
      <c r="O608" s="193"/>
      <c r="P608" s="193"/>
      <c r="Q608" s="193"/>
      <c r="R608" s="193"/>
      <c r="S608" s="193"/>
      <c r="T608" s="198"/>
      <c r="AT608" s="199" t="s">
        <v>144</v>
      </c>
      <c r="AU608" s="199" t="s">
        <v>20</v>
      </c>
      <c r="AV608" s="199" t="s">
        <v>153</v>
      </c>
      <c r="AW608" s="199" t="s">
        <v>93</v>
      </c>
      <c r="AX608" s="199" t="s">
        <v>70</v>
      </c>
      <c r="AY608" s="199" t="s">
        <v>136</v>
      </c>
    </row>
    <row r="609" spans="2:51" s="6" customFormat="1" ht="15.75" customHeight="1">
      <c r="B609" s="174"/>
      <c r="C609" s="175"/>
      <c r="D609" s="167" t="s">
        <v>144</v>
      </c>
      <c r="E609" s="175"/>
      <c r="F609" s="176" t="s">
        <v>147</v>
      </c>
      <c r="G609" s="175"/>
      <c r="H609" s="177">
        <v>1</v>
      </c>
      <c r="J609" s="175"/>
      <c r="K609" s="175"/>
      <c r="L609" s="178"/>
      <c r="M609" s="179"/>
      <c r="N609" s="175"/>
      <c r="O609" s="175"/>
      <c r="P609" s="175"/>
      <c r="Q609" s="175"/>
      <c r="R609" s="175"/>
      <c r="S609" s="175"/>
      <c r="T609" s="180"/>
      <c r="AT609" s="181" t="s">
        <v>144</v>
      </c>
      <c r="AU609" s="181" t="s">
        <v>20</v>
      </c>
      <c r="AV609" s="181" t="s">
        <v>142</v>
      </c>
      <c r="AW609" s="181" t="s">
        <v>93</v>
      </c>
      <c r="AX609" s="181" t="s">
        <v>20</v>
      </c>
      <c r="AY609" s="181" t="s">
        <v>136</v>
      </c>
    </row>
    <row r="610" spans="2:65" s="6" customFormat="1" ht="15.75" customHeight="1">
      <c r="B610" s="23"/>
      <c r="C610" s="145" t="s">
        <v>819</v>
      </c>
      <c r="D610" s="145" t="s">
        <v>138</v>
      </c>
      <c r="E610" s="146" t="s">
        <v>1385</v>
      </c>
      <c r="F610" s="147" t="s">
        <v>1386</v>
      </c>
      <c r="G610" s="148" t="s">
        <v>1051</v>
      </c>
      <c r="H610" s="149">
        <v>1</v>
      </c>
      <c r="I610" s="150"/>
      <c r="J610" s="151">
        <f>ROUND($I$610*$H$610,2)</f>
        <v>0</v>
      </c>
      <c r="K610" s="147"/>
      <c r="L610" s="43"/>
      <c r="M610" s="152"/>
      <c r="N610" s="153" t="s">
        <v>41</v>
      </c>
      <c r="O610" s="24"/>
      <c r="P610" s="24"/>
      <c r="Q610" s="154">
        <v>0</v>
      </c>
      <c r="R610" s="154">
        <f>$Q$610*$H$610</f>
        <v>0</v>
      </c>
      <c r="S610" s="154">
        <v>0</v>
      </c>
      <c r="T610" s="155">
        <f>$S$610*$H$610</f>
        <v>0</v>
      </c>
      <c r="AR610" s="89" t="s">
        <v>938</v>
      </c>
      <c r="AT610" s="89" t="s">
        <v>138</v>
      </c>
      <c r="AU610" s="89" t="s">
        <v>20</v>
      </c>
      <c r="AY610" s="6" t="s">
        <v>136</v>
      </c>
      <c r="BE610" s="156">
        <f>IF($N$610="základní",$J$610,0)</f>
        <v>0</v>
      </c>
      <c r="BF610" s="156">
        <f>IF($N$610="snížená",$J$610,0)</f>
        <v>0</v>
      </c>
      <c r="BG610" s="156">
        <f>IF($N$610="zákl. přenesená",$J$610,0)</f>
        <v>0</v>
      </c>
      <c r="BH610" s="156">
        <f>IF($N$610="sníž. přenesená",$J$610,0)</f>
        <v>0</v>
      </c>
      <c r="BI610" s="156">
        <f>IF($N$610="nulová",$J$610,0)</f>
        <v>0</v>
      </c>
      <c r="BJ610" s="89" t="s">
        <v>20</v>
      </c>
      <c r="BK610" s="156">
        <f>ROUND($I$610*$H$610,2)</f>
        <v>0</v>
      </c>
      <c r="BL610" s="89" t="s">
        <v>938</v>
      </c>
      <c r="BM610" s="89" t="s">
        <v>1387</v>
      </c>
    </row>
    <row r="611" spans="2:51" s="6" customFormat="1" ht="15.75" customHeight="1">
      <c r="B611" s="157"/>
      <c r="C611" s="158"/>
      <c r="D611" s="159" t="s">
        <v>144</v>
      </c>
      <c r="E611" s="160"/>
      <c r="F611" s="160" t="s">
        <v>1388</v>
      </c>
      <c r="G611" s="158"/>
      <c r="H611" s="158"/>
      <c r="J611" s="158"/>
      <c r="K611" s="158"/>
      <c r="L611" s="161"/>
      <c r="M611" s="162"/>
      <c r="N611" s="158"/>
      <c r="O611" s="158"/>
      <c r="P611" s="158"/>
      <c r="Q611" s="158"/>
      <c r="R611" s="158"/>
      <c r="S611" s="158"/>
      <c r="T611" s="163"/>
      <c r="AT611" s="164" t="s">
        <v>144</v>
      </c>
      <c r="AU611" s="164" t="s">
        <v>20</v>
      </c>
      <c r="AV611" s="164" t="s">
        <v>20</v>
      </c>
      <c r="AW611" s="164" t="s">
        <v>93</v>
      </c>
      <c r="AX611" s="164" t="s">
        <v>70</v>
      </c>
      <c r="AY611" s="164" t="s">
        <v>136</v>
      </c>
    </row>
    <row r="612" spans="2:51" s="6" customFormat="1" ht="15.75" customHeight="1">
      <c r="B612" s="165"/>
      <c r="C612" s="166"/>
      <c r="D612" s="167" t="s">
        <v>144</v>
      </c>
      <c r="E612" s="166"/>
      <c r="F612" s="168" t="s">
        <v>20</v>
      </c>
      <c r="G612" s="166"/>
      <c r="H612" s="169">
        <v>1</v>
      </c>
      <c r="J612" s="166"/>
      <c r="K612" s="166"/>
      <c r="L612" s="170"/>
      <c r="M612" s="171"/>
      <c r="N612" s="166"/>
      <c r="O612" s="166"/>
      <c r="P612" s="166"/>
      <c r="Q612" s="166"/>
      <c r="R612" s="166"/>
      <c r="S612" s="166"/>
      <c r="T612" s="172"/>
      <c r="AT612" s="173" t="s">
        <v>144</v>
      </c>
      <c r="AU612" s="173" t="s">
        <v>20</v>
      </c>
      <c r="AV612" s="173" t="s">
        <v>78</v>
      </c>
      <c r="AW612" s="173" t="s">
        <v>93</v>
      </c>
      <c r="AX612" s="173" t="s">
        <v>70</v>
      </c>
      <c r="AY612" s="173" t="s">
        <v>136</v>
      </c>
    </row>
    <row r="613" spans="2:51" s="6" customFormat="1" ht="15.75" customHeight="1">
      <c r="B613" s="192"/>
      <c r="C613" s="193"/>
      <c r="D613" s="167" t="s">
        <v>144</v>
      </c>
      <c r="E613" s="193"/>
      <c r="F613" s="194" t="s">
        <v>223</v>
      </c>
      <c r="G613" s="193"/>
      <c r="H613" s="195">
        <v>1</v>
      </c>
      <c r="J613" s="193"/>
      <c r="K613" s="193"/>
      <c r="L613" s="196"/>
      <c r="M613" s="197"/>
      <c r="N613" s="193"/>
      <c r="O613" s="193"/>
      <c r="P613" s="193"/>
      <c r="Q613" s="193"/>
      <c r="R613" s="193"/>
      <c r="S613" s="193"/>
      <c r="T613" s="198"/>
      <c r="AT613" s="199" t="s">
        <v>144</v>
      </c>
      <c r="AU613" s="199" t="s">
        <v>20</v>
      </c>
      <c r="AV613" s="199" t="s">
        <v>153</v>
      </c>
      <c r="AW613" s="199" t="s">
        <v>93</v>
      </c>
      <c r="AX613" s="199" t="s">
        <v>70</v>
      </c>
      <c r="AY613" s="199" t="s">
        <v>136</v>
      </c>
    </row>
    <row r="614" spans="2:51" s="6" customFormat="1" ht="15.75" customHeight="1">
      <c r="B614" s="174"/>
      <c r="C614" s="175"/>
      <c r="D614" s="167" t="s">
        <v>144</v>
      </c>
      <c r="E614" s="175"/>
      <c r="F614" s="176" t="s">
        <v>147</v>
      </c>
      <c r="G614" s="175"/>
      <c r="H614" s="177">
        <v>1</v>
      </c>
      <c r="J614" s="175"/>
      <c r="K614" s="175"/>
      <c r="L614" s="178"/>
      <c r="M614" s="179"/>
      <c r="N614" s="175"/>
      <c r="O614" s="175"/>
      <c r="P614" s="175"/>
      <c r="Q614" s="175"/>
      <c r="R614" s="175"/>
      <c r="S614" s="175"/>
      <c r="T614" s="180"/>
      <c r="AT614" s="181" t="s">
        <v>144</v>
      </c>
      <c r="AU614" s="181" t="s">
        <v>20</v>
      </c>
      <c r="AV614" s="181" t="s">
        <v>142</v>
      </c>
      <c r="AW614" s="181" t="s">
        <v>93</v>
      </c>
      <c r="AX614" s="181" t="s">
        <v>20</v>
      </c>
      <c r="AY614" s="181" t="s">
        <v>136</v>
      </c>
    </row>
    <row r="615" spans="2:65" s="6" customFormat="1" ht="15.75" customHeight="1">
      <c r="B615" s="23"/>
      <c r="C615" s="145" t="s">
        <v>847</v>
      </c>
      <c r="D615" s="145" t="s">
        <v>138</v>
      </c>
      <c r="E615" s="146" t="s">
        <v>1389</v>
      </c>
      <c r="F615" s="147" t="s">
        <v>1390</v>
      </c>
      <c r="G615" s="148" t="s">
        <v>1051</v>
      </c>
      <c r="H615" s="149">
        <v>1</v>
      </c>
      <c r="I615" s="150"/>
      <c r="J615" s="151">
        <f>ROUND($I$615*$H$615,2)</f>
        <v>0</v>
      </c>
      <c r="K615" s="147"/>
      <c r="L615" s="43"/>
      <c r="M615" s="152"/>
      <c r="N615" s="153" t="s">
        <v>41</v>
      </c>
      <c r="O615" s="24"/>
      <c r="P615" s="24"/>
      <c r="Q615" s="154">
        <v>0</v>
      </c>
      <c r="R615" s="154">
        <f>$Q$615*$H$615</f>
        <v>0</v>
      </c>
      <c r="S615" s="154">
        <v>0</v>
      </c>
      <c r="T615" s="155">
        <f>$S$615*$H$615</f>
        <v>0</v>
      </c>
      <c r="AR615" s="89" t="s">
        <v>938</v>
      </c>
      <c r="AT615" s="89" t="s">
        <v>138</v>
      </c>
      <c r="AU615" s="89" t="s">
        <v>20</v>
      </c>
      <c r="AY615" s="6" t="s">
        <v>136</v>
      </c>
      <c r="BE615" s="156">
        <f>IF($N$615="základní",$J$615,0)</f>
        <v>0</v>
      </c>
      <c r="BF615" s="156">
        <f>IF($N$615="snížená",$J$615,0)</f>
        <v>0</v>
      </c>
      <c r="BG615" s="156">
        <f>IF($N$615="zákl. přenesená",$J$615,0)</f>
        <v>0</v>
      </c>
      <c r="BH615" s="156">
        <f>IF($N$615="sníž. přenesená",$J$615,0)</f>
        <v>0</v>
      </c>
      <c r="BI615" s="156">
        <f>IF($N$615="nulová",$J$615,0)</f>
        <v>0</v>
      </c>
      <c r="BJ615" s="89" t="s">
        <v>20</v>
      </c>
      <c r="BK615" s="156">
        <f>ROUND($I$615*$H$615,2)</f>
        <v>0</v>
      </c>
      <c r="BL615" s="89" t="s">
        <v>938</v>
      </c>
      <c r="BM615" s="89" t="s">
        <v>1391</v>
      </c>
    </row>
    <row r="616" spans="2:51" s="6" customFormat="1" ht="15.75" customHeight="1">
      <c r="B616" s="165"/>
      <c r="C616" s="166"/>
      <c r="D616" s="159" t="s">
        <v>144</v>
      </c>
      <c r="E616" s="168"/>
      <c r="F616" s="168" t="s">
        <v>20</v>
      </c>
      <c r="G616" s="166"/>
      <c r="H616" s="169">
        <v>1</v>
      </c>
      <c r="J616" s="166"/>
      <c r="K616" s="166"/>
      <c r="L616" s="170"/>
      <c r="M616" s="171"/>
      <c r="N616" s="166"/>
      <c r="O616" s="166"/>
      <c r="P616" s="166"/>
      <c r="Q616" s="166"/>
      <c r="R616" s="166"/>
      <c r="S616" s="166"/>
      <c r="T616" s="172"/>
      <c r="AT616" s="173" t="s">
        <v>144</v>
      </c>
      <c r="AU616" s="173" t="s">
        <v>20</v>
      </c>
      <c r="AV616" s="173" t="s">
        <v>78</v>
      </c>
      <c r="AW616" s="173" t="s">
        <v>93</v>
      </c>
      <c r="AX616" s="173" t="s">
        <v>70</v>
      </c>
      <c r="AY616" s="173" t="s">
        <v>136</v>
      </c>
    </row>
    <row r="617" spans="2:51" s="6" customFormat="1" ht="15.75" customHeight="1">
      <c r="B617" s="192"/>
      <c r="C617" s="193"/>
      <c r="D617" s="167" t="s">
        <v>144</v>
      </c>
      <c r="E617" s="193"/>
      <c r="F617" s="194" t="s">
        <v>223</v>
      </c>
      <c r="G617" s="193"/>
      <c r="H617" s="195">
        <v>1</v>
      </c>
      <c r="J617" s="193"/>
      <c r="K617" s="193"/>
      <c r="L617" s="196"/>
      <c r="M617" s="197"/>
      <c r="N617" s="193"/>
      <c r="O617" s="193"/>
      <c r="P617" s="193"/>
      <c r="Q617" s="193"/>
      <c r="R617" s="193"/>
      <c r="S617" s="193"/>
      <c r="T617" s="198"/>
      <c r="AT617" s="199" t="s">
        <v>144</v>
      </c>
      <c r="AU617" s="199" t="s">
        <v>20</v>
      </c>
      <c r="AV617" s="199" t="s">
        <v>153</v>
      </c>
      <c r="AW617" s="199" t="s">
        <v>93</v>
      </c>
      <c r="AX617" s="199" t="s">
        <v>70</v>
      </c>
      <c r="AY617" s="199" t="s">
        <v>136</v>
      </c>
    </row>
    <row r="618" spans="2:51" s="6" customFormat="1" ht="15.75" customHeight="1">
      <c r="B618" s="174"/>
      <c r="C618" s="175"/>
      <c r="D618" s="167" t="s">
        <v>144</v>
      </c>
      <c r="E618" s="175"/>
      <c r="F618" s="176" t="s">
        <v>147</v>
      </c>
      <c r="G618" s="175"/>
      <c r="H618" s="177">
        <v>1</v>
      </c>
      <c r="J618" s="175"/>
      <c r="K618" s="175"/>
      <c r="L618" s="178"/>
      <c r="M618" s="179"/>
      <c r="N618" s="175"/>
      <c r="O618" s="175"/>
      <c r="P618" s="175"/>
      <c r="Q618" s="175"/>
      <c r="R618" s="175"/>
      <c r="S618" s="175"/>
      <c r="T618" s="180"/>
      <c r="AT618" s="181" t="s">
        <v>144</v>
      </c>
      <c r="AU618" s="181" t="s">
        <v>20</v>
      </c>
      <c r="AV618" s="181" t="s">
        <v>142</v>
      </c>
      <c r="AW618" s="181" t="s">
        <v>93</v>
      </c>
      <c r="AX618" s="181" t="s">
        <v>20</v>
      </c>
      <c r="AY618" s="181" t="s">
        <v>136</v>
      </c>
    </row>
    <row r="619" spans="2:65" s="6" customFormat="1" ht="15.75" customHeight="1">
      <c r="B619" s="23"/>
      <c r="C619" s="145" t="s">
        <v>851</v>
      </c>
      <c r="D619" s="145" t="s">
        <v>138</v>
      </c>
      <c r="E619" s="146" t="s">
        <v>1392</v>
      </c>
      <c r="F619" s="147" t="s">
        <v>1393</v>
      </c>
      <c r="G619" s="148" t="s">
        <v>1051</v>
      </c>
      <c r="H619" s="149">
        <v>1</v>
      </c>
      <c r="I619" s="150"/>
      <c r="J619" s="151">
        <f>ROUND($I$619*$H$619,2)</f>
        <v>0</v>
      </c>
      <c r="K619" s="147"/>
      <c r="L619" s="43"/>
      <c r="M619" s="152"/>
      <c r="N619" s="153" t="s">
        <v>41</v>
      </c>
      <c r="O619" s="24"/>
      <c r="P619" s="24"/>
      <c r="Q619" s="154">
        <v>0</v>
      </c>
      <c r="R619" s="154">
        <f>$Q$619*$H$619</f>
        <v>0</v>
      </c>
      <c r="S619" s="154">
        <v>0</v>
      </c>
      <c r="T619" s="155">
        <f>$S$619*$H$619</f>
        <v>0</v>
      </c>
      <c r="AR619" s="89" t="s">
        <v>938</v>
      </c>
      <c r="AT619" s="89" t="s">
        <v>138</v>
      </c>
      <c r="AU619" s="89" t="s">
        <v>20</v>
      </c>
      <c r="AY619" s="6" t="s">
        <v>136</v>
      </c>
      <c r="BE619" s="156">
        <f>IF($N$619="základní",$J$619,0)</f>
        <v>0</v>
      </c>
      <c r="BF619" s="156">
        <f>IF($N$619="snížená",$J$619,0)</f>
        <v>0</v>
      </c>
      <c r="BG619" s="156">
        <f>IF($N$619="zákl. přenesená",$J$619,0)</f>
        <v>0</v>
      </c>
      <c r="BH619" s="156">
        <f>IF($N$619="sníž. přenesená",$J$619,0)</f>
        <v>0</v>
      </c>
      <c r="BI619" s="156">
        <f>IF($N$619="nulová",$J$619,0)</f>
        <v>0</v>
      </c>
      <c r="BJ619" s="89" t="s">
        <v>20</v>
      </c>
      <c r="BK619" s="156">
        <f>ROUND($I$619*$H$619,2)</f>
        <v>0</v>
      </c>
      <c r="BL619" s="89" t="s">
        <v>938</v>
      </c>
      <c r="BM619" s="89" t="s">
        <v>1394</v>
      </c>
    </row>
    <row r="620" spans="2:51" s="6" customFormat="1" ht="15.75" customHeight="1">
      <c r="B620" s="165"/>
      <c r="C620" s="166"/>
      <c r="D620" s="159" t="s">
        <v>144</v>
      </c>
      <c r="E620" s="168"/>
      <c r="F620" s="168" t="s">
        <v>20</v>
      </c>
      <c r="G620" s="166"/>
      <c r="H620" s="169">
        <v>1</v>
      </c>
      <c r="J620" s="166"/>
      <c r="K620" s="166"/>
      <c r="L620" s="170"/>
      <c r="M620" s="171"/>
      <c r="N620" s="166"/>
      <c r="O620" s="166"/>
      <c r="P620" s="166"/>
      <c r="Q620" s="166"/>
      <c r="R620" s="166"/>
      <c r="S620" s="166"/>
      <c r="T620" s="172"/>
      <c r="AT620" s="173" t="s">
        <v>144</v>
      </c>
      <c r="AU620" s="173" t="s">
        <v>20</v>
      </c>
      <c r="AV620" s="173" t="s">
        <v>78</v>
      </c>
      <c r="AW620" s="173" t="s">
        <v>93</v>
      </c>
      <c r="AX620" s="173" t="s">
        <v>70</v>
      </c>
      <c r="AY620" s="173" t="s">
        <v>136</v>
      </c>
    </row>
    <row r="621" spans="2:51" s="6" customFormat="1" ht="15.75" customHeight="1">
      <c r="B621" s="192"/>
      <c r="C621" s="193"/>
      <c r="D621" s="167" t="s">
        <v>144</v>
      </c>
      <c r="E621" s="193"/>
      <c r="F621" s="194" t="s">
        <v>223</v>
      </c>
      <c r="G621" s="193"/>
      <c r="H621" s="195">
        <v>1</v>
      </c>
      <c r="J621" s="193"/>
      <c r="K621" s="193"/>
      <c r="L621" s="196"/>
      <c r="M621" s="197"/>
      <c r="N621" s="193"/>
      <c r="O621" s="193"/>
      <c r="P621" s="193"/>
      <c r="Q621" s="193"/>
      <c r="R621" s="193"/>
      <c r="S621" s="193"/>
      <c r="T621" s="198"/>
      <c r="AT621" s="199" t="s">
        <v>144</v>
      </c>
      <c r="AU621" s="199" t="s">
        <v>20</v>
      </c>
      <c r="AV621" s="199" t="s">
        <v>153</v>
      </c>
      <c r="AW621" s="199" t="s">
        <v>93</v>
      </c>
      <c r="AX621" s="199" t="s">
        <v>70</v>
      </c>
      <c r="AY621" s="199" t="s">
        <v>136</v>
      </c>
    </row>
    <row r="622" spans="2:51" s="6" customFormat="1" ht="15.75" customHeight="1">
      <c r="B622" s="174"/>
      <c r="C622" s="175"/>
      <c r="D622" s="167" t="s">
        <v>144</v>
      </c>
      <c r="E622" s="175"/>
      <c r="F622" s="176" t="s">
        <v>147</v>
      </c>
      <c r="G622" s="175"/>
      <c r="H622" s="177">
        <v>1</v>
      </c>
      <c r="J622" s="175"/>
      <c r="K622" s="175"/>
      <c r="L622" s="178"/>
      <c r="M622" s="179"/>
      <c r="N622" s="175"/>
      <c r="O622" s="175"/>
      <c r="P622" s="175"/>
      <c r="Q622" s="175"/>
      <c r="R622" s="175"/>
      <c r="S622" s="175"/>
      <c r="T622" s="180"/>
      <c r="AT622" s="181" t="s">
        <v>144</v>
      </c>
      <c r="AU622" s="181" t="s">
        <v>20</v>
      </c>
      <c r="AV622" s="181" t="s">
        <v>142</v>
      </c>
      <c r="AW622" s="181" t="s">
        <v>93</v>
      </c>
      <c r="AX622" s="181" t="s">
        <v>20</v>
      </c>
      <c r="AY622" s="181" t="s">
        <v>136</v>
      </c>
    </row>
    <row r="623" spans="2:65" s="6" customFormat="1" ht="15.75" customHeight="1">
      <c r="B623" s="23"/>
      <c r="C623" s="145" t="s">
        <v>868</v>
      </c>
      <c r="D623" s="145" t="s">
        <v>138</v>
      </c>
      <c r="E623" s="146" t="s">
        <v>1395</v>
      </c>
      <c r="F623" s="147" t="s">
        <v>1396</v>
      </c>
      <c r="G623" s="148" t="s">
        <v>1051</v>
      </c>
      <c r="H623" s="149">
        <v>1</v>
      </c>
      <c r="I623" s="150"/>
      <c r="J623" s="151">
        <f>ROUND($I$623*$H$623,2)</f>
        <v>0</v>
      </c>
      <c r="K623" s="147"/>
      <c r="L623" s="43"/>
      <c r="M623" s="152"/>
      <c r="N623" s="153" t="s">
        <v>41</v>
      </c>
      <c r="O623" s="24"/>
      <c r="P623" s="24"/>
      <c r="Q623" s="154">
        <v>0</v>
      </c>
      <c r="R623" s="154">
        <f>$Q$623*$H$623</f>
        <v>0</v>
      </c>
      <c r="S623" s="154">
        <v>0</v>
      </c>
      <c r="T623" s="155">
        <f>$S$623*$H$623</f>
        <v>0</v>
      </c>
      <c r="AR623" s="89" t="s">
        <v>938</v>
      </c>
      <c r="AT623" s="89" t="s">
        <v>138</v>
      </c>
      <c r="AU623" s="89" t="s">
        <v>20</v>
      </c>
      <c r="AY623" s="6" t="s">
        <v>136</v>
      </c>
      <c r="BE623" s="156">
        <f>IF($N$623="základní",$J$623,0)</f>
        <v>0</v>
      </c>
      <c r="BF623" s="156">
        <f>IF($N$623="snížená",$J$623,0)</f>
        <v>0</v>
      </c>
      <c r="BG623" s="156">
        <f>IF($N$623="zákl. přenesená",$J$623,0)</f>
        <v>0</v>
      </c>
      <c r="BH623" s="156">
        <f>IF($N$623="sníž. přenesená",$J$623,0)</f>
        <v>0</v>
      </c>
      <c r="BI623" s="156">
        <f>IF($N$623="nulová",$J$623,0)</f>
        <v>0</v>
      </c>
      <c r="BJ623" s="89" t="s">
        <v>20</v>
      </c>
      <c r="BK623" s="156">
        <f>ROUND($I$623*$H$623,2)</f>
        <v>0</v>
      </c>
      <c r="BL623" s="89" t="s">
        <v>938</v>
      </c>
      <c r="BM623" s="89" t="s">
        <v>1397</v>
      </c>
    </row>
    <row r="624" spans="2:51" s="6" customFormat="1" ht="15.75" customHeight="1">
      <c r="B624" s="165"/>
      <c r="C624" s="166"/>
      <c r="D624" s="159" t="s">
        <v>144</v>
      </c>
      <c r="E624" s="168"/>
      <c r="F624" s="168" t="s">
        <v>20</v>
      </c>
      <c r="G624" s="166"/>
      <c r="H624" s="169">
        <v>1</v>
      </c>
      <c r="J624" s="166"/>
      <c r="K624" s="166"/>
      <c r="L624" s="170"/>
      <c r="M624" s="171"/>
      <c r="N624" s="166"/>
      <c r="O624" s="166"/>
      <c r="P624" s="166"/>
      <c r="Q624" s="166"/>
      <c r="R624" s="166"/>
      <c r="S624" s="166"/>
      <c r="T624" s="172"/>
      <c r="AT624" s="173" t="s">
        <v>144</v>
      </c>
      <c r="AU624" s="173" t="s">
        <v>20</v>
      </c>
      <c r="AV624" s="173" t="s">
        <v>78</v>
      </c>
      <c r="AW624" s="173" t="s">
        <v>93</v>
      </c>
      <c r="AX624" s="173" t="s">
        <v>70</v>
      </c>
      <c r="AY624" s="173" t="s">
        <v>136</v>
      </c>
    </row>
    <row r="625" spans="2:51" s="6" customFormat="1" ht="15.75" customHeight="1">
      <c r="B625" s="192"/>
      <c r="C625" s="193"/>
      <c r="D625" s="167" t="s">
        <v>144</v>
      </c>
      <c r="E625" s="193"/>
      <c r="F625" s="194" t="s">
        <v>223</v>
      </c>
      <c r="G625" s="193"/>
      <c r="H625" s="195">
        <v>1</v>
      </c>
      <c r="J625" s="193"/>
      <c r="K625" s="193"/>
      <c r="L625" s="196"/>
      <c r="M625" s="197"/>
      <c r="N625" s="193"/>
      <c r="O625" s="193"/>
      <c r="P625" s="193"/>
      <c r="Q625" s="193"/>
      <c r="R625" s="193"/>
      <c r="S625" s="193"/>
      <c r="T625" s="198"/>
      <c r="AT625" s="199" t="s">
        <v>144</v>
      </c>
      <c r="AU625" s="199" t="s">
        <v>20</v>
      </c>
      <c r="AV625" s="199" t="s">
        <v>153</v>
      </c>
      <c r="AW625" s="199" t="s">
        <v>93</v>
      </c>
      <c r="AX625" s="199" t="s">
        <v>70</v>
      </c>
      <c r="AY625" s="199" t="s">
        <v>136</v>
      </c>
    </row>
    <row r="626" spans="2:51" s="6" customFormat="1" ht="15.75" customHeight="1">
      <c r="B626" s="174"/>
      <c r="C626" s="175"/>
      <c r="D626" s="167" t="s">
        <v>144</v>
      </c>
      <c r="E626" s="175"/>
      <c r="F626" s="176" t="s">
        <v>147</v>
      </c>
      <c r="G626" s="175"/>
      <c r="H626" s="177">
        <v>1</v>
      </c>
      <c r="J626" s="175"/>
      <c r="K626" s="175"/>
      <c r="L626" s="178"/>
      <c r="M626" s="179"/>
      <c r="N626" s="175"/>
      <c r="O626" s="175"/>
      <c r="P626" s="175"/>
      <c r="Q626" s="175"/>
      <c r="R626" s="175"/>
      <c r="S626" s="175"/>
      <c r="T626" s="180"/>
      <c r="AT626" s="181" t="s">
        <v>144</v>
      </c>
      <c r="AU626" s="181" t="s">
        <v>20</v>
      </c>
      <c r="AV626" s="181" t="s">
        <v>142</v>
      </c>
      <c r="AW626" s="181" t="s">
        <v>93</v>
      </c>
      <c r="AX626" s="181" t="s">
        <v>20</v>
      </c>
      <c r="AY626" s="181" t="s">
        <v>136</v>
      </c>
    </row>
    <row r="627" spans="2:65" s="6" customFormat="1" ht="15.75" customHeight="1">
      <c r="B627" s="23"/>
      <c r="C627" s="145" t="s">
        <v>872</v>
      </c>
      <c r="D627" s="145" t="s">
        <v>138</v>
      </c>
      <c r="E627" s="146" t="s">
        <v>1398</v>
      </c>
      <c r="F627" s="147" t="s">
        <v>1399</v>
      </c>
      <c r="G627" s="148" t="s">
        <v>1051</v>
      </c>
      <c r="H627" s="149">
        <v>6</v>
      </c>
      <c r="I627" s="150"/>
      <c r="J627" s="151">
        <f>ROUND($I$627*$H$627,2)</f>
        <v>0</v>
      </c>
      <c r="K627" s="147"/>
      <c r="L627" s="43"/>
      <c r="M627" s="152"/>
      <c r="N627" s="153" t="s">
        <v>41</v>
      </c>
      <c r="O627" s="24"/>
      <c r="P627" s="24"/>
      <c r="Q627" s="154">
        <v>0</v>
      </c>
      <c r="R627" s="154">
        <f>$Q$627*$H$627</f>
        <v>0</v>
      </c>
      <c r="S627" s="154">
        <v>0</v>
      </c>
      <c r="T627" s="155">
        <f>$S$627*$H$627</f>
        <v>0</v>
      </c>
      <c r="AR627" s="89" t="s">
        <v>938</v>
      </c>
      <c r="AT627" s="89" t="s">
        <v>138</v>
      </c>
      <c r="AU627" s="89" t="s">
        <v>20</v>
      </c>
      <c r="AY627" s="6" t="s">
        <v>136</v>
      </c>
      <c r="BE627" s="156">
        <f>IF($N$627="základní",$J$627,0)</f>
        <v>0</v>
      </c>
      <c r="BF627" s="156">
        <f>IF($N$627="snížená",$J$627,0)</f>
        <v>0</v>
      </c>
      <c r="BG627" s="156">
        <f>IF($N$627="zákl. přenesená",$J$627,0)</f>
        <v>0</v>
      </c>
      <c r="BH627" s="156">
        <f>IF($N$627="sníž. přenesená",$J$627,0)</f>
        <v>0</v>
      </c>
      <c r="BI627" s="156">
        <f>IF($N$627="nulová",$J$627,0)</f>
        <v>0</v>
      </c>
      <c r="BJ627" s="89" t="s">
        <v>20</v>
      </c>
      <c r="BK627" s="156">
        <f>ROUND($I$627*$H$627,2)</f>
        <v>0</v>
      </c>
      <c r="BL627" s="89" t="s">
        <v>938</v>
      </c>
      <c r="BM627" s="89" t="s">
        <v>1400</v>
      </c>
    </row>
    <row r="628" spans="2:51" s="6" customFormat="1" ht="15.75" customHeight="1">
      <c r="B628" s="157"/>
      <c r="C628" s="158"/>
      <c r="D628" s="159" t="s">
        <v>144</v>
      </c>
      <c r="E628" s="160"/>
      <c r="F628" s="160" t="s">
        <v>1401</v>
      </c>
      <c r="G628" s="158"/>
      <c r="H628" s="158"/>
      <c r="J628" s="158"/>
      <c r="K628" s="158"/>
      <c r="L628" s="161"/>
      <c r="M628" s="162"/>
      <c r="N628" s="158"/>
      <c r="O628" s="158"/>
      <c r="P628" s="158"/>
      <c r="Q628" s="158"/>
      <c r="R628" s="158"/>
      <c r="S628" s="158"/>
      <c r="T628" s="163"/>
      <c r="AT628" s="164" t="s">
        <v>144</v>
      </c>
      <c r="AU628" s="164" t="s">
        <v>20</v>
      </c>
      <c r="AV628" s="164" t="s">
        <v>20</v>
      </c>
      <c r="AW628" s="164" t="s">
        <v>93</v>
      </c>
      <c r="AX628" s="164" t="s">
        <v>70</v>
      </c>
      <c r="AY628" s="164" t="s">
        <v>136</v>
      </c>
    </row>
    <row r="629" spans="2:51" s="6" customFormat="1" ht="15.75" customHeight="1">
      <c r="B629" s="157"/>
      <c r="C629" s="158"/>
      <c r="D629" s="167" t="s">
        <v>144</v>
      </c>
      <c r="E629" s="158"/>
      <c r="F629" s="160" t="s">
        <v>1402</v>
      </c>
      <c r="G629" s="158"/>
      <c r="H629" s="158"/>
      <c r="J629" s="158"/>
      <c r="K629" s="158"/>
      <c r="L629" s="161"/>
      <c r="M629" s="162"/>
      <c r="N629" s="158"/>
      <c r="O629" s="158"/>
      <c r="P629" s="158"/>
      <c r="Q629" s="158"/>
      <c r="R629" s="158"/>
      <c r="S629" s="158"/>
      <c r="T629" s="163"/>
      <c r="AT629" s="164" t="s">
        <v>144</v>
      </c>
      <c r="AU629" s="164" t="s">
        <v>20</v>
      </c>
      <c r="AV629" s="164" t="s">
        <v>20</v>
      </c>
      <c r="AW629" s="164" t="s">
        <v>93</v>
      </c>
      <c r="AX629" s="164" t="s">
        <v>70</v>
      </c>
      <c r="AY629" s="164" t="s">
        <v>136</v>
      </c>
    </row>
    <row r="630" spans="2:51" s="6" customFormat="1" ht="15.75" customHeight="1">
      <c r="B630" s="157"/>
      <c r="C630" s="158"/>
      <c r="D630" s="167" t="s">
        <v>144</v>
      </c>
      <c r="E630" s="158"/>
      <c r="F630" s="160" t="s">
        <v>1403</v>
      </c>
      <c r="G630" s="158"/>
      <c r="H630" s="158"/>
      <c r="J630" s="158"/>
      <c r="K630" s="158"/>
      <c r="L630" s="161"/>
      <c r="M630" s="162"/>
      <c r="N630" s="158"/>
      <c r="O630" s="158"/>
      <c r="P630" s="158"/>
      <c r="Q630" s="158"/>
      <c r="R630" s="158"/>
      <c r="S630" s="158"/>
      <c r="T630" s="163"/>
      <c r="AT630" s="164" t="s">
        <v>144</v>
      </c>
      <c r="AU630" s="164" t="s">
        <v>20</v>
      </c>
      <c r="AV630" s="164" t="s">
        <v>20</v>
      </c>
      <c r="AW630" s="164" t="s">
        <v>93</v>
      </c>
      <c r="AX630" s="164" t="s">
        <v>70</v>
      </c>
      <c r="AY630" s="164" t="s">
        <v>136</v>
      </c>
    </row>
    <row r="631" spans="2:51" s="6" customFormat="1" ht="15.75" customHeight="1">
      <c r="B631" s="165"/>
      <c r="C631" s="166"/>
      <c r="D631" s="167" t="s">
        <v>144</v>
      </c>
      <c r="E631" s="166"/>
      <c r="F631" s="168" t="s">
        <v>166</v>
      </c>
      <c r="G631" s="166"/>
      <c r="H631" s="169">
        <v>6</v>
      </c>
      <c r="J631" s="166"/>
      <c r="K631" s="166"/>
      <c r="L631" s="170"/>
      <c r="M631" s="171"/>
      <c r="N631" s="166"/>
      <c r="O631" s="166"/>
      <c r="P631" s="166"/>
      <c r="Q631" s="166"/>
      <c r="R631" s="166"/>
      <c r="S631" s="166"/>
      <c r="T631" s="172"/>
      <c r="AT631" s="173" t="s">
        <v>144</v>
      </c>
      <c r="AU631" s="173" t="s">
        <v>20</v>
      </c>
      <c r="AV631" s="173" t="s">
        <v>78</v>
      </c>
      <c r="AW631" s="173" t="s">
        <v>93</v>
      </c>
      <c r="AX631" s="173" t="s">
        <v>70</v>
      </c>
      <c r="AY631" s="173" t="s">
        <v>136</v>
      </c>
    </row>
    <row r="632" spans="2:51" s="6" customFormat="1" ht="15.75" customHeight="1">
      <c r="B632" s="192"/>
      <c r="C632" s="193"/>
      <c r="D632" s="167" t="s">
        <v>144</v>
      </c>
      <c r="E632" s="193"/>
      <c r="F632" s="194" t="s">
        <v>223</v>
      </c>
      <c r="G632" s="193"/>
      <c r="H632" s="195">
        <v>6</v>
      </c>
      <c r="J632" s="193"/>
      <c r="K632" s="193"/>
      <c r="L632" s="196"/>
      <c r="M632" s="197"/>
      <c r="N632" s="193"/>
      <c r="O632" s="193"/>
      <c r="P632" s="193"/>
      <c r="Q632" s="193"/>
      <c r="R632" s="193"/>
      <c r="S632" s="193"/>
      <c r="T632" s="198"/>
      <c r="AT632" s="199" t="s">
        <v>144</v>
      </c>
      <c r="AU632" s="199" t="s">
        <v>20</v>
      </c>
      <c r="AV632" s="199" t="s">
        <v>153</v>
      </c>
      <c r="AW632" s="199" t="s">
        <v>93</v>
      </c>
      <c r="AX632" s="199" t="s">
        <v>70</v>
      </c>
      <c r="AY632" s="199" t="s">
        <v>136</v>
      </c>
    </row>
    <row r="633" spans="2:51" s="6" customFormat="1" ht="15.75" customHeight="1">
      <c r="B633" s="174"/>
      <c r="C633" s="175"/>
      <c r="D633" s="167" t="s">
        <v>144</v>
      </c>
      <c r="E633" s="175"/>
      <c r="F633" s="176" t="s">
        <v>147</v>
      </c>
      <c r="G633" s="175"/>
      <c r="H633" s="177">
        <v>6</v>
      </c>
      <c r="J633" s="175"/>
      <c r="K633" s="175"/>
      <c r="L633" s="178"/>
      <c r="M633" s="179"/>
      <c r="N633" s="175"/>
      <c r="O633" s="175"/>
      <c r="P633" s="175"/>
      <c r="Q633" s="175"/>
      <c r="R633" s="175"/>
      <c r="S633" s="175"/>
      <c r="T633" s="180"/>
      <c r="AT633" s="181" t="s">
        <v>144</v>
      </c>
      <c r="AU633" s="181" t="s">
        <v>20</v>
      </c>
      <c r="AV633" s="181" t="s">
        <v>142</v>
      </c>
      <c r="AW633" s="181" t="s">
        <v>93</v>
      </c>
      <c r="AX633" s="181" t="s">
        <v>20</v>
      </c>
      <c r="AY633" s="181" t="s">
        <v>136</v>
      </c>
    </row>
    <row r="634" spans="2:65" s="6" customFormat="1" ht="15.75" customHeight="1">
      <c r="B634" s="23"/>
      <c r="C634" s="145" t="s">
        <v>876</v>
      </c>
      <c r="D634" s="145" t="s">
        <v>138</v>
      </c>
      <c r="E634" s="146" t="s">
        <v>1404</v>
      </c>
      <c r="F634" s="147" t="s">
        <v>1405</v>
      </c>
      <c r="G634" s="148" t="s">
        <v>854</v>
      </c>
      <c r="H634" s="149">
        <v>15</v>
      </c>
      <c r="I634" s="150"/>
      <c r="J634" s="151">
        <f>ROUND($I$634*$H$634,2)</f>
        <v>0</v>
      </c>
      <c r="K634" s="147"/>
      <c r="L634" s="43"/>
      <c r="M634" s="152"/>
      <c r="N634" s="153" t="s">
        <v>41</v>
      </c>
      <c r="O634" s="24"/>
      <c r="P634" s="24"/>
      <c r="Q634" s="154">
        <v>0</v>
      </c>
      <c r="R634" s="154">
        <f>$Q$634*$H$634</f>
        <v>0</v>
      </c>
      <c r="S634" s="154">
        <v>0</v>
      </c>
      <c r="T634" s="155">
        <f>$S$634*$H$634</f>
        <v>0</v>
      </c>
      <c r="AR634" s="89" t="s">
        <v>938</v>
      </c>
      <c r="AT634" s="89" t="s">
        <v>138</v>
      </c>
      <c r="AU634" s="89" t="s">
        <v>20</v>
      </c>
      <c r="AY634" s="6" t="s">
        <v>136</v>
      </c>
      <c r="BE634" s="156">
        <f>IF($N$634="základní",$J$634,0)</f>
        <v>0</v>
      </c>
      <c r="BF634" s="156">
        <f>IF($N$634="snížená",$J$634,0)</f>
        <v>0</v>
      </c>
      <c r="BG634" s="156">
        <f>IF($N$634="zákl. přenesená",$J$634,0)</f>
        <v>0</v>
      </c>
      <c r="BH634" s="156">
        <f>IF($N$634="sníž. přenesená",$J$634,0)</f>
        <v>0</v>
      </c>
      <c r="BI634" s="156">
        <f>IF($N$634="nulová",$J$634,0)</f>
        <v>0</v>
      </c>
      <c r="BJ634" s="89" t="s">
        <v>20</v>
      </c>
      <c r="BK634" s="156">
        <f>ROUND($I$634*$H$634,2)</f>
        <v>0</v>
      </c>
      <c r="BL634" s="89" t="s">
        <v>938</v>
      </c>
      <c r="BM634" s="89" t="s">
        <v>1406</v>
      </c>
    </row>
    <row r="635" spans="2:51" s="6" customFormat="1" ht="15.75" customHeight="1">
      <c r="B635" s="157"/>
      <c r="C635" s="158"/>
      <c r="D635" s="159" t="s">
        <v>144</v>
      </c>
      <c r="E635" s="160"/>
      <c r="F635" s="160" t="s">
        <v>1407</v>
      </c>
      <c r="G635" s="158"/>
      <c r="H635" s="158"/>
      <c r="J635" s="158"/>
      <c r="K635" s="158"/>
      <c r="L635" s="161"/>
      <c r="M635" s="162"/>
      <c r="N635" s="158"/>
      <c r="O635" s="158"/>
      <c r="P635" s="158"/>
      <c r="Q635" s="158"/>
      <c r="R635" s="158"/>
      <c r="S635" s="158"/>
      <c r="T635" s="163"/>
      <c r="AT635" s="164" t="s">
        <v>144</v>
      </c>
      <c r="AU635" s="164" t="s">
        <v>20</v>
      </c>
      <c r="AV635" s="164" t="s">
        <v>20</v>
      </c>
      <c r="AW635" s="164" t="s">
        <v>93</v>
      </c>
      <c r="AX635" s="164" t="s">
        <v>70</v>
      </c>
      <c r="AY635" s="164" t="s">
        <v>136</v>
      </c>
    </row>
    <row r="636" spans="2:51" s="6" customFormat="1" ht="15.75" customHeight="1">
      <c r="B636" s="165"/>
      <c r="C636" s="166"/>
      <c r="D636" s="167" t="s">
        <v>144</v>
      </c>
      <c r="E636" s="166"/>
      <c r="F636" s="168" t="s">
        <v>7</v>
      </c>
      <c r="G636" s="166"/>
      <c r="H636" s="169">
        <v>15</v>
      </c>
      <c r="J636" s="166"/>
      <c r="K636" s="166"/>
      <c r="L636" s="170"/>
      <c r="M636" s="171"/>
      <c r="N636" s="166"/>
      <c r="O636" s="166"/>
      <c r="P636" s="166"/>
      <c r="Q636" s="166"/>
      <c r="R636" s="166"/>
      <c r="S636" s="166"/>
      <c r="T636" s="172"/>
      <c r="AT636" s="173" t="s">
        <v>144</v>
      </c>
      <c r="AU636" s="173" t="s">
        <v>20</v>
      </c>
      <c r="AV636" s="173" t="s">
        <v>78</v>
      </c>
      <c r="AW636" s="173" t="s">
        <v>93</v>
      </c>
      <c r="AX636" s="173" t="s">
        <v>70</v>
      </c>
      <c r="AY636" s="173" t="s">
        <v>136</v>
      </c>
    </row>
    <row r="637" spans="2:51" s="6" customFormat="1" ht="15.75" customHeight="1">
      <c r="B637" s="192"/>
      <c r="C637" s="193"/>
      <c r="D637" s="167" t="s">
        <v>144</v>
      </c>
      <c r="E637" s="193"/>
      <c r="F637" s="194" t="s">
        <v>223</v>
      </c>
      <c r="G637" s="193"/>
      <c r="H637" s="195">
        <v>15</v>
      </c>
      <c r="J637" s="193"/>
      <c r="K637" s="193"/>
      <c r="L637" s="196"/>
      <c r="M637" s="197"/>
      <c r="N637" s="193"/>
      <c r="O637" s="193"/>
      <c r="P637" s="193"/>
      <c r="Q637" s="193"/>
      <c r="R637" s="193"/>
      <c r="S637" s="193"/>
      <c r="T637" s="198"/>
      <c r="AT637" s="199" t="s">
        <v>144</v>
      </c>
      <c r="AU637" s="199" t="s">
        <v>20</v>
      </c>
      <c r="AV637" s="199" t="s">
        <v>153</v>
      </c>
      <c r="AW637" s="199" t="s">
        <v>93</v>
      </c>
      <c r="AX637" s="199" t="s">
        <v>70</v>
      </c>
      <c r="AY637" s="199" t="s">
        <v>136</v>
      </c>
    </row>
    <row r="638" spans="2:51" s="6" customFormat="1" ht="15.75" customHeight="1">
      <c r="B638" s="174"/>
      <c r="C638" s="175"/>
      <c r="D638" s="167" t="s">
        <v>144</v>
      </c>
      <c r="E638" s="175"/>
      <c r="F638" s="176" t="s">
        <v>147</v>
      </c>
      <c r="G638" s="175"/>
      <c r="H638" s="177">
        <v>15</v>
      </c>
      <c r="J638" s="175"/>
      <c r="K638" s="175"/>
      <c r="L638" s="178"/>
      <c r="M638" s="205"/>
      <c r="N638" s="206"/>
      <c r="O638" s="206"/>
      <c r="P638" s="206"/>
      <c r="Q638" s="206"/>
      <c r="R638" s="206"/>
      <c r="S638" s="206"/>
      <c r="T638" s="207"/>
      <c r="AT638" s="181" t="s">
        <v>144</v>
      </c>
      <c r="AU638" s="181" t="s">
        <v>20</v>
      </c>
      <c r="AV638" s="181" t="s">
        <v>142</v>
      </c>
      <c r="AW638" s="181" t="s">
        <v>93</v>
      </c>
      <c r="AX638" s="181" t="s">
        <v>20</v>
      </c>
      <c r="AY638" s="181" t="s">
        <v>136</v>
      </c>
    </row>
    <row r="639" spans="2:12" s="6" customFormat="1" ht="7.5" customHeight="1">
      <c r="B639" s="38"/>
      <c r="C639" s="39"/>
      <c r="D639" s="39"/>
      <c r="E639" s="39"/>
      <c r="F639" s="39"/>
      <c r="G639" s="39"/>
      <c r="H639" s="39"/>
      <c r="I639" s="101"/>
      <c r="J639" s="39"/>
      <c r="K639" s="39"/>
      <c r="L639" s="43"/>
    </row>
    <row r="899" s="2" customFormat="1" ht="14.25" customHeight="1"/>
  </sheetData>
  <sheetProtection password="CC35" sheet="1" objects="1" scenarios="1" formatColumns="0" formatRows="0" sort="0" autoFilter="0"/>
  <autoFilter ref="C84:K84"/>
  <mergeCells count="9">
    <mergeCell ref="E77:H77"/>
    <mergeCell ref="G1:H1"/>
    <mergeCell ref="L2:V2"/>
    <mergeCell ref="E7:H7"/>
    <mergeCell ref="E9:H9"/>
    <mergeCell ref="E24:H24"/>
    <mergeCell ref="E45:H45"/>
    <mergeCell ref="E47:H47"/>
    <mergeCell ref="E75:H75"/>
  </mergeCells>
  <hyperlinks>
    <hyperlink ref="F1:G1" location="C2" tooltip="Krycí list soupisu" display="1) Krycí list soupisu"/>
    <hyperlink ref="G1:H1" location="C54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6" width="90.83203125" style="2" customWidth="1"/>
    <col min="7" max="7" width="8.66015625" style="2" customWidth="1"/>
    <col min="8" max="8" width="11.16015625" style="2" customWidth="1"/>
    <col min="9" max="9" width="12.66015625" style="2" customWidth="1"/>
    <col min="10" max="10" width="23.5" style="2" customWidth="1"/>
    <col min="11" max="11" width="15.5" style="2" customWidth="1"/>
    <col min="12" max="12" width="10.5" style="1" customWidth="1"/>
    <col min="13" max="18" width="10.5" style="2" hidden="1" customWidth="1"/>
    <col min="19" max="19" width="8.16015625" style="2" hidden="1" customWidth="1"/>
    <col min="20" max="20" width="29.66015625" style="2" hidden="1" customWidth="1"/>
    <col min="21" max="21" width="16.33203125" style="2" hidden="1" customWidth="1"/>
    <col min="22" max="22" width="12.33203125" style="2" customWidth="1"/>
    <col min="23" max="23" width="16.33203125" style="2" customWidth="1"/>
    <col min="24" max="24" width="12.16015625" style="2" customWidth="1"/>
    <col min="25" max="25" width="15" style="2" customWidth="1"/>
    <col min="26" max="26" width="11" style="2" customWidth="1"/>
    <col min="27" max="27" width="15" style="2" customWidth="1"/>
    <col min="28" max="28" width="16.33203125" style="2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5"/>
      <c r="B1" s="253"/>
      <c r="C1" s="253"/>
      <c r="D1" s="252" t="s">
        <v>1</v>
      </c>
      <c r="E1" s="253"/>
      <c r="F1" s="254" t="s">
        <v>1424</v>
      </c>
      <c r="G1" s="259" t="s">
        <v>1425</v>
      </c>
      <c r="H1" s="259"/>
      <c r="I1" s="253"/>
      <c r="J1" s="254" t="s">
        <v>1426</v>
      </c>
      <c r="K1" s="252" t="s">
        <v>85</v>
      </c>
      <c r="L1" s="254" t="s">
        <v>1427</v>
      </c>
      <c r="M1" s="254"/>
      <c r="N1" s="254"/>
      <c r="O1" s="254"/>
      <c r="P1" s="254"/>
      <c r="Q1" s="254"/>
      <c r="R1" s="254"/>
      <c r="S1" s="254"/>
      <c r="T1" s="254"/>
      <c r="U1" s="250"/>
      <c r="V1" s="250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"/>
      <c r="L2" s="247"/>
      <c r="M2" s="212"/>
      <c r="N2" s="212"/>
      <c r="O2" s="212"/>
      <c r="P2" s="212"/>
      <c r="Q2" s="212"/>
      <c r="R2" s="212"/>
      <c r="S2" s="212"/>
      <c r="T2" s="212"/>
      <c r="U2" s="212"/>
      <c r="V2" s="212"/>
      <c r="AT2" s="2" t="s">
        <v>84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7"/>
      <c r="J3" s="8"/>
      <c r="K3" s="9"/>
      <c r="AT3" s="2" t="s">
        <v>78</v>
      </c>
    </row>
    <row r="4" spans="2:46" s="2" customFormat="1" ht="37.5" customHeight="1">
      <c r="B4" s="10"/>
      <c r="C4" s="11"/>
      <c r="D4" s="12" t="s">
        <v>86</v>
      </c>
      <c r="E4" s="11"/>
      <c r="F4" s="11"/>
      <c r="G4" s="11"/>
      <c r="H4" s="11"/>
      <c r="J4" s="11"/>
      <c r="K4" s="13"/>
      <c r="M4" s="14" t="s">
        <v>9</v>
      </c>
      <c r="AT4" s="2" t="s">
        <v>3</v>
      </c>
    </row>
    <row r="5" spans="2:11" s="2" customFormat="1" ht="7.5" customHeight="1">
      <c r="B5" s="10"/>
      <c r="C5" s="11"/>
      <c r="D5" s="11"/>
      <c r="E5" s="11"/>
      <c r="F5" s="11"/>
      <c r="G5" s="11"/>
      <c r="H5" s="11"/>
      <c r="J5" s="11"/>
      <c r="K5" s="13"/>
    </row>
    <row r="6" spans="2:11" s="2" customFormat="1" ht="15.75" customHeight="1">
      <c r="B6" s="10"/>
      <c r="C6" s="11"/>
      <c r="D6" s="19" t="s">
        <v>15</v>
      </c>
      <c r="E6" s="11"/>
      <c r="F6" s="11"/>
      <c r="G6" s="11"/>
      <c r="H6" s="11"/>
      <c r="J6" s="11"/>
      <c r="K6" s="13"/>
    </row>
    <row r="7" spans="2:11" s="2" customFormat="1" ht="15.75" customHeight="1">
      <c r="B7" s="10"/>
      <c r="C7" s="11"/>
      <c r="D7" s="11"/>
      <c r="E7" s="248" t="str">
        <f>'Rekapitulace stavby'!$K$6</f>
        <v>Zateplení objektu SOŠ a SOU v Neratovicích</v>
      </c>
      <c r="F7" s="216"/>
      <c r="G7" s="216"/>
      <c r="H7" s="216"/>
      <c r="J7" s="11"/>
      <c r="K7" s="13"/>
    </row>
    <row r="8" spans="2:11" s="6" customFormat="1" ht="15.75" customHeight="1">
      <c r="B8" s="23"/>
      <c r="C8" s="24"/>
      <c r="D8" s="19" t="s">
        <v>87</v>
      </c>
      <c r="E8" s="24"/>
      <c r="F8" s="24"/>
      <c r="G8" s="24"/>
      <c r="H8" s="24"/>
      <c r="J8" s="24"/>
      <c r="K8" s="27"/>
    </row>
    <row r="9" spans="2:11" s="6" customFormat="1" ht="37.5" customHeight="1">
      <c r="B9" s="23"/>
      <c r="C9" s="24"/>
      <c r="D9" s="24"/>
      <c r="E9" s="231" t="s">
        <v>1408</v>
      </c>
      <c r="F9" s="223"/>
      <c r="G9" s="223"/>
      <c r="H9" s="223"/>
      <c r="J9" s="24"/>
      <c r="K9" s="27"/>
    </row>
    <row r="10" spans="2:11" s="6" customFormat="1" ht="14.25" customHeight="1">
      <c r="B10" s="23"/>
      <c r="C10" s="24"/>
      <c r="D10" s="24"/>
      <c r="E10" s="24"/>
      <c r="F10" s="24"/>
      <c r="G10" s="24"/>
      <c r="H10" s="24"/>
      <c r="J10" s="24"/>
      <c r="K10" s="27"/>
    </row>
    <row r="11" spans="2:11" s="6" customFormat="1" ht="15" customHeight="1">
      <c r="B11" s="23"/>
      <c r="C11" s="24"/>
      <c r="D11" s="19" t="s">
        <v>18</v>
      </c>
      <c r="E11" s="24"/>
      <c r="F11" s="17"/>
      <c r="G11" s="24"/>
      <c r="H11" s="24"/>
      <c r="I11" s="88" t="s">
        <v>19</v>
      </c>
      <c r="J11" s="17"/>
      <c r="K11" s="27"/>
    </row>
    <row r="12" spans="2:11" s="6" customFormat="1" ht="15" customHeight="1">
      <c r="B12" s="23"/>
      <c r="C12" s="24"/>
      <c r="D12" s="19" t="s">
        <v>21</v>
      </c>
      <c r="E12" s="24"/>
      <c r="F12" s="17" t="s">
        <v>22</v>
      </c>
      <c r="G12" s="24"/>
      <c r="H12" s="24"/>
      <c r="I12" s="88" t="s">
        <v>23</v>
      </c>
      <c r="J12" s="52" t="str">
        <f>'Rekapitulace stavby'!$AN$8</f>
        <v>06.08.2014</v>
      </c>
      <c r="K12" s="27"/>
    </row>
    <row r="13" spans="2:11" s="6" customFormat="1" ht="12" customHeight="1">
      <c r="B13" s="23"/>
      <c r="C13" s="24"/>
      <c r="D13" s="24"/>
      <c r="E13" s="24"/>
      <c r="F13" s="24"/>
      <c r="G13" s="24"/>
      <c r="H13" s="24"/>
      <c r="J13" s="24"/>
      <c r="K13" s="27"/>
    </row>
    <row r="14" spans="2:11" s="6" customFormat="1" ht="15" customHeight="1">
      <c r="B14" s="23"/>
      <c r="C14" s="24"/>
      <c r="D14" s="19" t="s">
        <v>27</v>
      </c>
      <c r="E14" s="24"/>
      <c r="F14" s="24"/>
      <c r="G14" s="24"/>
      <c r="H14" s="24"/>
      <c r="I14" s="88" t="s">
        <v>28</v>
      </c>
      <c r="J14" s="17">
        <f>IF('Rekapitulace stavby'!$AN$10="","",'Rekapitulace stavby'!$AN$10)</f>
      </c>
      <c r="K14" s="27"/>
    </row>
    <row r="15" spans="2:11" s="6" customFormat="1" ht="18.75" customHeight="1">
      <c r="B15" s="23"/>
      <c r="C15" s="24"/>
      <c r="D15" s="24"/>
      <c r="E15" s="17" t="str">
        <f>IF('Rekapitulace stavby'!$E$11="","",'Rekapitulace stavby'!$E$11)</f>
        <v> </v>
      </c>
      <c r="F15" s="24"/>
      <c r="G15" s="24"/>
      <c r="H15" s="24"/>
      <c r="I15" s="88" t="s">
        <v>30</v>
      </c>
      <c r="J15" s="17">
        <f>IF('Rekapitulace stavby'!$AN$11="","",'Rekapitulace stavby'!$AN$11)</f>
      </c>
      <c r="K15" s="27"/>
    </row>
    <row r="16" spans="2:11" s="6" customFormat="1" ht="7.5" customHeight="1">
      <c r="B16" s="23"/>
      <c r="C16" s="24"/>
      <c r="D16" s="24"/>
      <c r="E16" s="24"/>
      <c r="F16" s="24"/>
      <c r="G16" s="24"/>
      <c r="H16" s="24"/>
      <c r="J16" s="24"/>
      <c r="K16" s="27"/>
    </row>
    <row r="17" spans="2:11" s="6" customFormat="1" ht="15" customHeight="1">
      <c r="B17" s="23"/>
      <c r="C17" s="24"/>
      <c r="D17" s="19" t="s">
        <v>31</v>
      </c>
      <c r="E17" s="24"/>
      <c r="F17" s="24"/>
      <c r="G17" s="24"/>
      <c r="H17" s="24"/>
      <c r="I17" s="88" t="s">
        <v>28</v>
      </c>
      <c r="J17" s="17">
        <f>IF('Rekapitulace stavby'!$AN$13="Vyplň údaj","",IF('Rekapitulace stavby'!$AN$13="","",'Rekapitulace stavby'!$AN$13))</f>
      </c>
      <c r="K17" s="27"/>
    </row>
    <row r="18" spans="2:11" s="6" customFormat="1" ht="18.75" customHeight="1">
      <c r="B18" s="23"/>
      <c r="C18" s="24"/>
      <c r="D18" s="24"/>
      <c r="E18" s="17">
        <f>IF('Rekapitulace stavby'!$E$14="Vyplň údaj","",IF('Rekapitulace stavby'!$E$14="","",'Rekapitulace stavby'!$E$14))</f>
      </c>
      <c r="F18" s="24"/>
      <c r="G18" s="24"/>
      <c r="H18" s="24"/>
      <c r="I18" s="88" t="s">
        <v>30</v>
      </c>
      <c r="J18" s="17">
        <f>IF('Rekapitulace stavby'!$AN$14="Vyplň údaj","",IF('Rekapitulace stavby'!$AN$14="","",'Rekapitulace stavby'!$AN$14))</f>
      </c>
      <c r="K18" s="27"/>
    </row>
    <row r="19" spans="2:11" s="6" customFormat="1" ht="7.5" customHeight="1">
      <c r="B19" s="23"/>
      <c r="C19" s="24"/>
      <c r="D19" s="24"/>
      <c r="E19" s="24"/>
      <c r="F19" s="24"/>
      <c r="G19" s="24"/>
      <c r="H19" s="24"/>
      <c r="J19" s="24"/>
      <c r="K19" s="27"/>
    </row>
    <row r="20" spans="2:11" s="6" customFormat="1" ht="15" customHeight="1">
      <c r="B20" s="23"/>
      <c r="C20" s="24"/>
      <c r="D20" s="19" t="s">
        <v>33</v>
      </c>
      <c r="E20" s="24"/>
      <c r="F20" s="24"/>
      <c r="G20" s="24"/>
      <c r="H20" s="24"/>
      <c r="I20" s="88" t="s">
        <v>28</v>
      </c>
      <c r="J20" s="17">
        <f>IF('Rekapitulace stavby'!$AN$16="","",'Rekapitulace stavby'!$AN$16)</f>
      </c>
      <c r="K20" s="27"/>
    </row>
    <row r="21" spans="2:11" s="6" customFormat="1" ht="18.75" customHeight="1">
      <c r="B21" s="23"/>
      <c r="C21" s="24"/>
      <c r="D21" s="24"/>
      <c r="E21" s="17" t="str">
        <f>IF('Rekapitulace stavby'!$E$17="","",'Rekapitulace stavby'!$E$17)</f>
        <v> </v>
      </c>
      <c r="F21" s="24"/>
      <c r="G21" s="24"/>
      <c r="H21" s="24"/>
      <c r="I21" s="88" t="s">
        <v>30</v>
      </c>
      <c r="J21" s="17">
        <f>IF('Rekapitulace stavby'!$AN$17="","",'Rekapitulace stavby'!$AN$17)</f>
      </c>
      <c r="K21" s="27"/>
    </row>
    <row r="22" spans="2:11" s="6" customFormat="1" ht="7.5" customHeight="1">
      <c r="B22" s="23"/>
      <c r="C22" s="24"/>
      <c r="D22" s="24"/>
      <c r="E22" s="24"/>
      <c r="F22" s="24"/>
      <c r="G22" s="24"/>
      <c r="H22" s="24"/>
      <c r="J22" s="24"/>
      <c r="K22" s="27"/>
    </row>
    <row r="23" spans="2:11" s="6" customFormat="1" ht="15" customHeight="1">
      <c r="B23" s="23"/>
      <c r="C23" s="24"/>
      <c r="D23" s="19" t="s">
        <v>35</v>
      </c>
      <c r="E23" s="24"/>
      <c r="F23" s="24"/>
      <c r="G23" s="24"/>
      <c r="H23" s="24"/>
      <c r="J23" s="24"/>
      <c r="K23" s="27"/>
    </row>
    <row r="24" spans="2:11" s="89" customFormat="1" ht="15.75" customHeight="1">
      <c r="B24" s="90"/>
      <c r="C24" s="91"/>
      <c r="D24" s="91"/>
      <c r="E24" s="219"/>
      <c r="F24" s="249"/>
      <c r="G24" s="249"/>
      <c r="H24" s="249"/>
      <c r="J24" s="91"/>
      <c r="K24" s="92"/>
    </row>
    <row r="25" spans="2:11" s="6" customFormat="1" ht="7.5" customHeight="1">
      <c r="B25" s="23"/>
      <c r="C25" s="24"/>
      <c r="D25" s="24"/>
      <c r="E25" s="24"/>
      <c r="F25" s="24"/>
      <c r="G25" s="24"/>
      <c r="H25" s="24"/>
      <c r="J25" s="24"/>
      <c r="K25" s="27"/>
    </row>
    <row r="26" spans="2:11" s="6" customFormat="1" ht="7.5" customHeight="1">
      <c r="B26" s="23"/>
      <c r="C26" s="24"/>
      <c r="D26" s="64"/>
      <c r="E26" s="64"/>
      <c r="F26" s="64"/>
      <c r="G26" s="64"/>
      <c r="H26" s="64"/>
      <c r="I26" s="53"/>
      <c r="J26" s="64"/>
      <c r="K26" s="93"/>
    </row>
    <row r="27" spans="2:11" s="6" customFormat="1" ht="26.25" customHeight="1">
      <c r="B27" s="23"/>
      <c r="C27" s="24"/>
      <c r="D27" s="94" t="s">
        <v>36</v>
      </c>
      <c r="E27" s="24"/>
      <c r="F27" s="24"/>
      <c r="G27" s="24"/>
      <c r="H27" s="24"/>
      <c r="J27" s="67">
        <f>ROUND($J$78,2)</f>
        <v>0</v>
      </c>
      <c r="K27" s="27"/>
    </row>
    <row r="28" spans="2:11" s="6" customFormat="1" ht="7.5" customHeight="1">
      <c r="B28" s="23"/>
      <c r="C28" s="24"/>
      <c r="D28" s="64"/>
      <c r="E28" s="64"/>
      <c r="F28" s="64"/>
      <c r="G28" s="64"/>
      <c r="H28" s="64"/>
      <c r="I28" s="53"/>
      <c r="J28" s="64"/>
      <c r="K28" s="93"/>
    </row>
    <row r="29" spans="2:11" s="6" customFormat="1" ht="15" customHeight="1">
      <c r="B29" s="23"/>
      <c r="C29" s="24"/>
      <c r="D29" s="24"/>
      <c r="E29" s="24"/>
      <c r="F29" s="28" t="s">
        <v>38</v>
      </c>
      <c r="G29" s="24"/>
      <c r="H29" s="24"/>
      <c r="I29" s="95" t="s">
        <v>37</v>
      </c>
      <c r="J29" s="28" t="s">
        <v>39</v>
      </c>
      <c r="K29" s="27"/>
    </row>
    <row r="30" spans="2:11" s="6" customFormat="1" ht="15" customHeight="1">
      <c r="B30" s="23"/>
      <c r="C30" s="24"/>
      <c r="D30" s="30" t="s">
        <v>40</v>
      </c>
      <c r="E30" s="30" t="s">
        <v>41</v>
      </c>
      <c r="F30" s="96">
        <f>ROUND(SUM($BE$78:$BE$85),2)</f>
        <v>0</v>
      </c>
      <c r="G30" s="24"/>
      <c r="H30" s="24"/>
      <c r="I30" s="97">
        <v>0.21</v>
      </c>
      <c r="J30" s="96">
        <f>ROUND(SUM($BE$78:$BE$85)*$I$30,2)</f>
        <v>0</v>
      </c>
      <c r="K30" s="27"/>
    </row>
    <row r="31" spans="2:11" s="6" customFormat="1" ht="15" customHeight="1">
      <c r="B31" s="23"/>
      <c r="C31" s="24"/>
      <c r="D31" s="24"/>
      <c r="E31" s="30" t="s">
        <v>42</v>
      </c>
      <c r="F31" s="96">
        <f>ROUND(SUM($BF$78:$BF$85),2)</f>
        <v>0</v>
      </c>
      <c r="G31" s="24"/>
      <c r="H31" s="24"/>
      <c r="I31" s="97">
        <v>0.15</v>
      </c>
      <c r="J31" s="96">
        <f>ROUND(SUM($BF$78:$BF$85)*$I$31,2)</f>
        <v>0</v>
      </c>
      <c r="K31" s="27"/>
    </row>
    <row r="32" spans="2:11" s="6" customFormat="1" ht="15" customHeight="1" hidden="1">
      <c r="B32" s="23"/>
      <c r="C32" s="24"/>
      <c r="D32" s="24"/>
      <c r="E32" s="30" t="s">
        <v>43</v>
      </c>
      <c r="F32" s="96">
        <f>ROUND(SUM($BG$78:$BG$85),2)</f>
        <v>0</v>
      </c>
      <c r="G32" s="24"/>
      <c r="H32" s="24"/>
      <c r="I32" s="97">
        <v>0.21</v>
      </c>
      <c r="J32" s="96">
        <v>0</v>
      </c>
      <c r="K32" s="27"/>
    </row>
    <row r="33" spans="2:11" s="6" customFormat="1" ht="15" customHeight="1" hidden="1">
      <c r="B33" s="23"/>
      <c r="C33" s="24"/>
      <c r="D33" s="24"/>
      <c r="E33" s="30" t="s">
        <v>44</v>
      </c>
      <c r="F33" s="96">
        <f>ROUND(SUM($BH$78:$BH$85),2)</f>
        <v>0</v>
      </c>
      <c r="G33" s="24"/>
      <c r="H33" s="24"/>
      <c r="I33" s="97">
        <v>0.15</v>
      </c>
      <c r="J33" s="96">
        <v>0</v>
      </c>
      <c r="K33" s="27"/>
    </row>
    <row r="34" spans="2:11" s="6" customFormat="1" ht="15" customHeight="1" hidden="1">
      <c r="B34" s="23"/>
      <c r="C34" s="24"/>
      <c r="D34" s="24"/>
      <c r="E34" s="30" t="s">
        <v>45</v>
      </c>
      <c r="F34" s="96">
        <f>ROUND(SUM($BI$78:$BI$85),2)</f>
        <v>0</v>
      </c>
      <c r="G34" s="24"/>
      <c r="H34" s="24"/>
      <c r="I34" s="97">
        <v>0</v>
      </c>
      <c r="J34" s="96">
        <v>0</v>
      </c>
      <c r="K34" s="27"/>
    </row>
    <row r="35" spans="2:11" s="6" customFormat="1" ht="7.5" customHeight="1">
      <c r="B35" s="23"/>
      <c r="C35" s="24"/>
      <c r="D35" s="24"/>
      <c r="E35" s="24"/>
      <c r="F35" s="24"/>
      <c r="G35" s="24"/>
      <c r="H35" s="24"/>
      <c r="J35" s="24"/>
      <c r="K35" s="27"/>
    </row>
    <row r="36" spans="2:11" s="6" customFormat="1" ht="26.25" customHeight="1">
      <c r="B36" s="23"/>
      <c r="C36" s="32"/>
      <c r="D36" s="33" t="s">
        <v>46</v>
      </c>
      <c r="E36" s="34"/>
      <c r="F36" s="34"/>
      <c r="G36" s="98" t="s">
        <v>47</v>
      </c>
      <c r="H36" s="35" t="s">
        <v>48</v>
      </c>
      <c r="I36" s="99"/>
      <c r="J36" s="36">
        <f>ROUND(SUM($J$27:$J$34),2)</f>
        <v>0</v>
      </c>
      <c r="K36" s="100"/>
    </row>
    <row r="37" spans="2:11" s="6" customFormat="1" ht="15" customHeight="1">
      <c r="B37" s="38"/>
      <c r="C37" s="39"/>
      <c r="D37" s="39"/>
      <c r="E37" s="39"/>
      <c r="F37" s="39"/>
      <c r="G37" s="39"/>
      <c r="H37" s="39"/>
      <c r="I37" s="101"/>
      <c r="J37" s="39"/>
      <c r="K37" s="40"/>
    </row>
    <row r="41" spans="2:11" s="6" customFormat="1" ht="7.5" customHeight="1">
      <c r="B41" s="102"/>
      <c r="C41" s="103"/>
      <c r="D41" s="103"/>
      <c r="E41" s="103"/>
      <c r="F41" s="103"/>
      <c r="G41" s="103"/>
      <c r="H41" s="103"/>
      <c r="I41" s="103"/>
      <c r="J41" s="103"/>
      <c r="K41" s="104"/>
    </row>
    <row r="42" spans="2:11" s="6" customFormat="1" ht="37.5" customHeight="1">
      <c r="B42" s="23"/>
      <c r="C42" s="12" t="s">
        <v>89</v>
      </c>
      <c r="D42" s="24"/>
      <c r="E42" s="24"/>
      <c r="F42" s="24"/>
      <c r="G42" s="24"/>
      <c r="H42" s="24"/>
      <c r="J42" s="24"/>
      <c r="K42" s="27"/>
    </row>
    <row r="43" spans="2:11" s="6" customFormat="1" ht="7.5" customHeight="1">
      <c r="B43" s="23"/>
      <c r="C43" s="24"/>
      <c r="D43" s="24"/>
      <c r="E43" s="24"/>
      <c r="F43" s="24"/>
      <c r="G43" s="24"/>
      <c r="H43" s="24"/>
      <c r="J43" s="24"/>
      <c r="K43" s="27"/>
    </row>
    <row r="44" spans="2:11" s="6" customFormat="1" ht="15" customHeight="1">
      <c r="B44" s="23"/>
      <c r="C44" s="19" t="s">
        <v>15</v>
      </c>
      <c r="D44" s="24"/>
      <c r="E44" s="24"/>
      <c r="F44" s="24"/>
      <c r="G44" s="24"/>
      <c r="H44" s="24"/>
      <c r="J44" s="24"/>
      <c r="K44" s="27"/>
    </row>
    <row r="45" spans="2:11" s="6" customFormat="1" ht="16.5" customHeight="1">
      <c r="B45" s="23"/>
      <c r="C45" s="24"/>
      <c r="D45" s="24"/>
      <c r="E45" s="248" t="str">
        <f>$E$7</f>
        <v>Zateplení objektu SOŠ a SOU v Neratovicích</v>
      </c>
      <c r="F45" s="223"/>
      <c r="G45" s="223"/>
      <c r="H45" s="223"/>
      <c r="J45" s="24"/>
      <c r="K45" s="27"/>
    </row>
    <row r="46" spans="2:11" s="6" customFormat="1" ht="15" customHeight="1">
      <c r="B46" s="23"/>
      <c r="C46" s="19" t="s">
        <v>87</v>
      </c>
      <c r="D46" s="24"/>
      <c r="E46" s="24"/>
      <c r="F46" s="24"/>
      <c r="G46" s="24"/>
      <c r="H46" s="24"/>
      <c r="J46" s="24"/>
      <c r="K46" s="27"/>
    </row>
    <row r="47" spans="2:11" s="6" customFormat="1" ht="19.5" customHeight="1">
      <c r="B47" s="23"/>
      <c r="C47" s="24"/>
      <c r="D47" s="24"/>
      <c r="E47" s="231" t="str">
        <f>$E$9</f>
        <v>1435/I-003 - Měření a regulace</v>
      </c>
      <c r="F47" s="223"/>
      <c r="G47" s="223"/>
      <c r="H47" s="223"/>
      <c r="J47" s="24"/>
      <c r="K47" s="27"/>
    </row>
    <row r="48" spans="2:11" s="6" customFormat="1" ht="7.5" customHeight="1">
      <c r="B48" s="23"/>
      <c r="C48" s="24"/>
      <c r="D48" s="24"/>
      <c r="E48" s="24"/>
      <c r="F48" s="24"/>
      <c r="G48" s="24"/>
      <c r="H48" s="24"/>
      <c r="J48" s="24"/>
      <c r="K48" s="27"/>
    </row>
    <row r="49" spans="2:11" s="6" customFormat="1" ht="18.75" customHeight="1">
      <c r="B49" s="23"/>
      <c r="C49" s="19" t="s">
        <v>21</v>
      </c>
      <c r="D49" s="24"/>
      <c r="E49" s="24"/>
      <c r="F49" s="17" t="str">
        <f>$F$12</f>
        <v>SOŠ a SOU Neratovice, Školní č.p. 664, 277 11 Nera</v>
      </c>
      <c r="G49" s="24"/>
      <c r="H49" s="24"/>
      <c r="I49" s="88" t="s">
        <v>23</v>
      </c>
      <c r="J49" s="52" t="str">
        <f>IF($J$12="","",$J$12)</f>
        <v>06.08.2014</v>
      </c>
      <c r="K49" s="27"/>
    </row>
    <row r="50" spans="2:11" s="6" customFormat="1" ht="7.5" customHeight="1">
      <c r="B50" s="23"/>
      <c r="C50" s="24"/>
      <c r="D50" s="24"/>
      <c r="E50" s="24"/>
      <c r="F50" s="24"/>
      <c r="G50" s="24"/>
      <c r="H50" s="24"/>
      <c r="J50" s="24"/>
      <c r="K50" s="27"/>
    </row>
    <row r="51" spans="2:11" s="6" customFormat="1" ht="15.75" customHeight="1">
      <c r="B51" s="23"/>
      <c r="C51" s="19" t="s">
        <v>27</v>
      </c>
      <c r="D51" s="24"/>
      <c r="E51" s="24"/>
      <c r="F51" s="17" t="str">
        <f>$E$15</f>
        <v> </v>
      </c>
      <c r="G51" s="24"/>
      <c r="H51" s="24"/>
      <c r="I51" s="88" t="s">
        <v>33</v>
      </c>
      <c r="J51" s="17" t="str">
        <f>$E$21</f>
        <v> </v>
      </c>
      <c r="K51" s="27"/>
    </row>
    <row r="52" spans="2:11" s="6" customFormat="1" ht="15" customHeight="1">
      <c r="B52" s="23"/>
      <c r="C52" s="19" t="s">
        <v>31</v>
      </c>
      <c r="D52" s="24"/>
      <c r="E52" s="24"/>
      <c r="F52" s="17">
        <f>IF($E$18="","",$E$18)</f>
      </c>
      <c r="G52" s="24"/>
      <c r="H52" s="24"/>
      <c r="J52" s="24"/>
      <c r="K52" s="27"/>
    </row>
    <row r="53" spans="2:11" s="6" customFormat="1" ht="11.25" customHeight="1">
      <c r="B53" s="23"/>
      <c r="C53" s="24"/>
      <c r="D53" s="24"/>
      <c r="E53" s="24"/>
      <c r="F53" s="24"/>
      <c r="G53" s="24"/>
      <c r="H53" s="24"/>
      <c r="J53" s="24"/>
      <c r="K53" s="27"/>
    </row>
    <row r="54" spans="2:11" s="6" customFormat="1" ht="30" customHeight="1">
      <c r="B54" s="23"/>
      <c r="C54" s="105" t="s">
        <v>90</v>
      </c>
      <c r="D54" s="32"/>
      <c r="E54" s="32"/>
      <c r="F54" s="32"/>
      <c r="G54" s="32"/>
      <c r="H54" s="32"/>
      <c r="I54" s="106"/>
      <c r="J54" s="107" t="s">
        <v>91</v>
      </c>
      <c r="K54" s="37"/>
    </row>
    <row r="55" spans="2:11" s="6" customFormat="1" ht="11.25" customHeight="1">
      <c r="B55" s="23"/>
      <c r="C55" s="24"/>
      <c r="D55" s="24"/>
      <c r="E55" s="24"/>
      <c r="F55" s="24"/>
      <c r="G55" s="24"/>
      <c r="H55" s="24"/>
      <c r="J55" s="24"/>
      <c r="K55" s="27"/>
    </row>
    <row r="56" spans="2:47" s="6" customFormat="1" ht="30" customHeight="1">
      <c r="B56" s="23"/>
      <c r="C56" s="66" t="s">
        <v>92</v>
      </c>
      <c r="D56" s="24"/>
      <c r="E56" s="24"/>
      <c r="F56" s="24"/>
      <c r="G56" s="24"/>
      <c r="H56" s="24"/>
      <c r="J56" s="67">
        <f>ROUND($J$78,2)</f>
        <v>0</v>
      </c>
      <c r="K56" s="27"/>
      <c r="AU56" s="6" t="s">
        <v>93</v>
      </c>
    </row>
    <row r="57" spans="2:11" s="73" customFormat="1" ht="25.5" customHeight="1">
      <c r="B57" s="108"/>
      <c r="C57" s="109"/>
      <c r="D57" s="110" t="s">
        <v>1409</v>
      </c>
      <c r="E57" s="110"/>
      <c r="F57" s="110"/>
      <c r="G57" s="110"/>
      <c r="H57" s="110"/>
      <c r="I57" s="111"/>
      <c r="J57" s="112">
        <f>ROUND($J$79,2)</f>
        <v>0</v>
      </c>
      <c r="K57" s="113"/>
    </row>
    <row r="58" spans="2:11" s="114" customFormat="1" ht="21" customHeight="1">
      <c r="B58" s="115"/>
      <c r="C58" s="116"/>
      <c r="D58" s="117" t="s">
        <v>1410</v>
      </c>
      <c r="E58" s="117"/>
      <c r="F58" s="117"/>
      <c r="G58" s="117"/>
      <c r="H58" s="117"/>
      <c r="I58" s="118"/>
      <c r="J58" s="119">
        <f>ROUND($J$80,2)</f>
        <v>0</v>
      </c>
      <c r="K58" s="120"/>
    </row>
    <row r="59" spans="2:11" s="6" customFormat="1" ht="22.5" customHeight="1">
      <c r="B59" s="23"/>
      <c r="C59" s="24"/>
      <c r="D59" s="24"/>
      <c r="E59" s="24"/>
      <c r="F59" s="24"/>
      <c r="G59" s="24"/>
      <c r="H59" s="24"/>
      <c r="J59" s="24"/>
      <c r="K59" s="27"/>
    </row>
    <row r="60" spans="2:11" s="6" customFormat="1" ht="7.5" customHeight="1">
      <c r="B60" s="38"/>
      <c r="C60" s="39"/>
      <c r="D60" s="39"/>
      <c r="E60" s="39"/>
      <c r="F60" s="39"/>
      <c r="G60" s="39"/>
      <c r="H60" s="39"/>
      <c r="I60" s="101"/>
      <c r="J60" s="39"/>
      <c r="K60" s="40"/>
    </row>
    <row r="64" spans="2:12" s="6" customFormat="1" ht="7.5" customHeight="1">
      <c r="B64" s="41"/>
      <c r="C64" s="42"/>
      <c r="D64" s="42"/>
      <c r="E64" s="42"/>
      <c r="F64" s="42"/>
      <c r="G64" s="42"/>
      <c r="H64" s="42"/>
      <c r="I64" s="103"/>
      <c r="J64" s="42"/>
      <c r="K64" s="42"/>
      <c r="L64" s="43"/>
    </row>
    <row r="65" spans="2:12" s="6" customFormat="1" ht="37.5" customHeight="1">
      <c r="B65" s="23"/>
      <c r="C65" s="12" t="s">
        <v>119</v>
      </c>
      <c r="D65" s="24"/>
      <c r="E65" s="24"/>
      <c r="F65" s="24"/>
      <c r="G65" s="24"/>
      <c r="H65" s="24"/>
      <c r="J65" s="24"/>
      <c r="K65" s="24"/>
      <c r="L65" s="43"/>
    </row>
    <row r="66" spans="2:12" s="6" customFormat="1" ht="7.5" customHeight="1">
      <c r="B66" s="23"/>
      <c r="C66" s="24"/>
      <c r="D66" s="24"/>
      <c r="E66" s="24"/>
      <c r="F66" s="24"/>
      <c r="G66" s="24"/>
      <c r="H66" s="24"/>
      <c r="J66" s="24"/>
      <c r="K66" s="24"/>
      <c r="L66" s="43"/>
    </row>
    <row r="67" spans="2:12" s="6" customFormat="1" ht="15" customHeight="1">
      <c r="B67" s="23"/>
      <c r="C67" s="19" t="s">
        <v>15</v>
      </c>
      <c r="D67" s="24"/>
      <c r="E67" s="24"/>
      <c r="F67" s="24"/>
      <c r="G67" s="24"/>
      <c r="H67" s="24"/>
      <c r="J67" s="24"/>
      <c r="K67" s="24"/>
      <c r="L67" s="43"/>
    </row>
    <row r="68" spans="2:12" s="6" customFormat="1" ht="16.5" customHeight="1">
      <c r="B68" s="23"/>
      <c r="C68" s="24"/>
      <c r="D68" s="24"/>
      <c r="E68" s="248" t="str">
        <f>$E$7</f>
        <v>Zateplení objektu SOŠ a SOU v Neratovicích</v>
      </c>
      <c r="F68" s="223"/>
      <c r="G68" s="223"/>
      <c r="H68" s="223"/>
      <c r="J68" s="24"/>
      <c r="K68" s="24"/>
      <c r="L68" s="43"/>
    </row>
    <row r="69" spans="2:12" s="6" customFormat="1" ht="15" customHeight="1">
      <c r="B69" s="23"/>
      <c r="C69" s="19" t="s">
        <v>87</v>
      </c>
      <c r="D69" s="24"/>
      <c r="E69" s="24"/>
      <c r="F69" s="24"/>
      <c r="G69" s="24"/>
      <c r="H69" s="24"/>
      <c r="J69" s="24"/>
      <c r="K69" s="24"/>
      <c r="L69" s="43"/>
    </row>
    <row r="70" spans="2:12" s="6" customFormat="1" ht="19.5" customHeight="1">
      <c r="B70" s="23"/>
      <c r="C70" s="24"/>
      <c r="D70" s="24"/>
      <c r="E70" s="231" t="str">
        <f>$E$9</f>
        <v>1435/I-003 - Měření a regulace</v>
      </c>
      <c r="F70" s="223"/>
      <c r="G70" s="223"/>
      <c r="H70" s="223"/>
      <c r="J70" s="24"/>
      <c r="K70" s="24"/>
      <c r="L70" s="43"/>
    </row>
    <row r="71" spans="2:12" s="6" customFormat="1" ht="7.5" customHeight="1">
      <c r="B71" s="23"/>
      <c r="C71" s="24"/>
      <c r="D71" s="24"/>
      <c r="E71" s="24"/>
      <c r="F71" s="24"/>
      <c r="G71" s="24"/>
      <c r="H71" s="24"/>
      <c r="J71" s="24"/>
      <c r="K71" s="24"/>
      <c r="L71" s="43"/>
    </row>
    <row r="72" spans="2:12" s="6" customFormat="1" ht="18.75" customHeight="1">
      <c r="B72" s="23"/>
      <c r="C72" s="19" t="s">
        <v>21</v>
      </c>
      <c r="D72" s="24"/>
      <c r="E72" s="24"/>
      <c r="F72" s="17" t="str">
        <f>$F$12</f>
        <v>SOŠ a SOU Neratovice, Školní č.p. 664, 277 11 Nera</v>
      </c>
      <c r="G72" s="24"/>
      <c r="H72" s="24"/>
      <c r="I72" s="88" t="s">
        <v>23</v>
      </c>
      <c r="J72" s="52" t="str">
        <f>IF($J$12="","",$J$12)</f>
        <v>06.08.2014</v>
      </c>
      <c r="K72" s="24"/>
      <c r="L72" s="43"/>
    </row>
    <row r="73" spans="2:12" s="6" customFormat="1" ht="7.5" customHeight="1">
      <c r="B73" s="23"/>
      <c r="C73" s="24"/>
      <c r="D73" s="24"/>
      <c r="E73" s="24"/>
      <c r="F73" s="24"/>
      <c r="G73" s="24"/>
      <c r="H73" s="24"/>
      <c r="J73" s="24"/>
      <c r="K73" s="24"/>
      <c r="L73" s="43"/>
    </row>
    <row r="74" spans="2:12" s="6" customFormat="1" ht="15.75" customHeight="1">
      <c r="B74" s="23"/>
      <c r="C74" s="19" t="s">
        <v>27</v>
      </c>
      <c r="D74" s="24"/>
      <c r="E74" s="24"/>
      <c r="F74" s="17" t="str">
        <f>$E$15</f>
        <v> </v>
      </c>
      <c r="G74" s="24"/>
      <c r="H74" s="24"/>
      <c r="I74" s="88" t="s">
        <v>33</v>
      </c>
      <c r="J74" s="17" t="str">
        <f>$E$21</f>
        <v> </v>
      </c>
      <c r="K74" s="24"/>
      <c r="L74" s="43"/>
    </row>
    <row r="75" spans="2:12" s="6" customFormat="1" ht="15" customHeight="1">
      <c r="B75" s="23"/>
      <c r="C75" s="19" t="s">
        <v>31</v>
      </c>
      <c r="D75" s="24"/>
      <c r="E75" s="24"/>
      <c r="F75" s="17">
        <f>IF($E$18="","",$E$18)</f>
      </c>
      <c r="G75" s="24"/>
      <c r="H75" s="24"/>
      <c r="J75" s="24"/>
      <c r="K75" s="24"/>
      <c r="L75" s="43"/>
    </row>
    <row r="76" spans="2:12" s="6" customFormat="1" ht="11.25" customHeight="1">
      <c r="B76" s="23"/>
      <c r="C76" s="24"/>
      <c r="D76" s="24"/>
      <c r="E76" s="24"/>
      <c r="F76" s="24"/>
      <c r="G76" s="24"/>
      <c r="H76" s="24"/>
      <c r="J76" s="24"/>
      <c r="K76" s="24"/>
      <c r="L76" s="43"/>
    </row>
    <row r="77" spans="2:20" s="121" customFormat="1" ht="30" customHeight="1">
      <c r="B77" s="122"/>
      <c r="C77" s="123" t="s">
        <v>120</v>
      </c>
      <c r="D77" s="124" t="s">
        <v>55</v>
      </c>
      <c r="E77" s="124" t="s">
        <v>51</v>
      </c>
      <c r="F77" s="124" t="s">
        <v>121</v>
      </c>
      <c r="G77" s="124" t="s">
        <v>122</v>
      </c>
      <c r="H77" s="124" t="s">
        <v>123</v>
      </c>
      <c r="I77" s="125" t="s">
        <v>124</v>
      </c>
      <c r="J77" s="124" t="s">
        <v>125</v>
      </c>
      <c r="K77" s="126" t="s">
        <v>126</v>
      </c>
      <c r="L77" s="127"/>
      <c r="M77" s="59" t="s">
        <v>127</v>
      </c>
      <c r="N77" s="60" t="s">
        <v>40</v>
      </c>
      <c r="O77" s="60" t="s">
        <v>128</v>
      </c>
      <c r="P77" s="60" t="s">
        <v>129</v>
      </c>
      <c r="Q77" s="60" t="s">
        <v>130</v>
      </c>
      <c r="R77" s="60" t="s">
        <v>131</v>
      </c>
      <c r="S77" s="60" t="s">
        <v>132</v>
      </c>
      <c r="T77" s="61" t="s">
        <v>133</v>
      </c>
    </row>
    <row r="78" spans="2:63" s="6" customFormat="1" ht="30" customHeight="1">
      <c r="B78" s="23"/>
      <c r="C78" s="66" t="s">
        <v>92</v>
      </c>
      <c r="D78" s="24"/>
      <c r="E78" s="24"/>
      <c r="F78" s="24"/>
      <c r="G78" s="24"/>
      <c r="H78" s="24"/>
      <c r="J78" s="128">
        <f>$BK$78</f>
        <v>0</v>
      </c>
      <c r="K78" s="24"/>
      <c r="L78" s="43"/>
      <c r="M78" s="63"/>
      <c r="N78" s="64"/>
      <c r="O78" s="64"/>
      <c r="P78" s="129">
        <f>$P$79</f>
        <v>0</v>
      </c>
      <c r="Q78" s="64"/>
      <c r="R78" s="129">
        <f>$R$79</f>
        <v>0</v>
      </c>
      <c r="S78" s="64"/>
      <c r="T78" s="130">
        <f>$T$79</f>
        <v>0</v>
      </c>
      <c r="AT78" s="6" t="s">
        <v>69</v>
      </c>
      <c r="AU78" s="6" t="s">
        <v>93</v>
      </c>
      <c r="BK78" s="131">
        <f>$BK$79</f>
        <v>0</v>
      </c>
    </row>
    <row r="79" spans="2:63" s="132" customFormat="1" ht="37.5" customHeight="1">
      <c r="B79" s="133"/>
      <c r="C79" s="134"/>
      <c r="D79" s="134" t="s">
        <v>69</v>
      </c>
      <c r="E79" s="135" t="s">
        <v>181</v>
      </c>
      <c r="F79" s="135" t="s">
        <v>1411</v>
      </c>
      <c r="G79" s="134"/>
      <c r="H79" s="134"/>
      <c r="J79" s="136">
        <f>$BK$79</f>
        <v>0</v>
      </c>
      <c r="K79" s="134"/>
      <c r="L79" s="137"/>
      <c r="M79" s="138"/>
      <c r="N79" s="134"/>
      <c r="O79" s="134"/>
      <c r="P79" s="139">
        <f>$P$80</f>
        <v>0</v>
      </c>
      <c r="Q79" s="134"/>
      <c r="R79" s="139">
        <f>$R$80</f>
        <v>0</v>
      </c>
      <c r="S79" s="134"/>
      <c r="T79" s="140">
        <f>$T$80</f>
        <v>0</v>
      </c>
      <c r="AR79" s="141" t="s">
        <v>153</v>
      </c>
      <c r="AT79" s="141" t="s">
        <v>69</v>
      </c>
      <c r="AU79" s="141" t="s">
        <v>70</v>
      </c>
      <c r="AY79" s="141" t="s">
        <v>136</v>
      </c>
      <c r="BK79" s="142">
        <f>$BK$80</f>
        <v>0</v>
      </c>
    </row>
    <row r="80" spans="2:63" s="132" customFormat="1" ht="21" customHeight="1">
      <c r="B80" s="133"/>
      <c r="C80" s="134"/>
      <c r="D80" s="134" t="s">
        <v>69</v>
      </c>
      <c r="E80" s="143" t="s">
        <v>1412</v>
      </c>
      <c r="F80" s="143" t="s">
        <v>1413</v>
      </c>
      <c r="G80" s="134"/>
      <c r="H80" s="134"/>
      <c r="J80" s="144">
        <f>$BK$80</f>
        <v>0</v>
      </c>
      <c r="K80" s="134"/>
      <c r="L80" s="137"/>
      <c r="M80" s="138"/>
      <c r="N80" s="134"/>
      <c r="O80" s="134"/>
      <c r="P80" s="139">
        <f>SUM($P$81:$P$85)</f>
        <v>0</v>
      </c>
      <c r="Q80" s="134"/>
      <c r="R80" s="139">
        <f>SUM($R$81:$R$85)</f>
        <v>0</v>
      </c>
      <c r="S80" s="134"/>
      <c r="T80" s="140">
        <f>SUM($T$81:$T$85)</f>
        <v>0</v>
      </c>
      <c r="AR80" s="141" t="s">
        <v>153</v>
      </c>
      <c r="AT80" s="141" t="s">
        <v>69</v>
      </c>
      <c r="AU80" s="141" t="s">
        <v>20</v>
      </c>
      <c r="AY80" s="141" t="s">
        <v>136</v>
      </c>
      <c r="BK80" s="142">
        <f>SUM($BK$81:$BK$85)</f>
        <v>0</v>
      </c>
    </row>
    <row r="81" spans="2:65" s="6" customFormat="1" ht="15.75" customHeight="1">
      <c r="B81" s="23"/>
      <c r="C81" s="145" t="s">
        <v>20</v>
      </c>
      <c r="D81" s="145" t="s">
        <v>138</v>
      </c>
      <c r="E81" s="146" t="s">
        <v>1414</v>
      </c>
      <c r="F81" s="147" t="s">
        <v>1415</v>
      </c>
      <c r="G81" s="148" t="s">
        <v>609</v>
      </c>
      <c r="H81" s="149">
        <v>1</v>
      </c>
      <c r="I81" s="150"/>
      <c r="J81" s="151">
        <f>ROUND($I$81*$H$81,2)</f>
        <v>0</v>
      </c>
      <c r="K81" s="147"/>
      <c r="L81" s="43"/>
      <c r="M81" s="152"/>
      <c r="N81" s="153" t="s">
        <v>41</v>
      </c>
      <c r="O81" s="24"/>
      <c r="P81" s="24"/>
      <c r="Q81" s="154">
        <v>0</v>
      </c>
      <c r="R81" s="154">
        <f>$Q$81*$H$81</f>
        <v>0</v>
      </c>
      <c r="S81" s="154">
        <v>0</v>
      </c>
      <c r="T81" s="155">
        <f>$S$81*$H$81</f>
        <v>0</v>
      </c>
      <c r="AR81" s="89" t="s">
        <v>1416</v>
      </c>
      <c r="AT81" s="89" t="s">
        <v>138</v>
      </c>
      <c r="AU81" s="89" t="s">
        <v>78</v>
      </c>
      <c r="AY81" s="6" t="s">
        <v>136</v>
      </c>
      <c r="BE81" s="156">
        <f>IF($N$81="základní",$J$81,0)</f>
        <v>0</v>
      </c>
      <c r="BF81" s="156">
        <f>IF($N$81="snížená",$J$81,0)</f>
        <v>0</v>
      </c>
      <c r="BG81" s="156">
        <f>IF($N$81="zákl. přenesená",$J$81,0)</f>
        <v>0</v>
      </c>
      <c r="BH81" s="156">
        <f>IF($N$81="sníž. přenesená",$J$81,0)</f>
        <v>0</v>
      </c>
      <c r="BI81" s="156">
        <f>IF($N$81="nulová",$J$81,0)</f>
        <v>0</v>
      </c>
      <c r="BJ81" s="89" t="s">
        <v>20</v>
      </c>
      <c r="BK81" s="156">
        <f>ROUND($I$81*$H$81,2)</f>
        <v>0</v>
      </c>
      <c r="BL81" s="89" t="s">
        <v>1416</v>
      </c>
      <c r="BM81" s="89" t="s">
        <v>1417</v>
      </c>
    </row>
    <row r="82" spans="2:51" s="6" customFormat="1" ht="27" customHeight="1">
      <c r="B82" s="157"/>
      <c r="C82" s="158"/>
      <c r="D82" s="159" t="s">
        <v>144</v>
      </c>
      <c r="E82" s="160"/>
      <c r="F82" s="160" t="s">
        <v>1418</v>
      </c>
      <c r="G82" s="158"/>
      <c r="H82" s="158"/>
      <c r="J82" s="158"/>
      <c r="K82" s="158"/>
      <c r="L82" s="161"/>
      <c r="M82" s="162"/>
      <c r="N82" s="158"/>
      <c r="O82" s="158"/>
      <c r="P82" s="158"/>
      <c r="Q82" s="158"/>
      <c r="R82" s="158"/>
      <c r="S82" s="158"/>
      <c r="T82" s="163"/>
      <c r="AT82" s="164" t="s">
        <v>144</v>
      </c>
      <c r="AU82" s="164" t="s">
        <v>78</v>
      </c>
      <c r="AV82" s="164" t="s">
        <v>20</v>
      </c>
      <c r="AW82" s="164" t="s">
        <v>93</v>
      </c>
      <c r="AX82" s="164" t="s">
        <v>70</v>
      </c>
      <c r="AY82" s="164" t="s">
        <v>136</v>
      </c>
    </row>
    <row r="83" spans="2:51" s="6" customFormat="1" ht="15.75" customHeight="1">
      <c r="B83" s="157"/>
      <c r="C83" s="158"/>
      <c r="D83" s="167" t="s">
        <v>144</v>
      </c>
      <c r="E83" s="158"/>
      <c r="F83" s="160" t="s">
        <v>1419</v>
      </c>
      <c r="G83" s="158"/>
      <c r="H83" s="158"/>
      <c r="J83" s="158"/>
      <c r="K83" s="158"/>
      <c r="L83" s="161"/>
      <c r="M83" s="162"/>
      <c r="N83" s="158"/>
      <c r="O83" s="158"/>
      <c r="P83" s="158"/>
      <c r="Q83" s="158"/>
      <c r="R83" s="158"/>
      <c r="S83" s="158"/>
      <c r="T83" s="163"/>
      <c r="AT83" s="164" t="s">
        <v>144</v>
      </c>
      <c r="AU83" s="164" t="s">
        <v>78</v>
      </c>
      <c r="AV83" s="164" t="s">
        <v>20</v>
      </c>
      <c r="AW83" s="164" t="s">
        <v>93</v>
      </c>
      <c r="AX83" s="164" t="s">
        <v>70</v>
      </c>
      <c r="AY83" s="164" t="s">
        <v>136</v>
      </c>
    </row>
    <row r="84" spans="2:51" s="6" customFormat="1" ht="27" customHeight="1">
      <c r="B84" s="157"/>
      <c r="C84" s="158"/>
      <c r="D84" s="167" t="s">
        <v>144</v>
      </c>
      <c r="E84" s="158"/>
      <c r="F84" s="160" t="s">
        <v>1420</v>
      </c>
      <c r="G84" s="158"/>
      <c r="H84" s="158"/>
      <c r="J84" s="158"/>
      <c r="K84" s="158"/>
      <c r="L84" s="161"/>
      <c r="M84" s="162"/>
      <c r="N84" s="158"/>
      <c r="O84" s="158"/>
      <c r="P84" s="158"/>
      <c r="Q84" s="158"/>
      <c r="R84" s="158"/>
      <c r="S84" s="158"/>
      <c r="T84" s="163"/>
      <c r="AT84" s="164" t="s">
        <v>144</v>
      </c>
      <c r="AU84" s="164" t="s">
        <v>78</v>
      </c>
      <c r="AV84" s="164" t="s">
        <v>20</v>
      </c>
      <c r="AW84" s="164" t="s">
        <v>93</v>
      </c>
      <c r="AX84" s="164" t="s">
        <v>70</v>
      </c>
      <c r="AY84" s="164" t="s">
        <v>136</v>
      </c>
    </row>
    <row r="85" spans="2:51" s="6" customFormat="1" ht="15.75" customHeight="1">
      <c r="B85" s="165"/>
      <c r="C85" s="166"/>
      <c r="D85" s="167" t="s">
        <v>144</v>
      </c>
      <c r="E85" s="166"/>
      <c r="F85" s="168" t="s">
        <v>20</v>
      </c>
      <c r="G85" s="166"/>
      <c r="H85" s="169">
        <v>1</v>
      </c>
      <c r="J85" s="166"/>
      <c r="K85" s="166"/>
      <c r="L85" s="170"/>
      <c r="M85" s="208"/>
      <c r="N85" s="209"/>
      <c r="O85" s="209"/>
      <c r="P85" s="209"/>
      <c r="Q85" s="209"/>
      <c r="R85" s="209"/>
      <c r="S85" s="209"/>
      <c r="T85" s="210"/>
      <c r="AT85" s="173" t="s">
        <v>144</v>
      </c>
      <c r="AU85" s="173" t="s">
        <v>78</v>
      </c>
      <c r="AV85" s="173" t="s">
        <v>78</v>
      </c>
      <c r="AW85" s="173" t="s">
        <v>93</v>
      </c>
      <c r="AX85" s="173" t="s">
        <v>20</v>
      </c>
      <c r="AY85" s="173" t="s">
        <v>136</v>
      </c>
    </row>
    <row r="86" spans="2:12" s="6" customFormat="1" ht="7.5" customHeight="1">
      <c r="B86" s="38"/>
      <c r="C86" s="39"/>
      <c r="D86" s="39"/>
      <c r="E86" s="39"/>
      <c r="F86" s="39"/>
      <c r="G86" s="39"/>
      <c r="H86" s="39"/>
      <c r="I86" s="101"/>
      <c r="J86" s="39"/>
      <c r="K86" s="39"/>
      <c r="L86" s="43"/>
    </row>
    <row r="899" s="2" customFormat="1" ht="14.25" customHeight="1"/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landscape" paperSize="9" scale="95" r:id="rId2"/>
  <headerFooter alignWithMargins="0"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60"/>
      <c r="C2" s="261"/>
      <c r="D2" s="261"/>
      <c r="E2" s="261"/>
      <c r="F2" s="261"/>
      <c r="G2" s="261"/>
      <c r="H2" s="261"/>
      <c r="I2" s="261"/>
      <c r="J2" s="261"/>
      <c r="K2" s="262"/>
    </row>
    <row r="3" spans="2:11" s="266" customFormat="1" ht="45" customHeight="1">
      <c r="B3" s="263"/>
      <c r="C3" s="264" t="s">
        <v>1428</v>
      </c>
      <c r="D3" s="264"/>
      <c r="E3" s="264"/>
      <c r="F3" s="264"/>
      <c r="G3" s="264"/>
      <c r="H3" s="264"/>
      <c r="I3" s="264"/>
      <c r="J3" s="264"/>
      <c r="K3" s="265"/>
    </row>
    <row r="4" spans="2:11" ht="25.5" customHeight="1">
      <c r="B4" s="267"/>
      <c r="C4" s="268" t="s">
        <v>1429</v>
      </c>
      <c r="D4" s="268"/>
      <c r="E4" s="268"/>
      <c r="F4" s="268"/>
      <c r="G4" s="268"/>
      <c r="H4" s="268"/>
      <c r="I4" s="268"/>
      <c r="J4" s="268"/>
      <c r="K4" s="269"/>
    </row>
    <row r="5" spans="2:11" ht="5.25" customHeight="1">
      <c r="B5" s="267"/>
      <c r="C5" s="270"/>
      <c r="D5" s="270"/>
      <c r="E5" s="270"/>
      <c r="F5" s="270"/>
      <c r="G5" s="270"/>
      <c r="H5" s="270"/>
      <c r="I5" s="270"/>
      <c r="J5" s="270"/>
      <c r="K5" s="269"/>
    </row>
    <row r="6" spans="2:11" ht="15" customHeight="1">
      <c r="B6" s="267"/>
      <c r="C6" s="271" t="s">
        <v>1430</v>
      </c>
      <c r="D6" s="271"/>
      <c r="E6" s="271"/>
      <c r="F6" s="271"/>
      <c r="G6" s="271"/>
      <c r="H6" s="271"/>
      <c r="I6" s="271"/>
      <c r="J6" s="271"/>
      <c r="K6" s="269"/>
    </row>
    <row r="7" spans="2:11" ht="15" customHeight="1">
      <c r="B7" s="272"/>
      <c r="C7" s="271" t="s">
        <v>1431</v>
      </c>
      <c r="D7" s="271"/>
      <c r="E7" s="271"/>
      <c r="F7" s="271"/>
      <c r="G7" s="271"/>
      <c r="H7" s="271"/>
      <c r="I7" s="271"/>
      <c r="J7" s="271"/>
      <c r="K7" s="269"/>
    </row>
    <row r="8" spans="2:11" ht="12.75" customHeight="1">
      <c r="B8" s="272"/>
      <c r="C8" s="273"/>
      <c r="D8" s="273"/>
      <c r="E8" s="273"/>
      <c r="F8" s="273"/>
      <c r="G8" s="273"/>
      <c r="H8" s="273"/>
      <c r="I8" s="273"/>
      <c r="J8" s="273"/>
      <c r="K8" s="269"/>
    </row>
    <row r="9" spans="2:11" ht="15" customHeight="1">
      <c r="B9" s="272"/>
      <c r="C9" s="271" t="s">
        <v>1432</v>
      </c>
      <c r="D9" s="271"/>
      <c r="E9" s="271"/>
      <c r="F9" s="271"/>
      <c r="G9" s="271"/>
      <c r="H9" s="271"/>
      <c r="I9" s="271"/>
      <c r="J9" s="271"/>
      <c r="K9" s="269"/>
    </row>
    <row r="10" spans="2:11" ht="15" customHeight="1">
      <c r="B10" s="272"/>
      <c r="C10" s="273"/>
      <c r="D10" s="271" t="s">
        <v>1433</v>
      </c>
      <c r="E10" s="271"/>
      <c r="F10" s="271"/>
      <c r="G10" s="271"/>
      <c r="H10" s="271"/>
      <c r="I10" s="271"/>
      <c r="J10" s="271"/>
      <c r="K10" s="269"/>
    </row>
    <row r="11" spans="2:11" ht="15" customHeight="1">
      <c r="B11" s="272"/>
      <c r="C11" s="274"/>
      <c r="D11" s="271" t="s">
        <v>1434</v>
      </c>
      <c r="E11" s="271"/>
      <c r="F11" s="271"/>
      <c r="G11" s="271"/>
      <c r="H11" s="271"/>
      <c r="I11" s="271"/>
      <c r="J11" s="271"/>
      <c r="K11" s="269"/>
    </row>
    <row r="12" spans="2:11" ht="12.75" customHeight="1">
      <c r="B12" s="272"/>
      <c r="C12" s="274"/>
      <c r="D12" s="274"/>
      <c r="E12" s="274"/>
      <c r="F12" s="274"/>
      <c r="G12" s="274"/>
      <c r="H12" s="274"/>
      <c r="I12" s="274"/>
      <c r="J12" s="274"/>
      <c r="K12" s="269"/>
    </row>
    <row r="13" spans="2:11" ht="15" customHeight="1">
      <c r="B13" s="272"/>
      <c r="C13" s="274"/>
      <c r="D13" s="271" t="s">
        <v>1435</v>
      </c>
      <c r="E13" s="271"/>
      <c r="F13" s="271"/>
      <c r="G13" s="271"/>
      <c r="H13" s="271"/>
      <c r="I13" s="271"/>
      <c r="J13" s="271"/>
      <c r="K13" s="269"/>
    </row>
    <row r="14" spans="2:11" ht="15" customHeight="1">
      <c r="B14" s="272"/>
      <c r="C14" s="274"/>
      <c r="D14" s="271" t="s">
        <v>1436</v>
      </c>
      <c r="E14" s="271"/>
      <c r="F14" s="271"/>
      <c r="G14" s="271"/>
      <c r="H14" s="271"/>
      <c r="I14" s="271"/>
      <c r="J14" s="271"/>
      <c r="K14" s="269"/>
    </row>
    <row r="15" spans="2:11" ht="15" customHeight="1">
      <c r="B15" s="272"/>
      <c r="C15" s="274"/>
      <c r="D15" s="271" t="s">
        <v>1437</v>
      </c>
      <c r="E15" s="271"/>
      <c r="F15" s="271"/>
      <c r="G15" s="271"/>
      <c r="H15" s="271"/>
      <c r="I15" s="271"/>
      <c r="J15" s="271"/>
      <c r="K15" s="269"/>
    </row>
    <row r="16" spans="2:11" ht="15" customHeight="1">
      <c r="B16" s="272"/>
      <c r="C16" s="274"/>
      <c r="D16" s="274"/>
      <c r="E16" s="275" t="s">
        <v>76</v>
      </c>
      <c r="F16" s="271" t="s">
        <v>1438</v>
      </c>
      <c r="G16" s="271"/>
      <c r="H16" s="271"/>
      <c r="I16" s="271"/>
      <c r="J16" s="271"/>
      <c r="K16" s="269"/>
    </row>
    <row r="17" spans="2:11" ht="15" customHeight="1">
      <c r="B17" s="272"/>
      <c r="C17" s="274"/>
      <c r="D17" s="274"/>
      <c r="E17" s="275" t="s">
        <v>1439</v>
      </c>
      <c r="F17" s="271" t="s">
        <v>1440</v>
      </c>
      <c r="G17" s="271"/>
      <c r="H17" s="271"/>
      <c r="I17" s="271"/>
      <c r="J17" s="271"/>
      <c r="K17" s="269"/>
    </row>
    <row r="18" spans="2:11" ht="15" customHeight="1">
      <c r="B18" s="272"/>
      <c r="C18" s="274"/>
      <c r="D18" s="274"/>
      <c r="E18" s="275" t="s">
        <v>1441</v>
      </c>
      <c r="F18" s="271" t="s">
        <v>1442</v>
      </c>
      <c r="G18" s="271"/>
      <c r="H18" s="271"/>
      <c r="I18" s="271"/>
      <c r="J18" s="271"/>
      <c r="K18" s="269"/>
    </row>
    <row r="19" spans="2:11" ht="15" customHeight="1">
      <c r="B19" s="272"/>
      <c r="C19" s="274"/>
      <c r="D19" s="274"/>
      <c r="E19" s="275" t="s">
        <v>1443</v>
      </c>
      <c r="F19" s="271" t="s">
        <v>1444</v>
      </c>
      <c r="G19" s="271"/>
      <c r="H19" s="271"/>
      <c r="I19" s="271"/>
      <c r="J19" s="271"/>
      <c r="K19" s="269"/>
    </row>
    <row r="20" spans="2:11" ht="15" customHeight="1">
      <c r="B20" s="272"/>
      <c r="C20" s="274"/>
      <c r="D20" s="274"/>
      <c r="E20" s="275" t="s">
        <v>933</v>
      </c>
      <c r="F20" s="271" t="s">
        <v>934</v>
      </c>
      <c r="G20" s="271"/>
      <c r="H20" s="271"/>
      <c r="I20" s="271"/>
      <c r="J20" s="271"/>
      <c r="K20" s="269"/>
    </row>
    <row r="21" spans="2:11" ht="15" customHeight="1">
      <c r="B21" s="272"/>
      <c r="C21" s="274"/>
      <c r="D21" s="274"/>
      <c r="E21" s="275" t="s">
        <v>1445</v>
      </c>
      <c r="F21" s="271" t="s">
        <v>1446</v>
      </c>
      <c r="G21" s="271"/>
      <c r="H21" s="271"/>
      <c r="I21" s="271"/>
      <c r="J21" s="271"/>
      <c r="K21" s="269"/>
    </row>
    <row r="22" spans="2:11" ht="12.75" customHeight="1">
      <c r="B22" s="272"/>
      <c r="C22" s="274"/>
      <c r="D22" s="274"/>
      <c r="E22" s="274"/>
      <c r="F22" s="274"/>
      <c r="G22" s="274"/>
      <c r="H22" s="274"/>
      <c r="I22" s="274"/>
      <c r="J22" s="274"/>
      <c r="K22" s="269"/>
    </row>
    <row r="23" spans="2:11" ht="15" customHeight="1">
      <c r="B23" s="272"/>
      <c r="C23" s="271" t="s">
        <v>1447</v>
      </c>
      <c r="D23" s="271"/>
      <c r="E23" s="271"/>
      <c r="F23" s="271"/>
      <c r="G23" s="271"/>
      <c r="H23" s="271"/>
      <c r="I23" s="271"/>
      <c r="J23" s="271"/>
      <c r="K23" s="269"/>
    </row>
    <row r="24" spans="2:11" ht="15" customHeight="1">
      <c r="B24" s="272"/>
      <c r="C24" s="271" t="s">
        <v>1448</v>
      </c>
      <c r="D24" s="271"/>
      <c r="E24" s="271"/>
      <c r="F24" s="271"/>
      <c r="G24" s="271"/>
      <c r="H24" s="271"/>
      <c r="I24" s="271"/>
      <c r="J24" s="271"/>
      <c r="K24" s="269"/>
    </row>
    <row r="25" spans="2:11" ht="15" customHeight="1">
      <c r="B25" s="272"/>
      <c r="C25" s="273"/>
      <c r="D25" s="271" t="s">
        <v>1449</v>
      </c>
      <c r="E25" s="271"/>
      <c r="F25" s="271"/>
      <c r="G25" s="271"/>
      <c r="H25" s="271"/>
      <c r="I25" s="271"/>
      <c r="J25" s="271"/>
      <c r="K25" s="269"/>
    </row>
    <row r="26" spans="2:11" ht="15" customHeight="1">
      <c r="B26" s="272"/>
      <c r="C26" s="274"/>
      <c r="D26" s="271" t="s">
        <v>1450</v>
      </c>
      <c r="E26" s="271"/>
      <c r="F26" s="271"/>
      <c r="G26" s="271"/>
      <c r="H26" s="271"/>
      <c r="I26" s="271"/>
      <c r="J26" s="271"/>
      <c r="K26" s="269"/>
    </row>
    <row r="27" spans="2:11" ht="12.75" customHeight="1">
      <c r="B27" s="272"/>
      <c r="C27" s="274"/>
      <c r="D27" s="274"/>
      <c r="E27" s="274"/>
      <c r="F27" s="274"/>
      <c r="G27" s="274"/>
      <c r="H27" s="274"/>
      <c r="I27" s="274"/>
      <c r="J27" s="274"/>
      <c r="K27" s="269"/>
    </row>
    <row r="28" spans="2:11" ht="15" customHeight="1">
      <c r="B28" s="272"/>
      <c r="C28" s="274"/>
      <c r="D28" s="271" t="s">
        <v>1451</v>
      </c>
      <c r="E28" s="271"/>
      <c r="F28" s="271"/>
      <c r="G28" s="271"/>
      <c r="H28" s="271"/>
      <c r="I28" s="271"/>
      <c r="J28" s="271"/>
      <c r="K28" s="269"/>
    </row>
    <row r="29" spans="2:11" ht="15" customHeight="1">
      <c r="B29" s="272"/>
      <c r="C29" s="274"/>
      <c r="D29" s="271" t="s">
        <v>1452</v>
      </c>
      <c r="E29" s="271"/>
      <c r="F29" s="271"/>
      <c r="G29" s="271"/>
      <c r="H29" s="271"/>
      <c r="I29" s="271"/>
      <c r="J29" s="271"/>
      <c r="K29" s="269"/>
    </row>
    <row r="30" spans="2:11" ht="12.75" customHeight="1">
      <c r="B30" s="272"/>
      <c r="C30" s="274"/>
      <c r="D30" s="274"/>
      <c r="E30" s="274"/>
      <c r="F30" s="274"/>
      <c r="G30" s="274"/>
      <c r="H30" s="274"/>
      <c r="I30" s="274"/>
      <c r="J30" s="274"/>
      <c r="K30" s="269"/>
    </row>
    <row r="31" spans="2:11" ht="15" customHeight="1">
      <c r="B31" s="272"/>
      <c r="C31" s="274"/>
      <c r="D31" s="271" t="s">
        <v>1453</v>
      </c>
      <c r="E31" s="271"/>
      <c r="F31" s="271"/>
      <c r="G31" s="271"/>
      <c r="H31" s="271"/>
      <c r="I31" s="271"/>
      <c r="J31" s="271"/>
      <c r="K31" s="269"/>
    </row>
    <row r="32" spans="2:11" ht="15" customHeight="1">
      <c r="B32" s="272"/>
      <c r="C32" s="274"/>
      <c r="D32" s="271" t="s">
        <v>1454</v>
      </c>
      <c r="E32" s="271"/>
      <c r="F32" s="271"/>
      <c r="G32" s="271"/>
      <c r="H32" s="271"/>
      <c r="I32" s="271"/>
      <c r="J32" s="271"/>
      <c r="K32" s="269"/>
    </row>
    <row r="33" spans="2:11" ht="15" customHeight="1">
      <c r="B33" s="272"/>
      <c r="C33" s="274"/>
      <c r="D33" s="271" t="s">
        <v>1455</v>
      </c>
      <c r="E33" s="271"/>
      <c r="F33" s="271"/>
      <c r="G33" s="271"/>
      <c r="H33" s="271"/>
      <c r="I33" s="271"/>
      <c r="J33" s="271"/>
      <c r="K33" s="269"/>
    </row>
    <row r="34" spans="2:11" ht="15" customHeight="1">
      <c r="B34" s="272"/>
      <c r="C34" s="274"/>
      <c r="D34" s="273"/>
      <c r="E34" s="276" t="s">
        <v>120</v>
      </c>
      <c r="F34" s="273"/>
      <c r="G34" s="271" t="s">
        <v>1456</v>
      </c>
      <c r="H34" s="271"/>
      <c r="I34" s="271"/>
      <c r="J34" s="271"/>
      <c r="K34" s="269"/>
    </row>
    <row r="35" spans="2:11" ht="30.75" customHeight="1">
      <c r="B35" s="272"/>
      <c r="C35" s="274"/>
      <c r="D35" s="273"/>
      <c r="E35" s="276" t="s">
        <v>1457</v>
      </c>
      <c r="F35" s="273"/>
      <c r="G35" s="271" t="s">
        <v>1458</v>
      </c>
      <c r="H35" s="271"/>
      <c r="I35" s="271"/>
      <c r="J35" s="271"/>
      <c r="K35" s="269"/>
    </row>
    <row r="36" spans="2:11" ht="15" customHeight="1">
      <c r="B36" s="272"/>
      <c r="C36" s="274"/>
      <c r="D36" s="273"/>
      <c r="E36" s="276" t="s">
        <v>51</v>
      </c>
      <c r="F36" s="273"/>
      <c r="G36" s="271" t="s">
        <v>1459</v>
      </c>
      <c r="H36" s="271"/>
      <c r="I36" s="271"/>
      <c r="J36" s="271"/>
      <c r="K36" s="269"/>
    </row>
    <row r="37" spans="2:11" ht="15" customHeight="1">
      <c r="B37" s="272"/>
      <c r="C37" s="274"/>
      <c r="D37" s="273"/>
      <c r="E37" s="276" t="s">
        <v>121</v>
      </c>
      <c r="F37" s="273"/>
      <c r="G37" s="271" t="s">
        <v>1460</v>
      </c>
      <c r="H37" s="271"/>
      <c r="I37" s="271"/>
      <c r="J37" s="271"/>
      <c r="K37" s="269"/>
    </row>
    <row r="38" spans="2:11" ht="15" customHeight="1">
      <c r="B38" s="272"/>
      <c r="C38" s="274"/>
      <c r="D38" s="273"/>
      <c r="E38" s="276" t="s">
        <v>122</v>
      </c>
      <c r="F38" s="273"/>
      <c r="G38" s="271" t="s">
        <v>1461</v>
      </c>
      <c r="H38" s="271"/>
      <c r="I38" s="271"/>
      <c r="J38" s="271"/>
      <c r="K38" s="269"/>
    </row>
    <row r="39" spans="2:11" ht="15" customHeight="1">
      <c r="B39" s="272"/>
      <c r="C39" s="274"/>
      <c r="D39" s="273"/>
      <c r="E39" s="276" t="s">
        <v>123</v>
      </c>
      <c r="F39" s="273"/>
      <c r="G39" s="271" t="s">
        <v>1462</v>
      </c>
      <c r="H39" s="271"/>
      <c r="I39" s="271"/>
      <c r="J39" s="271"/>
      <c r="K39" s="269"/>
    </row>
    <row r="40" spans="2:11" ht="15" customHeight="1">
      <c r="B40" s="272"/>
      <c r="C40" s="274"/>
      <c r="D40" s="273"/>
      <c r="E40" s="276" t="s">
        <v>1463</v>
      </c>
      <c r="F40" s="273"/>
      <c r="G40" s="271" t="s">
        <v>1464</v>
      </c>
      <c r="H40" s="271"/>
      <c r="I40" s="271"/>
      <c r="J40" s="271"/>
      <c r="K40" s="269"/>
    </row>
    <row r="41" spans="2:11" ht="15" customHeight="1">
      <c r="B41" s="272"/>
      <c r="C41" s="274"/>
      <c r="D41" s="273"/>
      <c r="E41" s="276"/>
      <c r="F41" s="273"/>
      <c r="G41" s="271" t="s">
        <v>1465</v>
      </c>
      <c r="H41" s="271"/>
      <c r="I41" s="271"/>
      <c r="J41" s="271"/>
      <c r="K41" s="269"/>
    </row>
    <row r="42" spans="2:11" ht="15" customHeight="1">
      <c r="B42" s="272"/>
      <c r="C42" s="274"/>
      <c r="D42" s="273"/>
      <c r="E42" s="276" t="s">
        <v>1466</v>
      </c>
      <c r="F42" s="273"/>
      <c r="G42" s="271" t="s">
        <v>1467</v>
      </c>
      <c r="H42" s="271"/>
      <c r="I42" s="271"/>
      <c r="J42" s="271"/>
      <c r="K42" s="269"/>
    </row>
    <row r="43" spans="2:11" ht="15" customHeight="1">
      <c r="B43" s="272"/>
      <c r="C43" s="274"/>
      <c r="D43" s="273"/>
      <c r="E43" s="276" t="s">
        <v>126</v>
      </c>
      <c r="F43" s="273"/>
      <c r="G43" s="271" t="s">
        <v>1468</v>
      </c>
      <c r="H43" s="271"/>
      <c r="I43" s="271"/>
      <c r="J43" s="271"/>
      <c r="K43" s="269"/>
    </row>
    <row r="44" spans="2:11" ht="12.75" customHeight="1">
      <c r="B44" s="272"/>
      <c r="C44" s="274"/>
      <c r="D44" s="273"/>
      <c r="E44" s="273"/>
      <c r="F44" s="273"/>
      <c r="G44" s="273"/>
      <c r="H44" s="273"/>
      <c r="I44" s="273"/>
      <c r="J44" s="273"/>
      <c r="K44" s="269"/>
    </row>
    <row r="45" spans="2:11" ht="15" customHeight="1">
      <c r="B45" s="272"/>
      <c r="C45" s="274"/>
      <c r="D45" s="271" t="s">
        <v>1469</v>
      </c>
      <c r="E45" s="271"/>
      <c r="F45" s="271"/>
      <c r="G45" s="271"/>
      <c r="H45" s="271"/>
      <c r="I45" s="271"/>
      <c r="J45" s="271"/>
      <c r="K45" s="269"/>
    </row>
    <row r="46" spans="2:11" ht="15" customHeight="1">
      <c r="B46" s="272"/>
      <c r="C46" s="274"/>
      <c r="D46" s="274"/>
      <c r="E46" s="271" t="s">
        <v>1470</v>
      </c>
      <c r="F46" s="271"/>
      <c r="G46" s="271"/>
      <c r="H46" s="271"/>
      <c r="I46" s="271"/>
      <c r="J46" s="271"/>
      <c r="K46" s="269"/>
    </row>
    <row r="47" spans="2:11" ht="15" customHeight="1">
      <c r="B47" s="272"/>
      <c r="C47" s="274"/>
      <c r="D47" s="274"/>
      <c r="E47" s="271" t="s">
        <v>1471</v>
      </c>
      <c r="F47" s="271"/>
      <c r="G47" s="271"/>
      <c r="H47" s="271"/>
      <c r="I47" s="271"/>
      <c r="J47" s="271"/>
      <c r="K47" s="269"/>
    </row>
    <row r="48" spans="2:11" ht="15" customHeight="1">
      <c r="B48" s="272"/>
      <c r="C48" s="274"/>
      <c r="D48" s="274"/>
      <c r="E48" s="271" t="s">
        <v>1472</v>
      </c>
      <c r="F48" s="271"/>
      <c r="G48" s="271"/>
      <c r="H48" s="271"/>
      <c r="I48" s="271"/>
      <c r="J48" s="271"/>
      <c r="K48" s="269"/>
    </row>
    <row r="49" spans="2:11" ht="15" customHeight="1">
      <c r="B49" s="272"/>
      <c r="C49" s="274"/>
      <c r="D49" s="271" t="s">
        <v>1473</v>
      </c>
      <c r="E49" s="271"/>
      <c r="F49" s="271"/>
      <c r="G49" s="271"/>
      <c r="H49" s="271"/>
      <c r="I49" s="271"/>
      <c r="J49" s="271"/>
      <c r="K49" s="269"/>
    </row>
    <row r="50" spans="2:11" ht="25.5" customHeight="1">
      <c r="B50" s="267"/>
      <c r="C50" s="268" t="s">
        <v>1474</v>
      </c>
      <c r="D50" s="268"/>
      <c r="E50" s="268"/>
      <c r="F50" s="268"/>
      <c r="G50" s="268"/>
      <c r="H50" s="268"/>
      <c r="I50" s="268"/>
      <c r="J50" s="268"/>
      <c r="K50" s="269"/>
    </row>
    <row r="51" spans="2:11" ht="5.25" customHeight="1">
      <c r="B51" s="267"/>
      <c r="C51" s="270"/>
      <c r="D51" s="270"/>
      <c r="E51" s="270"/>
      <c r="F51" s="270"/>
      <c r="G51" s="270"/>
      <c r="H51" s="270"/>
      <c r="I51" s="270"/>
      <c r="J51" s="270"/>
      <c r="K51" s="269"/>
    </row>
    <row r="52" spans="2:11" ht="15" customHeight="1">
      <c r="B52" s="267"/>
      <c r="C52" s="271" t="s">
        <v>1475</v>
      </c>
      <c r="D52" s="271"/>
      <c r="E52" s="271"/>
      <c r="F52" s="271"/>
      <c r="G52" s="271"/>
      <c r="H52" s="271"/>
      <c r="I52" s="271"/>
      <c r="J52" s="271"/>
      <c r="K52" s="269"/>
    </row>
    <row r="53" spans="2:11" ht="15" customHeight="1">
      <c r="B53" s="267"/>
      <c r="C53" s="271" t="s">
        <v>1476</v>
      </c>
      <c r="D53" s="271"/>
      <c r="E53" s="271"/>
      <c r="F53" s="271"/>
      <c r="G53" s="271"/>
      <c r="H53" s="271"/>
      <c r="I53" s="271"/>
      <c r="J53" s="271"/>
      <c r="K53" s="269"/>
    </row>
    <row r="54" spans="2:11" ht="12.75" customHeight="1">
      <c r="B54" s="267"/>
      <c r="C54" s="273"/>
      <c r="D54" s="273"/>
      <c r="E54" s="273"/>
      <c r="F54" s="273"/>
      <c r="G54" s="273"/>
      <c r="H54" s="273"/>
      <c r="I54" s="273"/>
      <c r="J54" s="273"/>
      <c r="K54" s="269"/>
    </row>
    <row r="55" spans="2:11" ht="15" customHeight="1">
      <c r="B55" s="267"/>
      <c r="C55" s="271" t="s">
        <v>1477</v>
      </c>
      <c r="D55" s="271"/>
      <c r="E55" s="271"/>
      <c r="F55" s="271"/>
      <c r="G55" s="271"/>
      <c r="H55" s="271"/>
      <c r="I55" s="271"/>
      <c r="J55" s="271"/>
      <c r="K55" s="269"/>
    </row>
    <row r="56" spans="2:11" ht="15" customHeight="1">
      <c r="B56" s="267"/>
      <c r="C56" s="274"/>
      <c r="D56" s="271" t="s">
        <v>1478</v>
      </c>
      <c r="E56" s="271"/>
      <c r="F56" s="271"/>
      <c r="G56" s="271"/>
      <c r="H56" s="271"/>
      <c r="I56" s="271"/>
      <c r="J56" s="271"/>
      <c r="K56" s="269"/>
    </row>
    <row r="57" spans="2:11" ht="15" customHeight="1">
      <c r="B57" s="267"/>
      <c r="C57" s="274"/>
      <c r="D57" s="271" t="s">
        <v>1479</v>
      </c>
      <c r="E57" s="271"/>
      <c r="F57" s="271"/>
      <c r="G57" s="271"/>
      <c r="H57" s="271"/>
      <c r="I57" s="271"/>
      <c r="J57" s="271"/>
      <c r="K57" s="269"/>
    </row>
    <row r="58" spans="2:11" ht="15" customHeight="1">
      <c r="B58" s="267"/>
      <c r="C58" s="274"/>
      <c r="D58" s="271" t="s">
        <v>1480</v>
      </c>
      <c r="E58" s="271"/>
      <c r="F58" s="271"/>
      <c r="G58" s="271"/>
      <c r="H58" s="271"/>
      <c r="I58" s="271"/>
      <c r="J58" s="271"/>
      <c r="K58" s="269"/>
    </row>
    <row r="59" spans="2:11" ht="15" customHeight="1">
      <c r="B59" s="267"/>
      <c r="C59" s="274"/>
      <c r="D59" s="271" t="s">
        <v>1481</v>
      </c>
      <c r="E59" s="271"/>
      <c r="F59" s="271"/>
      <c r="G59" s="271"/>
      <c r="H59" s="271"/>
      <c r="I59" s="271"/>
      <c r="J59" s="271"/>
      <c r="K59" s="269"/>
    </row>
    <row r="60" spans="2:11" ht="15" customHeight="1">
      <c r="B60" s="267"/>
      <c r="C60" s="274"/>
      <c r="D60" s="277" t="s">
        <v>1482</v>
      </c>
      <c r="E60" s="277"/>
      <c r="F60" s="277"/>
      <c r="G60" s="277"/>
      <c r="H60" s="277"/>
      <c r="I60" s="277"/>
      <c r="J60" s="277"/>
      <c r="K60" s="269"/>
    </row>
    <row r="61" spans="2:11" ht="15" customHeight="1">
      <c r="B61" s="267"/>
      <c r="C61" s="274"/>
      <c r="D61" s="271" t="s">
        <v>1483</v>
      </c>
      <c r="E61" s="271"/>
      <c r="F61" s="271"/>
      <c r="G61" s="271"/>
      <c r="H61" s="271"/>
      <c r="I61" s="271"/>
      <c r="J61" s="271"/>
      <c r="K61" s="269"/>
    </row>
    <row r="62" spans="2:11" ht="12.75" customHeight="1">
      <c r="B62" s="267"/>
      <c r="C62" s="274"/>
      <c r="D62" s="274"/>
      <c r="E62" s="278"/>
      <c r="F62" s="274"/>
      <c r="G62" s="274"/>
      <c r="H62" s="274"/>
      <c r="I62" s="274"/>
      <c r="J62" s="274"/>
      <c r="K62" s="269"/>
    </row>
    <row r="63" spans="2:11" ht="15" customHeight="1">
      <c r="B63" s="267"/>
      <c r="C63" s="274"/>
      <c r="D63" s="271" t="s">
        <v>1484</v>
      </c>
      <c r="E63" s="271"/>
      <c r="F63" s="271"/>
      <c r="G63" s="271"/>
      <c r="H63" s="271"/>
      <c r="I63" s="271"/>
      <c r="J63" s="271"/>
      <c r="K63" s="269"/>
    </row>
    <row r="64" spans="2:11" ht="15" customHeight="1">
      <c r="B64" s="267"/>
      <c r="C64" s="274"/>
      <c r="D64" s="277" t="s">
        <v>1485</v>
      </c>
      <c r="E64" s="277"/>
      <c r="F64" s="277"/>
      <c r="G64" s="277"/>
      <c r="H64" s="277"/>
      <c r="I64" s="277"/>
      <c r="J64" s="277"/>
      <c r="K64" s="269"/>
    </row>
    <row r="65" spans="2:11" ht="15" customHeight="1">
      <c r="B65" s="267"/>
      <c r="C65" s="274"/>
      <c r="D65" s="271" t="s">
        <v>1486</v>
      </c>
      <c r="E65" s="271"/>
      <c r="F65" s="271"/>
      <c r="G65" s="271"/>
      <c r="H65" s="271"/>
      <c r="I65" s="271"/>
      <c r="J65" s="271"/>
      <c r="K65" s="269"/>
    </row>
    <row r="66" spans="2:11" ht="15" customHeight="1">
      <c r="B66" s="267"/>
      <c r="C66" s="274"/>
      <c r="D66" s="271" t="s">
        <v>1487</v>
      </c>
      <c r="E66" s="271"/>
      <c r="F66" s="271"/>
      <c r="G66" s="271"/>
      <c r="H66" s="271"/>
      <c r="I66" s="271"/>
      <c r="J66" s="271"/>
      <c r="K66" s="269"/>
    </row>
    <row r="67" spans="2:11" ht="15" customHeight="1">
      <c r="B67" s="267"/>
      <c r="C67" s="274"/>
      <c r="D67" s="271" t="s">
        <v>1488</v>
      </c>
      <c r="E67" s="271"/>
      <c r="F67" s="271"/>
      <c r="G67" s="271"/>
      <c r="H67" s="271"/>
      <c r="I67" s="271"/>
      <c r="J67" s="271"/>
      <c r="K67" s="269"/>
    </row>
    <row r="68" spans="2:11" ht="15" customHeight="1">
      <c r="B68" s="267"/>
      <c r="C68" s="274"/>
      <c r="D68" s="271" t="s">
        <v>1489</v>
      </c>
      <c r="E68" s="271"/>
      <c r="F68" s="271"/>
      <c r="G68" s="271"/>
      <c r="H68" s="271"/>
      <c r="I68" s="271"/>
      <c r="J68" s="271"/>
      <c r="K68" s="269"/>
    </row>
    <row r="69" spans="2:11" ht="12.75" customHeight="1">
      <c r="B69" s="279"/>
      <c r="C69" s="280"/>
      <c r="D69" s="280"/>
      <c r="E69" s="280"/>
      <c r="F69" s="280"/>
      <c r="G69" s="280"/>
      <c r="H69" s="280"/>
      <c r="I69" s="280"/>
      <c r="J69" s="280"/>
      <c r="K69" s="281"/>
    </row>
    <row r="70" spans="2:11" ht="18.75" customHeight="1">
      <c r="B70" s="282"/>
      <c r="C70" s="282"/>
      <c r="D70" s="282"/>
      <c r="E70" s="282"/>
      <c r="F70" s="282"/>
      <c r="G70" s="282"/>
      <c r="H70" s="282"/>
      <c r="I70" s="282"/>
      <c r="J70" s="282"/>
      <c r="K70" s="283"/>
    </row>
    <row r="71" spans="2:11" ht="18.75" customHeight="1">
      <c r="B71" s="283"/>
      <c r="C71" s="283"/>
      <c r="D71" s="283"/>
      <c r="E71" s="283"/>
      <c r="F71" s="283"/>
      <c r="G71" s="283"/>
      <c r="H71" s="283"/>
      <c r="I71" s="283"/>
      <c r="J71" s="283"/>
      <c r="K71" s="283"/>
    </row>
    <row r="72" spans="2:11" ht="7.5" customHeight="1">
      <c r="B72" s="284"/>
      <c r="C72" s="285"/>
      <c r="D72" s="285"/>
      <c r="E72" s="285"/>
      <c r="F72" s="285"/>
      <c r="G72" s="285"/>
      <c r="H72" s="285"/>
      <c r="I72" s="285"/>
      <c r="J72" s="285"/>
      <c r="K72" s="286"/>
    </row>
    <row r="73" spans="2:11" ht="45" customHeight="1">
      <c r="B73" s="287"/>
      <c r="C73" s="288" t="s">
        <v>1427</v>
      </c>
      <c r="D73" s="288"/>
      <c r="E73" s="288"/>
      <c r="F73" s="288"/>
      <c r="G73" s="288"/>
      <c r="H73" s="288"/>
      <c r="I73" s="288"/>
      <c r="J73" s="288"/>
      <c r="K73" s="289"/>
    </row>
    <row r="74" spans="2:11" ht="17.25" customHeight="1">
      <c r="B74" s="287"/>
      <c r="C74" s="290" t="s">
        <v>1490</v>
      </c>
      <c r="D74" s="290"/>
      <c r="E74" s="290"/>
      <c r="F74" s="290" t="s">
        <v>1491</v>
      </c>
      <c r="G74" s="291"/>
      <c r="H74" s="290" t="s">
        <v>121</v>
      </c>
      <c r="I74" s="290" t="s">
        <v>55</v>
      </c>
      <c r="J74" s="290" t="s">
        <v>1492</v>
      </c>
      <c r="K74" s="289"/>
    </row>
    <row r="75" spans="2:11" ht="17.25" customHeight="1">
      <c r="B75" s="287"/>
      <c r="C75" s="292" t="s">
        <v>1493</v>
      </c>
      <c r="D75" s="292"/>
      <c r="E75" s="292"/>
      <c r="F75" s="293" t="s">
        <v>1494</v>
      </c>
      <c r="G75" s="294"/>
      <c r="H75" s="292"/>
      <c r="I75" s="292"/>
      <c r="J75" s="292" t="s">
        <v>1495</v>
      </c>
      <c r="K75" s="289"/>
    </row>
    <row r="76" spans="2:11" ht="5.25" customHeight="1">
      <c r="B76" s="287"/>
      <c r="C76" s="295"/>
      <c r="D76" s="295"/>
      <c r="E76" s="295"/>
      <c r="F76" s="295"/>
      <c r="G76" s="296"/>
      <c r="H76" s="295"/>
      <c r="I76" s="295"/>
      <c r="J76" s="295"/>
      <c r="K76" s="289"/>
    </row>
    <row r="77" spans="2:11" ht="15" customHeight="1">
      <c r="B77" s="287"/>
      <c r="C77" s="276" t="s">
        <v>51</v>
      </c>
      <c r="D77" s="295"/>
      <c r="E77" s="295"/>
      <c r="F77" s="297" t="s">
        <v>1496</v>
      </c>
      <c r="G77" s="296"/>
      <c r="H77" s="276" t="s">
        <v>1497</v>
      </c>
      <c r="I77" s="276" t="s">
        <v>1498</v>
      </c>
      <c r="J77" s="276">
        <v>20</v>
      </c>
      <c r="K77" s="289"/>
    </row>
    <row r="78" spans="2:11" ht="15" customHeight="1">
      <c r="B78" s="287"/>
      <c r="C78" s="276" t="s">
        <v>1499</v>
      </c>
      <c r="D78" s="276"/>
      <c r="E78" s="276"/>
      <c r="F78" s="297" t="s">
        <v>1496</v>
      </c>
      <c r="G78" s="296"/>
      <c r="H78" s="276" t="s">
        <v>1500</v>
      </c>
      <c r="I78" s="276" t="s">
        <v>1498</v>
      </c>
      <c r="J78" s="276">
        <v>120</v>
      </c>
      <c r="K78" s="289"/>
    </row>
    <row r="79" spans="2:11" ht="15" customHeight="1">
      <c r="B79" s="298"/>
      <c r="C79" s="276" t="s">
        <v>1501</v>
      </c>
      <c r="D79" s="276"/>
      <c r="E79" s="276"/>
      <c r="F79" s="297" t="s">
        <v>1502</v>
      </c>
      <c r="G79" s="296"/>
      <c r="H79" s="276" t="s">
        <v>1503</v>
      </c>
      <c r="I79" s="276" t="s">
        <v>1498</v>
      </c>
      <c r="J79" s="276">
        <v>50</v>
      </c>
      <c r="K79" s="289"/>
    </row>
    <row r="80" spans="2:11" ht="15" customHeight="1">
      <c r="B80" s="298"/>
      <c r="C80" s="276" t="s">
        <v>1504</v>
      </c>
      <c r="D80" s="276"/>
      <c r="E80" s="276"/>
      <c r="F80" s="297" t="s">
        <v>1496</v>
      </c>
      <c r="G80" s="296"/>
      <c r="H80" s="276" t="s">
        <v>1505</v>
      </c>
      <c r="I80" s="276" t="s">
        <v>1506</v>
      </c>
      <c r="J80" s="276"/>
      <c r="K80" s="289"/>
    </row>
    <row r="81" spans="2:11" ht="15" customHeight="1">
      <c r="B81" s="298"/>
      <c r="C81" s="299" t="s">
        <v>1507</v>
      </c>
      <c r="D81" s="299"/>
      <c r="E81" s="299"/>
      <c r="F81" s="300" t="s">
        <v>1502</v>
      </c>
      <c r="G81" s="299"/>
      <c r="H81" s="299" t="s">
        <v>1508</v>
      </c>
      <c r="I81" s="299" t="s">
        <v>1498</v>
      </c>
      <c r="J81" s="299">
        <v>15</v>
      </c>
      <c r="K81" s="289"/>
    </row>
    <row r="82" spans="2:11" ht="15" customHeight="1">
      <c r="B82" s="298"/>
      <c r="C82" s="299" t="s">
        <v>1509</v>
      </c>
      <c r="D82" s="299"/>
      <c r="E82" s="299"/>
      <c r="F82" s="300" t="s">
        <v>1502</v>
      </c>
      <c r="G82" s="299"/>
      <c r="H82" s="299" t="s">
        <v>1510</v>
      </c>
      <c r="I82" s="299" t="s">
        <v>1498</v>
      </c>
      <c r="J82" s="299">
        <v>15</v>
      </c>
      <c r="K82" s="289"/>
    </row>
    <row r="83" spans="2:11" ht="15" customHeight="1">
      <c r="B83" s="298"/>
      <c r="C83" s="299" t="s">
        <v>1511</v>
      </c>
      <c r="D83" s="299"/>
      <c r="E83" s="299"/>
      <c r="F83" s="300" t="s">
        <v>1502</v>
      </c>
      <c r="G83" s="299"/>
      <c r="H83" s="299" t="s">
        <v>1512</v>
      </c>
      <c r="I83" s="299" t="s">
        <v>1498</v>
      </c>
      <c r="J83" s="299">
        <v>20</v>
      </c>
      <c r="K83" s="289"/>
    </row>
    <row r="84" spans="2:11" ht="15" customHeight="1">
      <c r="B84" s="298"/>
      <c r="C84" s="299" t="s">
        <v>1513</v>
      </c>
      <c r="D84" s="299"/>
      <c r="E84" s="299"/>
      <c r="F84" s="300" t="s">
        <v>1502</v>
      </c>
      <c r="G84" s="299"/>
      <c r="H84" s="299" t="s">
        <v>1514</v>
      </c>
      <c r="I84" s="299" t="s">
        <v>1498</v>
      </c>
      <c r="J84" s="299">
        <v>20</v>
      </c>
      <c r="K84" s="289"/>
    </row>
    <row r="85" spans="2:11" ht="15" customHeight="1">
      <c r="B85" s="298"/>
      <c r="C85" s="276" t="s">
        <v>1515</v>
      </c>
      <c r="D85" s="276"/>
      <c r="E85" s="276"/>
      <c r="F85" s="297" t="s">
        <v>1502</v>
      </c>
      <c r="G85" s="296"/>
      <c r="H85" s="276" t="s">
        <v>1516</v>
      </c>
      <c r="I85" s="276" t="s">
        <v>1498</v>
      </c>
      <c r="J85" s="276">
        <v>50</v>
      </c>
      <c r="K85" s="289"/>
    </row>
    <row r="86" spans="2:11" ht="15" customHeight="1">
      <c r="B86" s="298"/>
      <c r="C86" s="276" t="s">
        <v>1517</v>
      </c>
      <c r="D86" s="276"/>
      <c r="E86" s="276"/>
      <c r="F86" s="297" t="s">
        <v>1502</v>
      </c>
      <c r="G86" s="296"/>
      <c r="H86" s="276" t="s">
        <v>1518</v>
      </c>
      <c r="I86" s="276" t="s">
        <v>1498</v>
      </c>
      <c r="J86" s="276">
        <v>20</v>
      </c>
      <c r="K86" s="289"/>
    </row>
    <row r="87" spans="2:11" ht="15" customHeight="1">
      <c r="B87" s="298"/>
      <c r="C87" s="276" t="s">
        <v>1519</v>
      </c>
      <c r="D87" s="276"/>
      <c r="E87" s="276"/>
      <c r="F87" s="297" t="s">
        <v>1502</v>
      </c>
      <c r="G87" s="296"/>
      <c r="H87" s="276" t="s">
        <v>1520</v>
      </c>
      <c r="I87" s="276" t="s">
        <v>1498</v>
      </c>
      <c r="J87" s="276">
        <v>20</v>
      </c>
      <c r="K87" s="289"/>
    </row>
    <row r="88" spans="2:11" ht="15" customHeight="1">
      <c r="B88" s="298"/>
      <c r="C88" s="276" t="s">
        <v>1521</v>
      </c>
      <c r="D88" s="276"/>
      <c r="E88" s="276"/>
      <c r="F88" s="297" t="s">
        <v>1502</v>
      </c>
      <c r="G88" s="296"/>
      <c r="H88" s="276" t="s">
        <v>1522</v>
      </c>
      <c r="I88" s="276" t="s">
        <v>1498</v>
      </c>
      <c r="J88" s="276">
        <v>50</v>
      </c>
      <c r="K88" s="289"/>
    </row>
    <row r="89" spans="2:11" ht="15" customHeight="1">
      <c r="B89" s="298"/>
      <c r="C89" s="276" t="s">
        <v>1523</v>
      </c>
      <c r="D89" s="276"/>
      <c r="E89" s="276"/>
      <c r="F89" s="297" t="s">
        <v>1502</v>
      </c>
      <c r="G89" s="296"/>
      <c r="H89" s="276" t="s">
        <v>1523</v>
      </c>
      <c r="I89" s="276" t="s">
        <v>1498</v>
      </c>
      <c r="J89" s="276">
        <v>50</v>
      </c>
      <c r="K89" s="289"/>
    </row>
    <row r="90" spans="2:11" ht="15" customHeight="1">
      <c r="B90" s="298"/>
      <c r="C90" s="276" t="s">
        <v>127</v>
      </c>
      <c r="D90" s="276"/>
      <c r="E90" s="276"/>
      <c r="F90" s="297" t="s">
        <v>1502</v>
      </c>
      <c r="G90" s="296"/>
      <c r="H90" s="276" t="s">
        <v>1524</v>
      </c>
      <c r="I90" s="276" t="s">
        <v>1498</v>
      </c>
      <c r="J90" s="276">
        <v>255</v>
      </c>
      <c r="K90" s="289"/>
    </row>
    <row r="91" spans="2:11" ht="15" customHeight="1">
      <c r="B91" s="298"/>
      <c r="C91" s="276" t="s">
        <v>1525</v>
      </c>
      <c r="D91" s="276"/>
      <c r="E91" s="276"/>
      <c r="F91" s="297" t="s">
        <v>1496</v>
      </c>
      <c r="G91" s="296"/>
      <c r="H91" s="276" t="s">
        <v>1526</v>
      </c>
      <c r="I91" s="276" t="s">
        <v>1527</v>
      </c>
      <c r="J91" s="276"/>
      <c r="K91" s="289"/>
    </row>
    <row r="92" spans="2:11" ht="15" customHeight="1">
      <c r="B92" s="298"/>
      <c r="C92" s="276" t="s">
        <v>1528</v>
      </c>
      <c r="D92" s="276"/>
      <c r="E92" s="276"/>
      <c r="F92" s="297" t="s">
        <v>1496</v>
      </c>
      <c r="G92" s="296"/>
      <c r="H92" s="276" t="s">
        <v>1529</v>
      </c>
      <c r="I92" s="276" t="s">
        <v>1530</v>
      </c>
      <c r="J92" s="276"/>
      <c r="K92" s="289"/>
    </row>
    <row r="93" spans="2:11" ht="15" customHeight="1">
      <c r="B93" s="298"/>
      <c r="C93" s="276" t="s">
        <v>1531</v>
      </c>
      <c r="D93" s="276"/>
      <c r="E93" s="276"/>
      <c r="F93" s="297" t="s">
        <v>1496</v>
      </c>
      <c r="G93" s="296"/>
      <c r="H93" s="276" t="s">
        <v>1531</v>
      </c>
      <c r="I93" s="276" t="s">
        <v>1530</v>
      </c>
      <c r="J93" s="276"/>
      <c r="K93" s="289"/>
    </row>
    <row r="94" spans="2:11" ht="15" customHeight="1">
      <c r="B94" s="298"/>
      <c r="C94" s="276" t="s">
        <v>36</v>
      </c>
      <c r="D94" s="276"/>
      <c r="E94" s="276"/>
      <c r="F94" s="297" t="s">
        <v>1496</v>
      </c>
      <c r="G94" s="296"/>
      <c r="H94" s="276" t="s">
        <v>1532</v>
      </c>
      <c r="I94" s="276" t="s">
        <v>1530</v>
      </c>
      <c r="J94" s="276"/>
      <c r="K94" s="289"/>
    </row>
    <row r="95" spans="2:11" ht="15" customHeight="1">
      <c r="B95" s="298"/>
      <c r="C95" s="276" t="s">
        <v>46</v>
      </c>
      <c r="D95" s="276"/>
      <c r="E95" s="276"/>
      <c r="F95" s="297" t="s">
        <v>1496</v>
      </c>
      <c r="G95" s="296"/>
      <c r="H95" s="276" t="s">
        <v>1533</v>
      </c>
      <c r="I95" s="276" t="s">
        <v>1530</v>
      </c>
      <c r="J95" s="276"/>
      <c r="K95" s="289"/>
    </row>
    <row r="96" spans="2:11" ht="15" customHeight="1">
      <c r="B96" s="301"/>
      <c r="C96" s="302"/>
      <c r="D96" s="302"/>
      <c r="E96" s="302"/>
      <c r="F96" s="302"/>
      <c r="G96" s="302"/>
      <c r="H96" s="302"/>
      <c r="I96" s="302"/>
      <c r="J96" s="302"/>
      <c r="K96" s="303"/>
    </row>
    <row r="97" spans="2:11" ht="18.75" customHeight="1">
      <c r="B97" s="304"/>
      <c r="C97" s="305"/>
      <c r="D97" s="305"/>
      <c r="E97" s="305"/>
      <c r="F97" s="305"/>
      <c r="G97" s="305"/>
      <c r="H97" s="305"/>
      <c r="I97" s="305"/>
      <c r="J97" s="305"/>
      <c r="K97" s="304"/>
    </row>
    <row r="98" spans="2:11" ht="18.75" customHeight="1">
      <c r="B98" s="283"/>
      <c r="C98" s="283"/>
      <c r="D98" s="283"/>
      <c r="E98" s="283"/>
      <c r="F98" s="283"/>
      <c r="G98" s="283"/>
      <c r="H98" s="283"/>
      <c r="I98" s="283"/>
      <c r="J98" s="283"/>
      <c r="K98" s="283"/>
    </row>
    <row r="99" spans="2:11" ht="7.5" customHeight="1">
      <c r="B99" s="284"/>
      <c r="C99" s="285"/>
      <c r="D99" s="285"/>
      <c r="E99" s="285"/>
      <c r="F99" s="285"/>
      <c r="G99" s="285"/>
      <c r="H99" s="285"/>
      <c r="I99" s="285"/>
      <c r="J99" s="285"/>
      <c r="K99" s="286"/>
    </row>
    <row r="100" spans="2:11" ht="45" customHeight="1">
      <c r="B100" s="287"/>
      <c r="C100" s="288" t="s">
        <v>1534</v>
      </c>
      <c r="D100" s="288"/>
      <c r="E100" s="288"/>
      <c r="F100" s="288"/>
      <c r="G100" s="288"/>
      <c r="H100" s="288"/>
      <c r="I100" s="288"/>
      <c r="J100" s="288"/>
      <c r="K100" s="289"/>
    </row>
    <row r="101" spans="2:11" ht="17.25" customHeight="1">
      <c r="B101" s="287"/>
      <c r="C101" s="290" t="s">
        <v>1490</v>
      </c>
      <c r="D101" s="290"/>
      <c r="E101" s="290"/>
      <c r="F101" s="290" t="s">
        <v>1491</v>
      </c>
      <c r="G101" s="291"/>
      <c r="H101" s="290" t="s">
        <v>121</v>
      </c>
      <c r="I101" s="290" t="s">
        <v>55</v>
      </c>
      <c r="J101" s="290" t="s">
        <v>1492</v>
      </c>
      <c r="K101" s="289"/>
    </row>
    <row r="102" spans="2:11" ht="17.25" customHeight="1">
      <c r="B102" s="287"/>
      <c r="C102" s="292" t="s">
        <v>1493</v>
      </c>
      <c r="D102" s="292"/>
      <c r="E102" s="292"/>
      <c r="F102" s="293" t="s">
        <v>1494</v>
      </c>
      <c r="G102" s="294"/>
      <c r="H102" s="292"/>
      <c r="I102" s="292"/>
      <c r="J102" s="292" t="s">
        <v>1495</v>
      </c>
      <c r="K102" s="289"/>
    </row>
    <row r="103" spans="2:11" ht="5.25" customHeight="1">
      <c r="B103" s="287"/>
      <c r="C103" s="290"/>
      <c r="D103" s="290"/>
      <c r="E103" s="290"/>
      <c r="F103" s="290"/>
      <c r="G103" s="306"/>
      <c r="H103" s="290"/>
      <c r="I103" s="290"/>
      <c r="J103" s="290"/>
      <c r="K103" s="289"/>
    </row>
    <row r="104" spans="2:11" ht="15" customHeight="1">
      <c r="B104" s="287"/>
      <c r="C104" s="276" t="s">
        <v>51</v>
      </c>
      <c r="D104" s="295"/>
      <c r="E104" s="295"/>
      <c r="F104" s="297" t="s">
        <v>1496</v>
      </c>
      <c r="G104" s="306"/>
      <c r="H104" s="276" t="s">
        <v>1535</v>
      </c>
      <c r="I104" s="276" t="s">
        <v>1498</v>
      </c>
      <c r="J104" s="276">
        <v>20</v>
      </c>
      <c r="K104" s="289"/>
    </row>
    <row r="105" spans="2:11" ht="15" customHeight="1">
      <c r="B105" s="287"/>
      <c r="C105" s="276" t="s">
        <v>1499</v>
      </c>
      <c r="D105" s="276"/>
      <c r="E105" s="276"/>
      <c r="F105" s="297" t="s">
        <v>1496</v>
      </c>
      <c r="G105" s="276"/>
      <c r="H105" s="276" t="s">
        <v>1535</v>
      </c>
      <c r="I105" s="276" t="s">
        <v>1498</v>
      </c>
      <c r="J105" s="276">
        <v>120</v>
      </c>
      <c r="K105" s="289"/>
    </row>
    <row r="106" spans="2:11" ht="15" customHeight="1">
      <c r="B106" s="298"/>
      <c r="C106" s="276" t="s">
        <v>1501</v>
      </c>
      <c r="D106" s="276"/>
      <c r="E106" s="276"/>
      <c r="F106" s="297" t="s">
        <v>1502</v>
      </c>
      <c r="G106" s="276"/>
      <c r="H106" s="276" t="s">
        <v>1535</v>
      </c>
      <c r="I106" s="276" t="s">
        <v>1498</v>
      </c>
      <c r="J106" s="276">
        <v>50</v>
      </c>
      <c r="K106" s="289"/>
    </row>
    <row r="107" spans="2:11" ht="15" customHeight="1">
      <c r="B107" s="298"/>
      <c r="C107" s="276" t="s">
        <v>1504</v>
      </c>
      <c r="D107" s="276"/>
      <c r="E107" s="276"/>
      <c r="F107" s="297" t="s">
        <v>1496</v>
      </c>
      <c r="G107" s="276"/>
      <c r="H107" s="276" t="s">
        <v>1535</v>
      </c>
      <c r="I107" s="276" t="s">
        <v>1506</v>
      </c>
      <c r="J107" s="276"/>
      <c r="K107" s="289"/>
    </row>
    <row r="108" spans="2:11" ht="15" customHeight="1">
      <c r="B108" s="298"/>
      <c r="C108" s="276" t="s">
        <v>1515</v>
      </c>
      <c r="D108" s="276"/>
      <c r="E108" s="276"/>
      <c r="F108" s="297" t="s">
        <v>1502</v>
      </c>
      <c r="G108" s="276"/>
      <c r="H108" s="276" t="s">
        <v>1535</v>
      </c>
      <c r="I108" s="276" t="s">
        <v>1498</v>
      </c>
      <c r="J108" s="276">
        <v>50</v>
      </c>
      <c r="K108" s="289"/>
    </row>
    <row r="109" spans="2:11" ht="15" customHeight="1">
      <c r="B109" s="298"/>
      <c r="C109" s="276" t="s">
        <v>1523</v>
      </c>
      <c r="D109" s="276"/>
      <c r="E109" s="276"/>
      <c r="F109" s="297" t="s">
        <v>1502</v>
      </c>
      <c r="G109" s="276"/>
      <c r="H109" s="276" t="s">
        <v>1535</v>
      </c>
      <c r="I109" s="276" t="s">
        <v>1498</v>
      </c>
      <c r="J109" s="276">
        <v>50</v>
      </c>
      <c r="K109" s="289"/>
    </row>
    <row r="110" spans="2:11" ht="15" customHeight="1">
      <c r="B110" s="298"/>
      <c r="C110" s="276" t="s">
        <v>1521</v>
      </c>
      <c r="D110" s="276"/>
      <c r="E110" s="276"/>
      <c r="F110" s="297" t="s">
        <v>1502</v>
      </c>
      <c r="G110" s="276"/>
      <c r="H110" s="276" t="s">
        <v>1535</v>
      </c>
      <c r="I110" s="276" t="s">
        <v>1498</v>
      </c>
      <c r="J110" s="276">
        <v>50</v>
      </c>
      <c r="K110" s="289"/>
    </row>
    <row r="111" spans="2:11" ht="15" customHeight="1">
      <c r="B111" s="298"/>
      <c r="C111" s="276" t="s">
        <v>51</v>
      </c>
      <c r="D111" s="276"/>
      <c r="E111" s="276"/>
      <c r="F111" s="297" t="s">
        <v>1496</v>
      </c>
      <c r="G111" s="276"/>
      <c r="H111" s="276" t="s">
        <v>1536</v>
      </c>
      <c r="I111" s="276" t="s">
        <v>1498</v>
      </c>
      <c r="J111" s="276">
        <v>20</v>
      </c>
      <c r="K111" s="289"/>
    </row>
    <row r="112" spans="2:11" ht="15" customHeight="1">
      <c r="B112" s="298"/>
      <c r="C112" s="276" t="s">
        <v>1537</v>
      </c>
      <c r="D112" s="276"/>
      <c r="E112" s="276"/>
      <c r="F112" s="297" t="s">
        <v>1496</v>
      </c>
      <c r="G112" s="276"/>
      <c r="H112" s="276" t="s">
        <v>1538</v>
      </c>
      <c r="I112" s="276" t="s">
        <v>1498</v>
      </c>
      <c r="J112" s="276">
        <v>120</v>
      </c>
      <c r="K112" s="289"/>
    </row>
    <row r="113" spans="2:11" ht="15" customHeight="1">
      <c r="B113" s="298"/>
      <c r="C113" s="276" t="s">
        <v>36</v>
      </c>
      <c r="D113" s="276"/>
      <c r="E113" s="276"/>
      <c r="F113" s="297" t="s">
        <v>1496</v>
      </c>
      <c r="G113" s="276"/>
      <c r="H113" s="276" t="s">
        <v>1539</v>
      </c>
      <c r="I113" s="276" t="s">
        <v>1530</v>
      </c>
      <c r="J113" s="276"/>
      <c r="K113" s="289"/>
    </row>
    <row r="114" spans="2:11" ht="15" customHeight="1">
      <c r="B114" s="298"/>
      <c r="C114" s="276" t="s">
        <v>46</v>
      </c>
      <c r="D114" s="276"/>
      <c r="E114" s="276"/>
      <c r="F114" s="297" t="s">
        <v>1496</v>
      </c>
      <c r="G114" s="276"/>
      <c r="H114" s="276" t="s">
        <v>1540</v>
      </c>
      <c r="I114" s="276" t="s">
        <v>1530</v>
      </c>
      <c r="J114" s="276"/>
      <c r="K114" s="289"/>
    </row>
    <row r="115" spans="2:11" ht="15" customHeight="1">
      <c r="B115" s="298"/>
      <c r="C115" s="276" t="s">
        <v>55</v>
      </c>
      <c r="D115" s="276"/>
      <c r="E115" s="276"/>
      <c r="F115" s="297" t="s">
        <v>1496</v>
      </c>
      <c r="G115" s="276"/>
      <c r="H115" s="276" t="s">
        <v>1541</v>
      </c>
      <c r="I115" s="276" t="s">
        <v>1542</v>
      </c>
      <c r="J115" s="276"/>
      <c r="K115" s="289"/>
    </row>
    <row r="116" spans="2:11" ht="15" customHeight="1">
      <c r="B116" s="301"/>
      <c r="C116" s="307"/>
      <c r="D116" s="307"/>
      <c r="E116" s="307"/>
      <c r="F116" s="307"/>
      <c r="G116" s="307"/>
      <c r="H116" s="307"/>
      <c r="I116" s="307"/>
      <c r="J116" s="307"/>
      <c r="K116" s="303"/>
    </row>
    <row r="117" spans="2:11" ht="18.75" customHeight="1">
      <c r="B117" s="308"/>
      <c r="C117" s="273"/>
      <c r="D117" s="273"/>
      <c r="E117" s="273"/>
      <c r="F117" s="309"/>
      <c r="G117" s="273"/>
      <c r="H117" s="273"/>
      <c r="I117" s="273"/>
      <c r="J117" s="273"/>
      <c r="K117" s="308"/>
    </row>
    <row r="118" spans="2:11" ht="18.75" customHeight="1">
      <c r="B118" s="283"/>
      <c r="C118" s="283"/>
      <c r="D118" s="283"/>
      <c r="E118" s="283"/>
      <c r="F118" s="283"/>
      <c r="G118" s="283"/>
      <c r="H118" s="283"/>
      <c r="I118" s="283"/>
      <c r="J118" s="283"/>
      <c r="K118" s="283"/>
    </row>
    <row r="119" spans="2:11" ht="7.5" customHeight="1">
      <c r="B119" s="310"/>
      <c r="C119" s="311"/>
      <c r="D119" s="311"/>
      <c r="E119" s="311"/>
      <c r="F119" s="311"/>
      <c r="G119" s="311"/>
      <c r="H119" s="311"/>
      <c r="I119" s="311"/>
      <c r="J119" s="311"/>
      <c r="K119" s="312"/>
    </row>
    <row r="120" spans="2:11" ht="45" customHeight="1">
      <c r="B120" s="313"/>
      <c r="C120" s="264" t="s">
        <v>1543</v>
      </c>
      <c r="D120" s="264"/>
      <c r="E120" s="264"/>
      <c r="F120" s="264"/>
      <c r="G120" s="264"/>
      <c r="H120" s="264"/>
      <c r="I120" s="264"/>
      <c r="J120" s="264"/>
      <c r="K120" s="314"/>
    </row>
    <row r="121" spans="2:11" ht="17.25" customHeight="1">
      <c r="B121" s="315"/>
      <c r="C121" s="290" t="s">
        <v>1490</v>
      </c>
      <c r="D121" s="290"/>
      <c r="E121" s="290"/>
      <c r="F121" s="290" t="s">
        <v>1491</v>
      </c>
      <c r="G121" s="291"/>
      <c r="H121" s="290" t="s">
        <v>121</v>
      </c>
      <c r="I121" s="290" t="s">
        <v>55</v>
      </c>
      <c r="J121" s="290" t="s">
        <v>1492</v>
      </c>
      <c r="K121" s="316"/>
    </row>
    <row r="122" spans="2:11" ht="17.25" customHeight="1">
      <c r="B122" s="315"/>
      <c r="C122" s="292" t="s">
        <v>1493</v>
      </c>
      <c r="D122" s="292"/>
      <c r="E122" s="292"/>
      <c r="F122" s="293" t="s">
        <v>1494</v>
      </c>
      <c r="G122" s="294"/>
      <c r="H122" s="292"/>
      <c r="I122" s="292"/>
      <c r="J122" s="292" t="s">
        <v>1495</v>
      </c>
      <c r="K122" s="316"/>
    </row>
    <row r="123" spans="2:11" ht="5.25" customHeight="1">
      <c r="B123" s="317"/>
      <c r="C123" s="295"/>
      <c r="D123" s="295"/>
      <c r="E123" s="295"/>
      <c r="F123" s="295"/>
      <c r="G123" s="276"/>
      <c r="H123" s="295"/>
      <c r="I123" s="295"/>
      <c r="J123" s="295"/>
      <c r="K123" s="318"/>
    </row>
    <row r="124" spans="2:11" ht="15" customHeight="1">
      <c r="B124" s="317"/>
      <c r="C124" s="276" t="s">
        <v>1499</v>
      </c>
      <c r="D124" s="295"/>
      <c r="E124" s="295"/>
      <c r="F124" s="297" t="s">
        <v>1496</v>
      </c>
      <c r="G124" s="276"/>
      <c r="H124" s="276" t="s">
        <v>1535</v>
      </c>
      <c r="I124" s="276" t="s">
        <v>1498</v>
      </c>
      <c r="J124" s="276">
        <v>120</v>
      </c>
      <c r="K124" s="319"/>
    </row>
    <row r="125" spans="2:11" ht="15" customHeight="1">
      <c r="B125" s="317"/>
      <c r="C125" s="276" t="s">
        <v>1544</v>
      </c>
      <c r="D125" s="276"/>
      <c r="E125" s="276"/>
      <c r="F125" s="297" t="s">
        <v>1496</v>
      </c>
      <c r="G125" s="276"/>
      <c r="H125" s="276" t="s">
        <v>1545</v>
      </c>
      <c r="I125" s="276" t="s">
        <v>1498</v>
      </c>
      <c r="J125" s="276" t="s">
        <v>1546</v>
      </c>
      <c r="K125" s="319"/>
    </row>
    <row r="126" spans="2:11" ht="15" customHeight="1">
      <c r="B126" s="317"/>
      <c r="C126" s="276" t="s">
        <v>1445</v>
      </c>
      <c r="D126" s="276"/>
      <c r="E126" s="276"/>
      <c r="F126" s="297" t="s">
        <v>1496</v>
      </c>
      <c r="G126" s="276"/>
      <c r="H126" s="276" t="s">
        <v>1547</v>
      </c>
      <c r="I126" s="276" t="s">
        <v>1498</v>
      </c>
      <c r="J126" s="276" t="s">
        <v>1546</v>
      </c>
      <c r="K126" s="319"/>
    </row>
    <row r="127" spans="2:11" ht="15" customHeight="1">
      <c r="B127" s="317"/>
      <c r="C127" s="276" t="s">
        <v>1507</v>
      </c>
      <c r="D127" s="276"/>
      <c r="E127" s="276"/>
      <c r="F127" s="297" t="s">
        <v>1502</v>
      </c>
      <c r="G127" s="276"/>
      <c r="H127" s="276" t="s">
        <v>1508</v>
      </c>
      <c r="I127" s="276" t="s">
        <v>1498</v>
      </c>
      <c r="J127" s="276">
        <v>15</v>
      </c>
      <c r="K127" s="319"/>
    </row>
    <row r="128" spans="2:11" ht="15" customHeight="1">
      <c r="B128" s="317"/>
      <c r="C128" s="299" t="s">
        <v>1509</v>
      </c>
      <c r="D128" s="299"/>
      <c r="E128" s="299"/>
      <c r="F128" s="300" t="s">
        <v>1502</v>
      </c>
      <c r="G128" s="299"/>
      <c r="H128" s="299" t="s">
        <v>1510</v>
      </c>
      <c r="I128" s="299" t="s">
        <v>1498</v>
      </c>
      <c r="J128" s="299">
        <v>15</v>
      </c>
      <c r="K128" s="319"/>
    </row>
    <row r="129" spans="2:11" ht="15" customHeight="1">
      <c r="B129" s="317"/>
      <c r="C129" s="299" t="s">
        <v>1511</v>
      </c>
      <c r="D129" s="299"/>
      <c r="E129" s="299"/>
      <c r="F129" s="300" t="s">
        <v>1502</v>
      </c>
      <c r="G129" s="299"/>
      <c r="H129" s="299" t="s">
        <v>1512</v>
      </c>
      <c r="I129" s="299" t="s">
        <v>1498</v>
      </c>
      <c r="J129" s="299">
        <v>20</v>
      </c>
      <c r="K129" s="319"/>
    </row>
    <row r="130" spans="2:11" ht="15" customHeight="1">
      <c r="B130" s="317"/>
      <c r="C130" s="299" t="s">
        <v>1513</v>
      </c>
      <c r="D130" s="299"/>
      <c r="E130" s="299"/>
      <c r="F130" s="300" t="s">
        <v>1502</v>
      </c>
      <c r="G130" s="299"/>
      <c r="H130" s="299" t="s">
        <v>1514</v>
      </c>
      <c r="I130" s="299" t="s">
        <v>1498</v>
      </c>
      <c r="J130" s="299">
        <v>20</v>
      </c>
      <c r="K130" s="319"/>
    </row>
    <row r="131" spans="2:11" ht="15" customHeight="1">
      <c r="B131" s="317"/>
      <c r="C131" s="276" t="s">
        <v>1501</v>
      </c>
      <c r="D131" s="276"/>
      <c r="E131" s="276"/>
      <c r="F131" s="297" t="s">
        <v>1502</v>
      </c>
      <c r="G131" s="276"/>
      <c r="H131" s="276" t="s">
        <v>1535</v>
      </c>
      <c r="I131" s="276" t="s">
        <v>1498</v>
      </c>
      <c r="J131" s="276">
        <v>50</v>
      </c>
      <c r="K131" s="319"/>
    </row>
    <row r="132" spans="2:11" ht="15" customHeight="1">
      <c r="B132" s="317"/>
      <c r="C132" s="276" t="s">
        <v>1515</v>
      </c>
      <c r="D132" s="276"/>
      <c r="E132" s="276"/>
      <c r="F132" s="297" t="s">
        <v>1502</v>
      </c>
      <c r="G132" s="276"/>
      <c r="H132" s="276" t="s">
        <v>1535</v>
      </c>
      <c r="I132" s="276" t="s">
        <v>1498</v>
      </c>
      <c r="J132" s="276">
        <v>50</v>
      </c>
      <c r="K132" s="319"/>
    </row>
    <row r="133" spans="2:11" ht="15" customHeight="1">
      <c r="B133" s="317"/>
      <c r="C133" s="276" t="s">
        <v>1521</v>
      </c>
      <c r="D133" s="276"/>
      <c r="E133" s="276"/>
      <c r="F133" s="297" t="s">
        <v>1502</v>
      </c>
      <c r="G133" s="276"/>
      <c r="H133" s="276" t="s">
        <v>1535</v>
      </c>
      <c r="I133" s="276" t="s">
        <v>1498</v>
      </c>
      <c r="J133" s="276">
        <v>50</v>
      </c>
      <c r="K133" s="319"/>
    </row>
    <row r="134" spans="2:11" ht="15" customHeight="1">
      <c r="B134" s="317"/>
      <c r="C134" s="276" t="s">
        <v>1523</v>
      </c>
      <c r="D134" s="276"/>
      <c r="E134" s="276"/>
      <c r="F134" s="297" t="s">
        <v>1502</v>
      </c>
      <c r="G134" s="276"/>
      <c r="H134" s="276" t="s">
        <v>1535</v>
      </c>
      <c r="I134" s="276" t="s">
        <v>1498</v>
      </c>
      <c r="J134" s="276">
        <v>50</v>
      </c>
      <c r="K134" s="319"/>
    </row>
    <row r="135" spans="2:11" ht="15" customHeight="1">
      <c r="B135" s="317"/>
      <c r="C135" s="276" t="s">
        <v>127</v>
      </c>
      <c r="D135" s="276"/>
      <c r="E135" s="276"/>
      <c r="F135" s="297" t="s">
        <v>1502</v>
      </c>
      <c r="G135" s="276"/>
      <c r="H135" s="276" t="s">
        <v>1548</v>
      </c>
      <c r="I135" s="276" t="s">
        <v>1498</v>
      </c>
      <c r="J135" s="276">
        <v>255</v>
      </c>
      <c r="K135" s="319"/>
    </row>
    <row r="136" spans="2:11" ht="15" customHeight="1">
      <c r="B136" s="317"/>
      <c r="C136" s="276" t="s">
        <v>1525</v>
      </c>
      <c r="D136" s="276"/>
      <c r="E136" s="276"/>
      <c r="F136" s="297" t="s">
        <v>1496</v>
      </c>
      <c r="G136" s="276"/>
      <c r="H136" s="276" t="s">
        <v>1549</v>
      </c>
      <c r="I136" s="276" t="s">
        <v>1527</v>
      </c>
      <c r="J136" s="276"/>
      <c r="K136" s="319"/>
    </row>
    <row r="137" spans="2:11" ht="15" customHeight="1">
      <c r="B137" s="317"/>
      <c r="C137" s="276" t="s">
        <v>1528</v>
      </c>
      <c r="D137" s="276"/>
      <c r="E137" s="276"/>
      <c r="F137" s="297" t="s">
        <v>1496</v>
      </c>
      <c r="G137" s="276"/>
      <c r="H137" s="276" t="s">
        <v>1550</v>
      </c>
      <c r="I137" s="276" t="s">
        <v>1530</v>
      </c>
      <c r="J137" s="276"/>
      <c r="K137" s="319"/>
    </row>
    <row r="138" spans="2:11" ht="15" customHeight="1">
      <c r="B138" s="317"/>
      <c r="C138" s="276" t="s">
        <v>1531</v>
      </c>
      <c r="D138" s="276"/>
      <c r="E138" s="276"/>
      <c r="F138" s="297" t="s">
        <v>1496</v>
      </c>
      <c r="G138" s="276"/>
      <c r="H138" s="276" t="s">
        <v>1531</v>
      </c>
      <c r="I138" s="276" t="s">
        <v>1530</v>
      </c>
      <c r="J138" s="276"/>
      <c r="K138" s="319"/>
    </row>
    <row r="139" spans="2:11" ht="15" customHeight="1">
      <c r="B139" s="317"/>
      <c r="C139" s="276" t="s">
        <v>36</v>
      </c>
      <c r="D139" s="276"/>
      <c r="E139" s="276"/>
      <c r="F139" s="297" t="s">
        <v>1496</v>
      </c>
      <c r="G139" s="276"/>
      <c r="H139" s="276" t="s">
        <v>1551</v>
      </c>
      <c r="I139" s="276" t="s">
        <v>1530</v>
      </c>
      <c r="J139" s="276"/>
      <c r="K139" s="319"/>
    </row>
    <row r="140" spans="2:11" ht="15" customHeight="1">
      <c r="B140" s="317"/>
      <c r="C140" s="276" t="s">
        <v>1552</v>
      </c>
      <c r="D140" s="276"/>
      <c r="E140" s="276"/>
      <c r="F140" s="297" t="s">
        <v>1496</v>
      </c>
      <c r="G140" s="276"/>
      <c r="H140" s="276" t="s">
        <v>1553</v>
      </c>
      <c r="I140" s="276" t="s">
        <v>1530</v>
      </c>
      <c r="J140" s="276"/>
      <c r="K140" s="319"/>
    </row>
    <row r="141" spans="2:11" ht="15" customHeight="1">
      <c r="B141" s="320"/>
      <c r="C141" s="321"/>
      <c r="D141" s="321"/>
      <c r="E141" s="321"/>
      <c r="F141" s="321"/>
      <c r="G141" s="321"/>
      <c r="H141" s="321"/>
      <c r="I141" s="321"/>
      <c r="J141" s="321"/>
      <c r="K141" s="322"/>
    </row>
    <row r="142" spans="2:11" ht="18.75" customHeight="1">
      <c r="B142" s="273"/>
      <c r="C142" s="273"/>
      <c r="D142" s="273"/>
      <c r="E142" s="273"/>
      <c r="F142" s="309"/>
      <c r="G142" s="273"/>
      <c r="H142" s="273"/>
      <c r="I142" s="273"/>
      <c r="J142" s="273"/>
      <c r="K142" s="273"/>
    </row>
    <row r="143" spans="2:11" ht="18.75" customHeight="1">
      <c r="B143" s="283"/>
      <c r="C143" s="283"/>
      <c r="D143" s="283"/>
      <c r="E143" s="283"/>
      <c r="F143" s="283"/>
      <c r="G143" s="283"/>
      <c r="H143" s="283"/>
      <c r="I143" s="283"/>
      <c r="J143" s="283"/>
      <c r="K143" s="283"/>
    </row>
    <row r="144" spans="2:11" ht="7.5" customHeight="1">
      <c r="B144" s="284"/>
      <c r="C144" s="285"/>
      <c r="D144" s="285"/>
      <c r="E144" s="285"/>
      <c r="F144" s="285"/>
      <c r="G144" s="285"/>
      <c r="H144" s="285"/>
      <c r="I144" s="285"/>
      <c r="J144" s="285"/>
      <c r="K144" s="286"/>
    </row>
    <row r="145" spans="2:11" ht="45" customHeight="1">
      <c r="B145" s="287"/>
      <c r="C145" s="288" t="s">
        <v>1554</v>
      </c>
      <c r="D145" s="288"/>
      <c r="E145" s="288"/>
      <c r="F145" s="288"/>
      <c r="G145" s="288"/>
      <c r="H145" s="288"/>
      <c r="I145" s="288"/>
      <c r="J145" s="288"/>
      <c r="K145" s="289"/>
    </row>
    <row r="146" spans="2:11" ht="17.25" customHeight="1">
      <c r="B146" s="287"/>
      <c r="C146" s="290" t="s">
        <v>1490</v>
      </c>
      <c r="D146" s="290"/>
      <c r="E146" s="290"/>
      <c r="F146" s="290" t="s">
        <v>1491</v>
      </c>
      <c r="G146" s="291"/>
      <c r="H146" s="290" t="s">
        <v>121</v>
      </c>
      <c r="I146" s="290" t="s">
        <v>55</v>
      </c>
      <c r="J146" s="290" t="s">
        <v>1492</v>
      </c>
      <c r="K146" s="289"/>
    </row>
    <row r="147" spans="2:11" ht="17.25" customHeight="1">
      <c r="B147" s="287"/>
      <c r="C147" s="292" t="s">
        <v>1493</v>
      </c>
      <c r="D147" s="292"/>
      <c r="E147" s="292"/>
      <c r="F147" s="293" t="s">
        <v>1494</v>
      </c>
      <c r="G147" s="294"/>
      <c r="H147" s="292"/>
      <c r="I147" s="292"/>
      <c r="J147" s="292" t="s">
        <v>1495</v>
      </c>
      <c r="K147" s="289"/>
    </row>
    <row r="148" spans="2:11" ht="5.25" customHeight="1">
      <c r="B148" s="298"/>
      <c r="C148" s="295"/>
      <c r="D148" s="295"/>
      <c r="E148" s="295"/>
      <c r="F148" s="295"/>
      <c r="G148" s="296"/>
      <c r="H148" s="295"/>
      <c r="I148" s="295"/>
      <c r="J148" s="295"/>
      <c r="K148" s="319"/>
    </row>
    <row r="149" spans="2:11" ht="15" customHeight="1">
      <c r="B149" s="298"/>
      <c r="C149" s="323" t="s">
        <v>1499</v>
      </c>
      <c r="D149" s="276"/>
      <c r="E149" s="276"/>
      <c r="F149" s="324" t="s">
        <v>1496</v>
      </c>
      <c r="G149" s="276"/>
      <c r="H149" s="323" t="s">
        <v>1535</v>
      </c>
      <c r="I149" s="323" t="s">
        <v>1498</v>
      </c>
      <c r="J149" s="323">
        <v>120</v>
      </c>
      <c r="K149" s="319"/>
    </row>
    <row r="150" spans="2:11" ht="15" customHeight="1">
      <c r="B150" s="298"/>
      <c r="C150" s="323" t="s">
        <v>1544</v>
      </c>
      <c r="D150" s="276"/>
      <c r="E150" s="276"/>
      <c r="F150" s="324" t="s">
        <v>1496</v>
      </c>
      <c r="G150" s="276"/>
      <c r="H150" s="323" t="s">
        <v>1555</v>
      </c>
      <c r="I150" s="323" t="s">
        <v>1498</v>
      </c>
      <c r="J150" s="323" t="s">
        <v>1546</v>
      </c>
      <c r="K150" s="319"/>
    </row>
    <row r="151" spans="2:11" ht="15" customHeight="1">
      <c r="B151" s="298"/>
      <c r="C151" s="323" t="s">
        <v>1445</v>
      </c>
      <c r="D151" s="276"/>
      <c r="E151" s="276"/>
      <c r="F151" s="324" t="s">
        <v>1496</v>
      </c>
      <c r="G151" s="276"/>
      <c r="H151" s="323" t="s">
        <v>1556</v>
      </c>
      <c r="I151" s="323" t="s">
        <v>1498</v>
      </c>
      <c r="J151" s="323" t="s">
        <v>1546</v>
      </c>
      <c r="K151" s="319"/>
    </row>
    <row r="152" spans="2:11" ht="15" customHeight="1">
      <c r="B152" s="298"/>
      <c r="C152" s="323" t="s">
        <v>1501</v>
      </c>
      <c r="D152" s="276"/>
      <c r="E152" s="276"/>
      <c r="F152" s="324" t="s">
        <v>1502</v>
      </c>
      <c r="G152" s="276"/>
      <c r="H152" s="323" t="s">
        <v>1535</v>
      </c>
      <c r="I152" s="323" t="s">
        <v>1498</v>
      </c>
      <c r="J152" s="323">
        <v>50</v>
      </c>
      <c r="K152" s="319"/>
    </row>
    <row r="153" spans="2:11" ht="15" customHeight="1">
      <c r="B153" s="298"/>
      <c r="C153" s="323" t="s">
        <v>1504</v>
      </c>
      <c r="D153" s="276"/>
      <c r="E153" s="276"/>
      <c r="F153" s="324" t="s">
        <v>1496</v>
      </c>
      <c r="G153" s="276"/>
      <c r="H153" s="323" t="s">
        <v>1535</v>
      </c>
      <c r="I153" s="323" t="s">
        <v>1506</v>
      </c>
      <c r="J153" s="323"/>
      <c r="K153" s="319"/>
    </row>
    <row r="154" spans="2:11" ht="15" customHeight="1">
      <c r="B154" s="298"/>
      <c r="C154" s="323" t="s">
        <v>1515</v>
      </c>
      <c r="D154" s="276"/>
      <c r="E154" s="276"/>
      <c r="F154" s="324" t="s">
        <v>1502</v>
      </c>
      <c r="G154" s="276"/>
      <c r="H154" s="323" t="s">
        <v>1535</v>
      </c>
      <c r="I154" s="323" t="s">
        <v>1498</v>
      </c>
      <c r="J154" s="323">
        <v>50</v>
      </c>
      <c r="K154" s="319"/>
    </row>
    <row r="155" spans="2:11" ht="15" customHeight="1">
      <c r="B155" s="298"/>
      <c r="C155" s="323" t="s">
        <v>1523</v>
      </c>
      <c r="D155" s="276"/>
      <c r="E155" s="276"/>
      <c r="F155" s="324" t="s">
        <v>1502</v>
      </c>
      <c r="G155" s="276"/>
      <c r="H155" s="323" t="s">
        <v>1535</v>
      </c>
      <c r="I155" s="323" t="s">
        <v>1498</v>
      </c>
      <c r="J155" s="323">
        <v>50</v>
      </c>
      <c r="K155" s="319"/>
    </row>
    <row r="156" spans="2:11" ht="15" customHeight="1">
      <c r="B156" s="298"/>
      <c r="C156" s="323" t="s">
        <v>1521</v>
      </c>
      <c r="D156" s="276"/>
      <c r="E156" s="276"/>
      <c r="F156" s="324" t="s">
        <v>1502</v>
      </c>
      <c r="G156" s="276"/>
      <c r="H156" s="323" t="s">
        <v>1535</v>
      </c>
      <c r="I156" s="323" t="s">
        <v>1498</v>
      </c>
      <c r="J156" s="323">
        <v>50</v>
      </c>
      <c r="K156" s="319"/>
    </row>
    <row r="157" spans="2:11" ht="15" customHeight="1">
      <c r="B157" s="298"/>
      <c r="C157" s="323" t="s">
        <v>90</v>
      </c>
      <c r="D157" s="276"/>
      <c r="E157" s="276"/>
      <c r="F157" s="324" t="s">
        <v>1496</v>
      </c>
      <c r="G157" s="276"/>
      <c r="H157" s="323" t="s">
        <v>1557</v>
      </c>
      <c r="I157" s="323" t="s">
        <v>1498</v>
      </c>
      <c r="J157" s="323" t="s">
        <v>1558</v>
      </c>
      <c r="K157" s="319"/>
    </row>
    <row r="158" spans="2:11" ht="15" customHeight="1">
      <c r="B158" s="298"/>
      <c r="C158" s="323" t="s">
        <v>1559</v>
      </c>
      <c r="D158" s="276"/>
      <c r="E158" s="276"/>
      <c r="F158" s="324" t="s">
        <v>1496</v>
      </c>
      <c r="G158" s="276"/>
      <c r="H158" s="323" t="s">
        <v>1560</v>
      </c>
      <c r="I158" s="323" t="s">
        <v>1530</v>
      </c>
      <c r="J158" s="323"/>
      <c r="K158" s="319"/>
    </row>
    <row r="159" spans="2:11" ht="15" customHeight="1">
      <c r="B159" s="325"/>
      <c r="C159" s="307"/>
      <c r="D159" s="307"/>
      <c r="E159" s="307"/>
      <c r="F159" s="307"/>
      <c r="G159" s="307"/>
      <c r="H159" s="307"/>
      <c r="I159" s="307"/>
      <c r="J159" s="307"/>
      <c r="K159" s="326"/>
    </row>
    <row r="160" spans="2:11" ht="18.75" customHeight="1">
      <c r="B160" s="273"/>
      <c r="C160" s="276"/>
      <c r="D160" s="276"/>
      <c r="E160" s="276"/>
      <c r="F160" s="297"/>
      <c r="G160" s="276"/>
      <c r="H160" s="276"/>
      <c r="I160" s="276"/>
      <c r="J160" s="276"/>
      <c r="K160" s="273"/>
    </row>
    <row r="161" spans="2:11" ht="18.75" customHeight="1">
      <c r="B161" s="283"/>
      <c r="C161" s="283"/>
      <c r="D161" s="283"/>
      <c r="E161" s="283"/>
      <c r="F161" s="283"/>
      <c r="G161" s="283"/>
      <c r="H161" s="283"/>
      <c r="I161" s="283"/>
      <c r="J161" s="283"/>
      <c r="K161" s="283"/>
    </row>
    <row r="162" spans="2:11" ht="7.5" customHeight="1">
      <c r="B162" s="260"/>
      <c r="C162" s="261"/>
      <c r="D162" s="261"/>
      <c r="E162" s="261"/>
      <c r="F162" s="261"/>
      <c r="G162" s="261"/>
      <c r="H162" s="261"/>
      <c r="I162" s="261"/>
      <c r="J162" s="261"/>
      <c r="K162" s="262"/>
    </row>
    <row r="163" spans="2:11" ht="45" customHeight="1">
      <c r="B163" s="263"/>
      <c r="C163" s="264" t="s">
        <v>1561</v>
      </c>
      <c r="D163" s="264"/>
      <c r="E163" s="264"/>
      <c r="F163" s="264"/>
      <c r="G163" s="264"/>
      <c r="H163" s="264"/>
      <c r="I163" s="264"/>
      <c r="J163" s="264"/>
      <c r="K163" s="265"/>
    </row>
    <row r="164" spans="2:11" ht="17.25" customHeight="1">
      <c r="B164" s="263"/>
      <c r="C164" s="290" t="s">
        <v>1490</v>
      </c>
      <c r="D164" s="290"/>
      <c r="E164" s="290"/>
      <c r="F164" s="290" t="s">
        <v>1491</v>
      </c>
      <c r="G164" s="327"/>
      <c r="H164" s="328" t="s">
        <v>121</v>
      </c>
      <c r="I164" s="328" t="s">
        <v>55</v>
      </c>
      <c r="J164" s="290" t="s">
        <v>1492</v>
      </c>
      <c r="K164" s="265"/>
    </row>
    <row r="165" spans="2:11" ht="17.25" customHeight="1">
      <c r="B165" s="267"/>
      <c r="C165" s="292" t="s">
        <v>1493</v>
      </c>
      <c r="D165" s="292"/>
      <c r="E165" s="292"/>
      <c r="F165" s="293" t="s">
        <v>1494</v>
      </c>
      <c r="G165" s="329"/>
      <c r="H165" s="330"/>
      <c r="I165" s="330"/>
      <c r="J165" s="292" t="s">
        <v>1495</v>
      </c>
      <c r="K165" s="269"/>
    </row>
    <row r="166" spans="2:11" ht="5.25" customHeight="1">
      <c r="B166" s="298"/>
      <c r="C166" s="295"/>
      <c r="D166" s="295"/>
      <c r="E166" s="295"/>
      <c r="F166" s="295"/>
      <c r="G166" s="296"/>
      <c r="H166" s="295"/>
      <c r="I166" s="295"/>
      <c r="J166" s="295"/>
      <c r="K166" s="319"/>
    </row>
    <row r="167" spans="2:11" ht="15" customHeight="1">
      <c r="B167" s="298"/>
      <c r="C167" s="276" t="s">
        <v>1499</v>
      </c>
      <c r="D167" s="276"/>
      <c r="E167" s="276"/>
      <c r="F167" s="297" t="s">
        <v>1496</v>
      </c>
      <c r="G167" s="276"/>
      <c r="H167" s="276" t="s">
        <v>1535</v>
      </c>
      <c r="I167" s="276" t="s">
        <v>1498</v>
      </c>
      <c r="J167" s="276">
        <v>120</v>
      </c>
      <c r="K167" s="319"/>
    </row>
    <row r="168" spans="2:11" ht="15" customHeight="1">
      <c r="B168" s="298"/>
      <c r="C168" s="276" t="s">
        <v>1544</v>
      </c>
      <c r="D168" s="276"/>
      <c r="E168" s="276"/>
      <c r="F168" s="297" t="s">
        <v>1496</v>
      </c>
      <c r="G168" s="276"/>
      <c r="H168" s="276" t="s">
        <v>1545</v>
      </c>
      <c r="I168" s="276" t="s">
        <v>1498</v>
      </c>
      <c r="J168" s="276" t="s">
        <v>1546</v>
      </c>
      <c r="K168" s="319"/>
    </row>
    <row r="169" spans="2:11" ht="15" customHeight="1">
      <c r="B169" s="298"/>
      <c r="C169" s="276" t="s">
        <v>1445</v>
      </c>
      <c r="D169" s="276"/>
      <c r="E169" s="276"/>
      <c r="F169" s="297" t="s">
        <v>1496</v>
      </c>
      <c r="G169" s="276"/>
      <c r="H169" s="276" t="s">
        <v>1562</v>
      </c>
      <c r="I169" s="276" t="s">
        <v>1498</v>
      </c>
      <c r="J169" s="276" t="s">
        <v>1546</v>
      </c>
      <c r="K169" s="319"/>
    </row>
    <row r="170" spans="2:11" ht="15" customHeight="1">
      <c r="B170" s="298"/>
      <c r="C170" s="276" t="s">
        <v>1501</v>
      </c>
      <c r="D170" s="276"/>
      <c r="E170" s="276"/>
      <c r="F170" s="297" t="s">
        <v>1502</v>
      </c>
      <c r="G170" s="276"/>
      <c r="H170" s="276" t="s">
        <v>1562</v>
      </c>
      <c r="I170" s="276" t="s">
        <v>1498</v>
      </c>
      <c r="J170" s="276">
        <v>50</v>
      </c>
      <c r="K170" s="319"/>
    </row>
    <row r="171" spans="2:11" ht="15" customHeight="1">
      <c r="B171" s="298"/>
      <c r="C171" s="276" t="s">
        <v>1504</v>
      </c>
      <c r="D171" s="276"/>
      <c r="E171" s="276"/>
      <c r="F171" s="297" t="s">
        <v>1496</v>
      </c>
      <c r="G171" s="276"/>
      <c r="H171" s="276" t="s">
        <v>1562</v>
      </c>
      <c r="I171" s="276" t="s">
        <v>1506</v>
      </c>
      <c r="J171" s="276"/>
      <c r="K171" s="319"/>
    </row>
    <row r="172" spans="2:11" ht="15" customHeight="1">
      <c r="B172" s="298"/>
      <c r="C172" s="276" t="s">
        <v>1515</v>
      </c>
      <c r="D172" s="276"/>
      <c r="E172" s="276"/>
      <c r="F172" s="297" t="s">
        <v>1502</v>
      </c>
      <c r="G172" s="276"/>
      <c r="H172" s="276" t="s">
        <v>1562</v>
      </c>
      <c r="I172" s="276" t="s">
        <v>1498</v>
      </c>
      <c r="J172" s="276">
        <v>50</v>
      </c>
      <c r="K172" s="319"/>
    </row>
    <row r="173" spans="2:11" ht="15" customHeight="1">
      <c r="B173" s="298"/>
      <c r="C173" s="276" t="s">
        <v>1523</v>
      </c>
      <c r="D173" s="276"/>
      <c r="E173" s="276"/>
      <c r="F173" s="297" t="s">
        <v>1502</v>
      </c>
      <c r="G173" s="276"/>
      <c r="H173" s="276" t="s">
        <v>1562</v>
      </c>
      <c r="I173" s="276" t="s">
        <v>1498</v>
      </c>
      <c r="J173" s="276">
        <v>50</v>
      </c>
      <c r="K173" s="319"/>
    </row>
    <row r="174" spans="2:11" ht="15" customHeight="1">
      <c r="B174" s="298"/>
      <c r="C174" s="276" t="s">
        <v>1521</v>
      </c>
      <c r="D174" s="276"/>
      <c r="E174" s="276"/>
      <c r="F174" s="297" t="s">
        <v>1502</v>
      </c>
      <c r="G174" s="276"/>
      <c r="H174" s="276" t="s">
        <v>1562</v>
      </c>
      <c r="I174" s="276" t="s">
        <v>1498</v>
      </c>
      <c r="J174" s="276">
        <v>50</v>
      </c>
      <c r="K174" s="319"/>
    </row>
    <row r="175" spans="2:11" ht="15" customHeight="1">
      <c r="B175" s="298"/>
      <c r="C175" s="276" t="s">
        <v>120</v>
      </c>
      <c r="D175" s="276"/>
      <c r="E175" s="276"/>
      <c r="F175" s="297" t="s">
        <v>1496</v>
      </c>
      <c r="G175" s="276"/>
      <c r="H175" s="276" t="s">
        <v>1563</v>
      </c>
      <c r="I175" s="276" t="s">
        <v>1564</v>
      </c>
      <c r="J175" s="276"/>
      <c r="K175" s="319"/>
    </row>
    <row r="176" spans="2:11" ht="15" customHeight="1">
      <c r="B176" s="298"/>
      <c r="C176" s="276" t="s">
        <v>55</v>
      </c>
      <c r="D176" s="276"/>
      <c r="E176" s="276"/>
      <c r="F176" s="297" t="s">
        <v>1496</v>
      </c>
      <c r="G176" s="276"/>
      <c r="H176" s="276" t="s">
        <v>1565</v>
      </c>
      <c r="I176" s="276" t="s">
        <v>1566</v>
      </c>
      <c r="J176" s="276">
        <v>1</v>
      </c>
      <c r="K176" s="319"/>
    </row>
    <row r="177" spans="2:11" ht="15" customHeight="1">
      <c r="B177" s="298"/>
      <c r="C177" s="276" t="s">
        <v>51</v>
      </c>
      <c r="D177" s="276"/>
      <c r="E177" s="276"/>
      <c r="F177" s="297" t="s">
        <v>1496</v>
      </c>
      <c r="G177" s="276"/>
      <c r="H177" s="276" t="s">
        <v>1567</v>
      </c>
      <c r="I177" s="276" t="s">
        <v>1498</v>
      </c>
      <c r="J177" s="276">
        <v>20</v>
      </c>
      <c r="K177" s="319"/>
    </row>
    <row r="178" spans="2:11" ht="15" customHeight="1">
      <c r="B178" s="298"/>
      <c r="C178" s="276" t="s">
        <v>121</v>
      </c>
      <c r="D178" s="276"/>
      <c r="E178" s="276"/>
      <c r="F178" s="297" t="s">
        <v>1496</v>
      </c>
      <c r="G178" s="276"/>
      <c r="H178" s="276" t="s">
        <v>1568</v>
      </c>
      <c r="I178" s="276" t="s">
        <v>1498</v>
      </c>
      <c r="J178" s="276">
        <v>255</v>
      </c>
      <c r="K178" s="319"/>
    </row>
    <row r="179" spans="2:11" ht="15" customHeight="1">
      <c r="B179" s="298"/>
      <c r="C179" s="276" t="s">
        <v>122</v>
      </c>
      <c r="D179" s="276"/>
      <c r="E179" s="276"/>
      <c r="F179" s="297" t="s">
        <v>1496</v>
      </c>
      <c r="G179" s="276"/>
      <c r="H179" s="276" t="s">
        <v>1461</v>
      </c>
      <c r="I179" s="276" t="s">
        <v>1498</v>
      </c>
      <c r="J179" s="276">
        <v>10</v>
      </c>
      <c r="K179" s="319"/>
    </row>
    <row r="180" spans="2:11" ht="15" customHeight="1">
      <c r="B180" s="298"/>
      <c r="C180" s="276" t="s">
        <v>123</v>
      </c>
      <c r="D180" s="276"/>
      <c r="E180" s="276"/>
      <c r="F180" s="297" t="s">
        <v>1496</v>
      </c>
      <c r="G180" s="276"/>
      <c r="H180" s="276" t="s">
        <v>1569</v>
      </c>
      <c r="I180" s="276" t="s">
        <v>1530</v>
      </c>
      <c r="J180" s="276"/>
      <c r="K180" s="319"/>
    </row>
    <row r="181" spans="2:11" ht="15" customHeight="1">
      <c r="B181" s="298"/>
      <c r="C181" s="276" t="s">
        <v>1570</v>
      </c>
      <c r="D181" s="276"/>
      <c r="E181" s="276"/>
      <c r="F181" s="297" t="s">
        <v>1496</v>
      </c>
      <c r="G181" s="276"/>
      <c r="H181" s="276" t="s">
        <v>1571</v>
      </c>
      <c r="I181" s="276" t="s">
        <v>1530</v>
      </c>
      <c r="J181" s="276"/>
      <c r="K181" s="319"/>
    </row>
    <row r="182" spans="2:11" ht="15" customHeight="1">
      <c r="B182" s="298"/>
      <c r="C182" s="276" t="s">
        <v>1559</v>
      </c>
      <c r="D182" s="276"/>
      <c r="E182" s="276"/>
      <c r="F182" s="297" t="s">
        <v>1496</v>
      </c>
      <c r="G182" s="276"/>
      <c r="H182" s="276" t="s">
        <v>1572</v>
      </c>
      <c r="I182" s="276" t="s">
        <v>1530</v>
      </c>
      <c r="J182" s="276"/>
      <c r="K182" s="319"/>
    </row>
    <row r="183" spans="2:11" ht="15" customHeight="1">
      <c r="B183" s="298"/>
      <c r="C183" s="276" t="s">
        <v>126</v>
      </c>
      <c r="D183" s="276"/>
      <c r="E183" s="276"/>
      <c r="F183" s="297" t="s">
        <v>1502</v>
      </c>
      <c r="G183" s="276"/>
      <c r="H183" s="276" t="s">
        <v>1573</v>
      </c>
      <c r="I183" s="276" t="s">
        <v>1498</v>
      </c>
      <c r="J183" s="276">
        <v>50</v>
      </c>
      <c r="K183" s="319"/>
    </row>
    <row r="184" spans="2:11" ht="15" customHeight="1">
      <c r="B184" s="325"/>
      <c r="C184" s="307"/>
      <c r="D184" s="307"/>
      <c r="E184" s="307"/>
      <c r="F184" s="307"/>
      <c r="G184" s="307"/>
      <c r="H184" s="307"/>
      <c r="I184" s="307"/>
      <c r="J184" s="307"/>
      <c r="K184" s="326"/>
    </row>
    <row r="185" spans="2:11" ht="18.75" customHeight="1">
      <c r="B185" s="273"/>
      <c r="C185" s="276"/>
      <c r="D185" s="276"/>
      <c r="E185" s="276"/>
      <c r="F185" s="297"/>
      <c r="G185" s="276"/>
      <c r="H185" s="276"/>
      <c r="I185" s="276"/>
      <c r="J185" s="276"/>
      <c r="K185" s="273"/>
    </row>
    <row r="186" spans="2:11" ht="18.75" customHeight="1">
      <c r="B186" s="283"/>
      <c r="C186" s="283"/>
      <c r="D186" s="283"/>
      <c r="E186" s="283"/>
      <c r="F186" s="283"/>
      <c r="G186" s="283"/>
      <c r="H186" s="283"/>
      <c r="I186" s="283"/>
      <c r="J186" s="283"/>
      <c r="K186" s="283"/>
    </row>
    <row r="187" spans="2:11" ht="13.5">
      <c r="B187" s="260"/>
      <c r="C187" s="261"/>
      <c r="D187" s="261"/>
      <c r="E187" s="261"/>
      <c r="F187" s="261"/>
      <c r="G187" s="261"/>
      <c r="H187" s="261"/>
      <c r="I187" s="261"/>
      <c r="J187" s="261"/>
      <c r="K187" s="262"/>
    </row>
    <row r="188" spans="2:11" ht="21">
      <c r="B188" s="263"/>
      <c r="C188" s="264" t="s">
        <v>1574</v>
      </c>
      <c r="D188" s="264"/>
      <c r="E188" s="264"/>
      <c r="F188" s="264"/>
      <c r="G188" s="264"/>
      <c r="H188" s="264"/>
      <c r="I188" s="264"/>
      <c r="J188" s="264"/>
      <c r="K188" s="265"/>
    </row>
    <row r="189" spans="2:11" ht="25.5" customHeight="1">
      <c r="B189" s="263"/>
      <c r="C189" s="331" t="s">
        <v>1575</v>
      </c>
      <c r="D189" s="331"/>
      <c r="E189" s="331"/>
      <c r="F189" s="331" t="s">
        <v>1576</v>
      </c>
      <c r="G189" s="332"/>
      <c r="H189" s="333" t="s">
        <v>1577</v>
      </c>
      <c r="I189" s="333"/>
      <c r="J189" s="333"/>
      <c r="K189" s="265"/>
    </row>
    <row r="190" spans="2:11" ht="5.25" customHeight="1">
      <c r="B190" s="298"/>
      <c r="C190" s="295"/>
      <c r="D190" s="295"/>
      <c r="E190" s="295"/>
      <c r="F190" s="295"/>
      <c r="G190" s="276"/>
      <c r="H190" s="295"/>
      <c r="I190" s="295"/>
      <c r="J190" s="295"/>
      <c r="K190" s="319"/>
    </row>
    <row r="191" spans="2:11" ht="15" customHeight="1">
      <c r="B191" s="298"/>
      <c r="C191" s="276" t="s">
        <v>1578</v>
      </c>
      <c r="D191" s="276"/>
      <c r="E191" s="276"/>
      <c r="F191" s="297" t="s">
        <v>41</v>
      </c>
      <c r="G191" s="276"/>
      <c r="H191" s="334" t="s">
        <v>1579</v>
      </c>
      <c r="I191" s="334"/>
      <c r="J191" s="334"/>
      <c r="K191" s="319"/>
    </row>
    <row r="192" spans="2:11" ht="15" customHeight="1">
      <c r="B192" s="298"/>
      <c r="C192" s="304"/>
      <c r="D192" s="276"/>
      <c r="E192" s="276"/>
      <c r="F192" s="297" t="s">
        <v>42</v>
      </c>
      <c r="G192" s="276"/>
      <c r="H192" s="334" t="s">
        <v>1580</v>
      </c>
      <c r="I192" s="334"/>
      <c r="J192" s="334"/>
      <c r="K192" s="319"/>
    </row>
    <row r="193" spans="2:11" ht="15" customHeight="1">
      <c r="B193" s="298"/>
      <c r="C193" s="304"/>
      <c r="D193" s="276"/>
      <c r="E193" s="276"/>
      <c r="F193" s="297" t="s">
        <v>45</v>
      </c>
      <c r="G193" s="276"/>
      <c r="H193" s="334" t="s">
        <v>1581</v>
      </c>
      <c r="I193" s="334"/>
      <c r="J193" s="334"/>
      <c r="K193" s="319"/>
    </row>
    <row r="194" spans="2:11" ht="15" customHeight="1">
      <c r="B194" s="298"/>
      <c r="C194" s="276"/>
      <c r="D194" s="276"/>
      <c r="E194" s="276"/>
      <c r="F194" s="297" t="s">
        <v>43</v>
      </c>
      <c r="G194" s="276"/>
      <c r="H194" s="334" t="s">
        <v>1582</v>
      </c>
      <c r="I194" s="334"/>
      <c r="J194" s="334"/>
      <c r="K194" s="319"/>
    </row>
    <row r="195" spans="2:11" ht="15" customHeight="1">
      <c r="B195" s="298"/>
      <c r="C195" s="276"/>
      <c r="D195" s="276"/>
      <c r="E195" s="276"/>
      <c r="F195" s="297" t="s">
        <v>44</v>
      </c>
      <c r="G195" s="276"/>
      <c r="H195" s="334" t="s">
        <v>1583</v>
      </c>
      <c r="I195" s="334"/>
      <c r="J195" s="334"/>
      <c r="K195" s="319"/>
    </row>
    <row r="196" spans="2:11" ht="15" customHeight="1">
      <c r="B196" s="298"/>
      <c r="C196" s="276"/>
      <c r="D196" s="276"/>
      <c r="E196" s="276"/>
      <c r="F196" s="297"/>
      <c r="G196" s="276"/>
      <c r="H196" s="276"/>
      <c r="I196" s="276"/>
      <c r="J196" s="276"/>
      <c r="K196" s="319"/>
    </row>
    <row r="197" spans="2:11" ht="15" customHeight="1">
      <c r="B197" s="298"/>
      <c r="C197" s="276" t="s">
        <v>1542</v>
      </c>
      <c r="D197" s="276"/>
      <c r="E197" s="276"/>
      <c r="F197" s="297" t="s">
        <v>76</v>
      </c>
      <c r="G197" s="276"/>
      <c r="H197" s="334" t="s">
        <v>1584</v>
      </c>
      <c r="I197" s="334"/>
      <c r="J197" s="334"/>
      <c r="K197" s="319"/>
    </row>
    <row r="198" spans="2:11" ht="15" customHeight="1">
      <c r="B198" s="298"/>
      <c r="C198" s="304"/>
      <c r="D198" s="276"/>
      <c r="E198" s="276"/>
      <c r="F198" s="297" t="s">
        <v>1441</v>
      </c>
      <c r="G198" s="276"/>
      <c r="H198" s="334" t="s">
        <v>1442</v>
      </c>
      <c r="I198" s="334"/>
      <c r="J198" s="334"/>
      <c r="K198" s="319"/>
    </row>
    <row r="199" spans="2:11" ht="15" customHeight="1">
      <c r="B199" s="298"/>
      <c r="C199" s="276"/>
      <c r="D199" s="276"/>
      <c r="E199" s="276"/>
      <c r="F199" s="297" t="s">
        <v>1439</v>
      </c>
      <c r="G199" s="276"/>
      <c r="H199" s="334" t="s">
        <v>1585</v>
      </c>
      <c r="I199" s="334"/>
      <c r="J199" s="334"/>
      <c r="K199" s="319"/>
    </row>
    <row r="200" spans="2:11" ht="15" customHeight="1">
      <c r="B200" s="335"/>
      <c r="C200" s="304"/>
      <c r="D200" s="304"/>
      <c r="E200" s="304"/>
      <c r="F200" s="297" t="s">
        <v>1443</v>
      </c>
      <c r="G200" s="282"/>
      <c r="H200" s="336" t="s">
        <v>1444</v>
      </c>
      <c r="I200" s="336"/>
      <c r="J200" s="336"/>
      <c r="K200" s="337"/>
    </row>
    <row r="201" spans="2:11" ht="15" customHeight="1">
      <c r="B201" s="335"/>
      <c r="C201" s="304"/>
      <c r="D201" s="304"/>
      <c r="E201" s="304"/>
      <c r="F201" s="297" t="s">
        <v>933</v>
      </c>
      <c r="G201" s="282"/>
      <c r="H201" s="336" t="s">
        <v>1586</v>
      </c>
      <c r="I201" s="336"/>
      <c r="J201" s="336"/>
      <c r="K201" s="337"/>
    </row>
    <row r="202" spans="2:11" ht="15" customHeight="1">
      <c r="B202" s="335"/>
      <c r="C202" s="304"/>
      <c r="D202" s="304"/>
      <c r="E202" s="304"/>
      <c r="F202" s="338"/>
      <c r="G202" s="282"/>
      <c r="H202" s="339"/>
      <c r="I202" s="339"/>
      <c r="J202" s="339"/>
      <c r="K202" s="337"/>
    </row>
    <row r="203" spans="2:11" ht="15" customHeight="1">
      <c r="B203" s="335"/>
      <c r="C203" s="276" t="s">
        <v>1566</v>
      </c>
      <c r="D203" s="304"/>
      <c r="E203" s="304"/>
      <c r="F203" s="297">
        <v>1</v>
      </c>
      <c r="G203" s="282"/>
      <c r="H203" s="336" t="s">
        <v>1587</v>
      </c>
      <c r="I203" s="336"/>
      <c r="J203" s="336"/>
      <c r="K203" s="337"/>
    </row>
    <row r="204" spans="2:11" ht="15" customHeight="1">
      <c r="B204" s="335"/>
      <c r="C204" s="304"/>
      <c r="D204" s="304"/>
      <c r="E204" s="304"/>
      <c r="F204" s="297">
        <v>2</v>
      </c>
      <c r="G204" s="282"/>
      <c r="H204" s="336" t="s">
        <v>1588</v>
      </c>
      <c r="I204" s="336"/>
      <c r="J204" s="336"/>
      <c r="K204" s="337"/>
    </row>
    <row r="205" spans="2:11" ht="15" customHeight="1">
      <c r="B205" s="335"/>
      <c r="C205" s="304"/>
      <c r="D205" s="304"/>
      <c r="E205" s="304"/>
      <c r="F205" s="297">
        <v>3</v>
      </c>
      <c r="G205" s="282"/>
      <c r="H205" s="336" t="s">
        <v>1589</v>
      </c>
      <c r="I205" s="336"/>
      <c r="J205" s="336"/>
      <c r="K205" s="337"/>
    </row>
    <row r="206" spans="2:11" ht="15" customHeight="1">
      <c r="B206" s="335"/>
      <c r="C206" s="304"/>
      <c r="D206" s="304"/>
      <c r="E206" s="304"/>
      <c r="F206" s="297">
        <v>4</v>
      </c>
      <c r="G206" s="282"/>
      <c r="H206" s="336" t="s">
        <v>1590</v>
      </c>
      <c r="I206" s="336"/>
      <c r="J206" s="336"/>
      <c r="K206" s="337"/>
    </row>
    <row r="207" spans="2:11" ht="12.75" customHeight="1">
      <c r="B207" s="340"/>
      <c r="C207" s="341"/>
      <c r="D207" s="341"/>
      <c r="E207" s="341"/>
      <c r="F207" s="341"/>
      <c r="G207" s="341"/>
      <c r="H207" s="341"/>
      <c r="I207" s="341"/>
      <c r="J207" s="341"/>
      <c r="K207" s="342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Paulík</cp:lastModifiedBy>
  <dcterms:modified xsi:type="dcterms:W3CDTF">2014-11-24T22:37:35Z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