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DDA" lockStructure="1"/>
  <bookViews>
    <workbookView xWindow="630" yWindow="615" windowWidth="27495" windowHeight="10425"/>
  </bookViews>
  <sheets>
    <sheet name="Rekapitulace stavby" sheetId="1" r:id="rId1"/>
    <sheet name="462.1 - Stavební a přípra..." sheetId="2" r:id="rId2"/>
    <sheet name="462.2 - Úpravy povrchů - ..." sheetId="3" r:id="rId3"/>
    <sheet name="462.3 - Úpravy povrchů - ..." sheetId="4" r:id="rId4"/>
    <sheet name="462.4 - Elektronické komu..." sheetId="5" r:id="rId5"/>
    <sheet name="462.5 - Dodávka sportovní..." sheetId="6" r:id="rId6"/>
    <sheet name="462,6 - Vedlejší rozpočto..." sheetId="7" r:id="rId7"/>
    <sheet name="Pokyny pro vyplnění" sheetId="8" r:id="rId8"/>
  </sheets>
  <definedNames>
    <definedName name="_xlnm._FilterDatabase" localSheetId="6" hidden="1">'462,6 - Vedlejší rozpočto...'!$C$84:$K$103</definedName>
    <definedName name="_xlnm._FilterDatabase" localSheetId="1" hidden="1">'462.1 - Stavební a přípra...'!$C$100:$K$797</definedName>
    <definedName name="_xlnm._FilterDatabase" localSheetId="2" hidden="1">'462.2 - Úpravy povrchů - ...'!$C$87:$K$249</definedName>
    <definedName name="_xlnm._FilterDatabase" localSheetId="3" hidden="1">'462.3 - Úpravy povrchů - ...'!$C$81:$K$126</definedName>
    <definedName name="_xlnm._FilterDatabase" localSheetId="4" hidden="1">'462.4 - Elektronické komu...'!$C$83:$K$151</definedName>
    <definedName name="_xlnm._FilterDatabase" localSheetId="5" hidden="1">'462.5 - Dodávka sportovní...'!$C$79:$K$119</definedName>
    <definedName name="_xlnm.Print_Titles" localSheetId="6">'462,6 - Vedlejší rozpočto...'!$84:$84</definedName>
    <definedName name="_xlnm.Print_Titles" localSheetId="1">'462.1 - Stavební a přípra...'!$100:$100</definedName>
    <definedName name="_xlnm.Print_Titles" localSheetId="2">'462.2 - Úpravy povrchů - ...'!$87:$87</definedName>
    <definedName name="_xlnm.Print_Titles" localSheetId="3">'462.3 - Úpravy povrchů - ...'!$81:$81</definedName>
    <definedName name="_xlnm.Print_Titles" localSheetId="4">'462.4 - Elektronické komu...'!$83:$83</definedName>
    <definedName name="_xlnm.Print_Titles" localSheetId="5">'462.5 - Dodávka sportovní...'!$79:$79</definedName>
    <definedName name="_xlnm.Print_Titles" localSheetId="0">'Rekapitulace stavby'!$52:$52</definedName>
    <definedName name="_xlnm.Print_Area" localSheetId="6">'462,6 - Vedlejší rozpočto...'!$C$4:$J$39,'462,6 - Vedlejší rozpočto...'!$C$45:$J$66,'462,6 - Vedlejší rozpočto...'!$C$72:$J$103</definedName>
    <definedName name="_xlnm.Print_Area" localSheetId="1">'462.1 - Stavební a přípra...'!$C$4:$J$39,'462.1 - Stavební a přípra...'!$C$45:$J$82,'462.1 - Stavební a přípra...'!$C$88:$J$797</definedName>
    <definedName name="_xlnm.Print_Area" localSheetId="2">'462.2 - Úpravy povrchů - ...'!$C$4:$J$39,'462.2 - Úpravy povrchů - ...'!$C$45:$J$69,'462.2 - Úpravy povrchů - ...'!$C$75:$J$249</definedName>
    <definedName name="_xlnm.Print_Area" localSheetId="3">'462.3 - Úpravy povrchů - ...'!$C$4:$J$39,'462.3 - Úpravy povrchů - ...'!$C$45:$J$63,'462.3 - Úpravy povrchů - ...'!$C$69:$J$126</definedName>
    <definedName name="_xlnm.Print_Area" localSheetId="4">'462.4 - Elektronické komu...'!$C$4:$J$39,'462.4 - Elektronické komu...'!$C$45:$J$65,'462.4 - Elektronické komu...'!$C$71:$J$151</definedName>
    <definedName name="_xlnm.Print_Area" localSheetId="5">'462.5 - Dodávka sportovní...'!$C$4:$J$39,'462.5 - Dodávka sportovní...'!$C$45:$J$61,'462.5 - Dodávka sportovní...'!$C$67:$J$119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</definedNames>
  <calcPr calcId="145621"/>
</workbook>
</file>

<file path=xl/calcChain.xml><?xml version="1.0" encoding="utf-8"?>
<calcChain xmlns="http://schemas.openxmlformats.org/spreadsheetml/2006/main">
  <c r="J37" i="7" l="1"/>
  <c r="J36" i="7"/>
  <c r="AY60" i="1" s="1"/>
  <c r="J35" i="7"/>
  <c r="AX60" i="1" s="1"/>
  <c r="BI102" i="7"/>
  <c r="BH102" i="7"/>
  <c r="BG102" i="7"/>
  <c r="BF102" i="7"/>
  <c r="T102" i="7"/>
  <c r="T101" i="7"/>
  <c r="R102" i="7"/>
  <c r="R101" i="7"/>
  <c r="P102" i="7"/>
  <c r="P101" i="7" s="1"/>
  <c r="BI99" i="7"/>
  <c r="BH99" i="7"/>
  <c r="BG99" i="7"/>
  <c r="BF99" i="7"/>
  <c r="T99" i="7"/>
  <c r="T98" i="7"/>
  <c r="R99" i="7"/>
  <c r="R98" i="7" s="1"/>
  <c r="P99" i="7"/>
  <c r="P98" i="7" s="1"/>
  <c r="BI96" i="7"/>
  <c r="BH96" i="7"/>
  <c r="BG96" i="7"/>
  <c r="BF96" i="7"/>
  <c r="T96" i="7"/>
  <c r="T95" i="7" s="1"/>
  <c r="R96" i="7"/>
  <c r="R95" i="7" s="1"/>
  <c r="P96" i="7"/>
  <c r="P95" i="7" s="1"/>
  <c r="BI93" i="7"/>
  <c r="BH93" i="7"/>
  <c r="BG93" i="7"/>
  <c r="BF93" i="7"/>
  <c r="T93" i="7"/>
  <c r="T92" i="7" s="1"/>
  <c r="R93" i="7"/>
  <c r="R92" i="7" s="1"/>
  <c r="P93" i="7"/>
  <c r="P92" i="7" s="1"/>
  <c r="BI88" i="7"/>
  <c r="BH88" i="7"/>
  <c r="BG88" i="7"/>
  <c r="BF88" i="7"/>
  <c r="T88" i="7"/>
  <c r="T87" i="7" s="1"/>
  <c r="R88" i="7"/>
  <c r="R87" i="7" s="1"/>
  <c r="R86" i="7" s="1"/>
  <c r="R85" i="7" s="1"/>
  <c r="P88" i="7"/>
  <c r="P87" i="7" s="1"/>
  <c r="J82" i="7"/>
  <c r="J81" i="7"/>
  <c r="F81" i="7"/>
  <c r="F79" i="7"/>
  <c r="E77" i="7"/>
  <c r="J55" i="7"/>
  <c r="J54" i="7"/>
  <c r="F54" i="7"/>
  <c r="F52" i="7"/>
  <c r="E50" i="7"/>
  <c r="J18" i="7"/>
  <c r="E18" i="7"/>
  <c r="F82" i="7" s="1"/>
  <c r="J17" i="7"/>
  <c r="J12" i="7"/>
  <c r="J52" i="7" s="1"/>
  <c r="E7" i="7"/>
  <c r="E75" i="7"/>
  <c r="J37" i="6"/>
  <c r="J36" i="6"/>
  <c r="AY59" i="1" s="1"/>
  <c r="J35" i="6"/>
  <c r="AX59" i="1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4" i="6"/>
  <c r="BH84" i="6"/>
  <c r="BG84" i="6"/>
  <c r="BF84" i="6"/>
  <c r="T84" i="6"/>
  <c r="R84" i="6"/>
  <c r="P84" i="6"/>
  <c r="BI82" i="6"/>
  <c r="BH82" i="6"/>
  <c r="BG82" i="6"/>
  <c r="BF82" i="6"/>
  <c r="T82" i="6"/>
  <c r="R82" i="6"/>
  <c r="P82" i="6"/>
  <c r="J77" i="6"/>
  <c r="J76" i="6"/>
  <c r="F76" i="6"/>
  <c r="F74" i="6"/>
  <c r="E72" i="6"/>
  <c r="J55" i="6"/>
  <c r="J54" i="6"/>
  <c r="F54" i="6"/>
  <c r="F52" i="6"/>
  <c r="E50" i="6"/>
  <c r="J18" i="6"/>
  <c r="E18" i="6"/>
  <c r="F77" i="6"/>
  <c r="J17" i="6"/>
  <c r="J12" i="6"/>
  <c r="J52" i="6"/>
  <c r="E7" i="6"/>
  <c r="E48" i="6" s="1"/>
  <c r="J37" i="5"/>
  <c r="J36" i="5"/>
  <c r="AY58" i="1"/>
  <c r="J35" i="5"/>
  <c r="AX58" i="1" s="1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 s="1"/>
  <c r="J17" i="5"/>
  <c r="J12" i="5"/>
  <c r="J52" i="5"/>
  <c r="E7" i="5"/>
  <c r="E74" i="5" s="1"/>
  <c r="J37" i="4"/>
  <c r="J36" i="4"/>
  <c r="AY57" i="1" s="1"/>
  <c r="J35" i="4"/>
  <c r="AX57" i="1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5" i="4"/>
  <c r="BH85" i="4"/>
  <c r="BG85" i="4"/>
  <c r="BF85" i="4"/>
  <c r="T85" i="4"/>
  <c r="R85" i="4"/>
  <c r="P85" i="4"/>
  <c r="J79" i="4"/>
  <c r="J78" i="4"/>
  <c r="F78" i="4"/>
  <c r="F76" i="4"/>
  <c r="E74" i="4"/>
  <c r="J55" i="4"/>
  <c r="J54" i="4"/>
  <c r="F54" i="4"/>
  <c r="F52" i="4"/>
  <c r="E50" i="4"/>
  <c r="J18" i="4"/>
  <c r="E18" i="4"/>
  <c r="F79" i="4" s="1"/>
  <c r="J17" i="4"/>
  <c r="J12" i="4"/>
  <c r="J76" i="4" s="1"/>
  <c r="E7" i="4"/>
  <c r="E48" i="4" s="1"/>
  <c r="J166" i="3"/>
  <c r="J64" i="3" s="1"/>
  <c r="J37" i="3"/>
  <c r="J36" i="3"/>
  <c r="AY56" i="1"/>
  <c r="J35" i="3"/>
  <c r="AX56" i="1" s="1"/>
  <c r="BI248" i="3"/>
  <c r="BH248" i="3"/>
  <c r="BG248" i="3"/>
  <c r="BF248" i="3"/>
  <c r="T248" i="3"/>
  <c r="T247" i="3"/>
  <c r="R248" i="3"/>
  <c r="R247" i="3" s="1"/>
  <c r="P248" i="3"/>
  <c r="P247" i="3" s="1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37" i="3"/>
  <c r="BH237" i="3"/>
  <c r="BG237" i="3"/>
  <c r="BF237" i="3"/>
  <c r="T237" i="3"/>
  <c r="R237" i="3"/>
  <c r="P237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 s="1"/>
  <c r="J17" i="3"/>
  <c r="J12" i="3"/>
  <c r="J82" i="3"/>
  <c r="E7" i="3"/>
  <c r="E78" i="3"/>
  <c r="J37" i="2"/>
  <c r="J36" i="2"/>
  <c r="AY55" i="1" s="1"/>
  <c r="J35" i="2"/>
  <c r="AX55" i="1"/>
  <c r="BI797" i="2"/>
  <c r="BH797" i="2"/>
  <c r="BG797" i="2"/>
  <c r="BF797" i="2"/>
  <c r="T797" i="2"/>
  <c r="R797" i="2"/>
  <c r="P797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69" i="2"/>
  <c r="BH769" i="2"/>
  <c r="BG769" i="2"/>
  <c r="BF769" i="2"/>
  <c r="T769" i="2"/>
  <c r="R769" i="2"/>
  <c r="P769" i="2"/>
  <c r="BI762" i="2"/>
  <c r="BH762" i="2"/>
  <c r="BG762" i="2"/>
  <c r="BF762" i="2"/>
  <c r="T762" i="2"/>
  <c r="R762" i="2"/>
  <c r="P762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31" i="2"/>
  <c r="BH731" i="2"/>
  <c r="BG731" i="2"/>
  <c r="BF731" i="2"/>
  <c r="T731" i="2"/>
  <c r="R731" i="2"/>
  <c r="P731" i="2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16" i="2"/>
  <c r="BH716" i="2"/>
  <c r="BG716" i="2"/>
  <c r="BF716" i="2"/>
  <c r="T716" i="2"/>
  <c r="R716" i="2"/>
  <c r="P716" i="2"/>
  <c r="BI698" i="2"/>
  <c r="BH698" i="2"/>
  <c r="BG698" i="2"/>
  <c r="BF698" i="2"/>
  <c r="T698" i="2"/>
  <c r="R698" i="2"/>
  <c r="P698" i="2"/>
  <c r="BI691" i="2"/>
  <c r="BH691" i="2"/>
  <c r="BG691" i="2"/>
  <c r="BF691" i="2"/>
  <c r="T691" i="2"/>
  <c r="R691" i="2"/>
  <c r="P691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10" i="2"/>
  <c r="BH510" i="2"/>
  <c r="BG510" i="2"/>
  <c r="BF510" i="2"/>
  <c r="T510" i="2"/>
  <c r="R510" i="2"/>
  <c r="P510" i="2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T447" i="2"/>
  <c r="R448" i="2"/>
  <c r="R447" i="2"/>
  <c r="P448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T277" i="2" s="1"/>
  <c r="R278" i="2"/>
  <c r="R277" i="2"/>
  <c r="P278" i="2"/>
  <c r="P277" i="2" s="1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T109" i="2"/>
  <c r="R110" i="2"/>
  <c r="R109" i="2" s="1"/>
  <c r="P110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98" i="2" s="1"/>
  <c r="J17" i="2"/>
  <c r="J12" i="2"/>
  <c r="J95" i="2" s="1"/>
  <c r="E7" i="2"/>
  <c r="E91" i="2"/>
  <c r="L50" i="1"/>
  <c r="AM50" i="1"/>
  <c r="AM49" i="1"/>
  <c r="L49" i="1"/>
  <c r="AM47" i="1"/>
  <c r="L47" i="1"/>
  <c r="L45" i="1"/>
  <c r="L44" i="1"/>
  <c r="J401" i="2"/>
  <c r="J683" i="2"/>
  <c r="BK625" i="2"/>
  <c r="J660" i="2"/>
  <c r="BK476" i="2"/>
  <c r="BK492" i="2"/>
  <c r="J549" i="2"/>
  <c r="J223" i="2"/>
  <c r="J129" i="3"/>
  <c r="J179" i="3"/>
  <c r="BK102" i="5"/>
  <c r="BK94" i="5"/>
  <c r="BK134" i="5"/>
  <c r="J84" i="6"/>
  <c r="J358" i="2"/>
  <c r="BK217" i="2"/>
  <c r="BK658" i="2"/>
  <c r="BK435" i="2"/>
  <c r="J545" i="2"/>
  <c r="BK632" i="2"/>
  <c r="J166" i="2"/>
  <c r="J103" i="4"/>
  <c r="J405" i="2"/>
  <c r="J379" i="2"/>
  <c r="BK462" i="2"/>
  <c r="J354" i="2"/>
  <c r="BK322" i="2"/>
  <c r="J407" i="2"/>
  <c r="BK314" i="2"/>
  <c r="J152" i="3"/>
  <c r="BK91" i="4"/>
  <c r="BK112" i="5"/>
  <c r="BK122" i="5"/>
  <c r="BK91" i="6"/>
  <c r="J411" i="2"/>
  <c r="J561" i="2"/>
  <c r="BK176" i="2"/>
  <c r="BK309" i="2"/>
  <c r="J188" i="3"/>
  <c r="J744" i="2"/>
  <c r="BK110" i="2"/>
  <c r="BK220" i="2"/>
  <c r="J333" i="2"/>
  <c r="J386" i="2"/>
  <c r="J455" i="2"/>
  <c r="J564" i="2"/>
  <c r="BK192" i="3"/>
  <c r="J101" i="3"/>
  <c r="J93" i="5"/>
  <c r="J111" i="5"/>
  <c r="J769" i="2"/>
  <c r="J698" i="2"/>
  <c r="BK240" i="2"/>
  <c r="J200" i="2"/>
  <c r="J424" i="2"/>
  <c r="J658" i="2"/>
  <c r="BK320" i="2"/>
  <c r="BK390" i="2"/>
  <c r="J371" i="2"/>
  <c r="BK113" i="3"/>
  <c r="BK179" i="3"/>
  <c r="J120" i="4"/>
  <c r="BK114" i="5"/>
  <c r="BK117" i="6"/>
  <c r="J107" i="6"/>
  <c r="BK393" i="2"/>
  <c r="BK391" i="2"/>
  <c r="J642" i="2"/>
  <c r="J671" i="2"/>
  <c r="BK397" i="2"/>
  <c r="BK448" i="2"/>
  <c r="BK501" i="2"/>
  <c r="J157" i="2"/>
  <c r="BK119" i="3"/>
  <c r="BK103" i="4"/>
  <c r="BK120" i="5"/>
  <c r="J113" i="5"/>
  <c r="J102" i="7"/>
  <c r="J198" i="2"/>
  <c r="J583" i="2"/>
  <c r="BK683" i="2"/>
  <c r="BK342" i="2"/>
  <c r="BK414" i="2"/>
  <c r="BK245" i="3"/>
  <c r="BK108" i="3"/>
  <c r="J116" i="4"/>
  <c r="J136" i="5"/>
  <c r="J117" i="6"/>
  <c r="BK443" i="2"/>
  <c r="BK122" i="2"/>
  <c r="J350" i="2"/>
  <c r="J787" i="2"/>
  <c r="BK762" i="2"/>
  <c r="J179" i="2"/>
  <c r="J393" i="2"/>
  <c r="BK103" i="3"/>
  <c r="J230" i="3"/>
  <c r="BK136" i="5"/>
  <c r="BK129" i="5"/>
  <c r="J101" i="6"/>
  <c r="BK402" i="2"/>
  <c r="BK388" i="2"/>
  <c r="BK539" i="2"/>
  <c r="BK195" i="2"/>
  <c r="J524" i="2"/>
  <c r="J603" i="2"/>
  <c r="BK723" i="2"/>
  <c r="BK350" i="2"/>
  <c r="J245" i="3"/>
  <c r="BK96" i="5"/>
  <c r="BK278" i="2"/>
  <c r="BK181" i="2"/>
  <c r="J104" i="2"/>
  <c r="J346" i="2"/>
  <c r="BK744" i="2"/>
  <c r="J221" i="3"/>
  <c r="BK195" i="3"/>
  <c r="BK151" i="5"/>
  <c r="J97" i="6"/>
  <c r="BK110" i="6"/>
  <c r="BK293" i="2"/>
  <c r="BK369" i="2"/>
  <c r="J235" i="2"/>
  <c r="BK252" i="2"/>
  <c r="BK424" i="2"/>
  <c r="J462" i="2"/>
  <c r="J284" i="2"/>
  <c r="J468" i="2"/>
  <c r="J669" i="2"/>
  <c r="J738" i="2"/>
  <c r="J362" i="2"/>
  <c r="J168" i="3"/>
  <c r="BK248" i="3"/>
  <c r="BK147" i="5"/>
  <c r="BK150" i="5"/>
  <c r="BK671" i="2"/>
  <c r="BK174" i="2"/>
  <c r="J365" i="2"/>
  <c r="J492" i="2"/>
  <c r="BK601" i="2"/>
  <c r="J431" i="2"/>
  <c r="BK524" i="2"/>
  <c r="BK405" i="2"/>
  <c r="BK223" i="2"/>
  <c r="BK101" i="3"/>
  <c r="J205" i="3"/>
  <c r="BK116" i="4"/>
  <c r="J120" i="5"/>
  <c r="J113" i="6"/>
  <c r="BK677" i="2"/>
  <c r="BK128" i="2"/>
  <c r="J187" i="2"/>
  <c r="BK360" i="2"/>
  <c r="J419" i="2"/>
  <c r="J726" i="2"/>
  <c r="BK232" i="2"/>
  <c r="J435" i="2"/>
  <c r="BK148" i="3"/>
  <c r="BK135" i="3"/>
  <c r="J150" i="5"/>
  <c r="BK138" i="5"/>
  <c r="BK140" i="5"/>
  <c r="J110" i="6"/>
  <c r="BK119" i="6"/>
  <c r="J479" i="2"/>
  <c r="J588" i="2"/>
  <c r="BK379" i="2"/>
  <c r="BK157" i="2"/>
  <c r="J240" i="2"/>
  <c r="BK675" i="2"/>
  <c r="BK290" i="2"/>
  <c r="BK188" i="3"/>
  <c r="BK85" i="4"/>
  <c r="BK148" i="5"/>
  <c r="J125" i="5"/>
  <c r="J95" i="6"/>
  <c r="BK506" i="2"/>
  <c r="BK409" i="2"/>
  <c r="BK537" i="2"/>
  <c r="BK521" i="2"/>
  <c r="BK344" i="2"/>
  <c r="BK288" i="2"/>
  <c r="J157" i="3"/>
  <c r="J133" i="3"/>
  <c r="J95" i="4"/>
  <c r="J109" i="5"/>
  <c r="BK93" i="6"/>
  <c r="J742" i="2"/>
  <c r="J673" i="2"/>
  <c r="J117" i="2"/>
  <c r="J264" i="2"/>
  <c r="BK269" i="2"/>
  <c r="J312" i="2"/>
  <c r="J332" i="2"/>
  <c r="BK368" i="2"/>
  <c r="J219" i="3"/>
  <c r="J145" i="5"/>
  <c r="BK460" i="2"/>
  <c r="BK530" i="2"/>
  <c r="J201" i="2"/>
  <c r="J675" i="2"/>
  <c r="BK166" i="2"/>
  <c r="J305" i="2"/>
  <c r="BK386" i="2"/>
  <c r="J114" i="2"/>
  <c r="J110" i="3"/>
  <c r="BK125" i="4"/>
  <c r="BK105" i="5"/>
  <c r="BK87" i="5"/>
  <c r="J99" i="7"/>
  <c r="J500" i="2"/>
  <c r="J128" i="2"/>
  <c r="J716" i="2"/>
  <c r="J375" i="2"/>
  <c r="J322" i="2"/>
  <c r="BK363" i="2"/>
  <c r="J723" i="2"/>
  <c r="BK272" i="2"/>
  <c r="BK354" i="2"/>
  <c r="J252" i="2"/>
  <c r="BK518" i="2"/>
  <c r="J238" i="2"/>
  <c r="J135" i="3"/>
  <c r="BK120" i="4"/>
  <c r="BK141" i="5"/>
  <c r="BK143" i="5"/>
  <c r="J465" i="2"/>
  <c r="J526" i="2"/>
  <c r="J797" i="2"/>
  <c r="BK282" i="2"/>
  <c r="J226" i="2"/>
  <c r="BK628" i="2"/>
  <c r="J220" i="2"/>
  <c r="J262" i="2"/>
  <c r="BK186" i="3"/>
  <c r="BK110" i="3"/>
  <c r="J169" i="3"/>
  <c r="J151" i="5"/>
  <c r="J103" i="5"/>
  <c r="J82" i="6"/>
  <c r="J99" i="6"/>
  <c r="BK417" i="2"/>
  <c r="J552" i="2"/>
  <c r="J521" i="2"/>
  <c r="BK372" i="2"/>
  <c r="BK487" i="2"/>
  <c r="J506" i="2"/>
  <c r="BK583" i="2"/>
  <c r="J342" i="2"/>
  <c r="BK157" i="3"/>
  <c r="BK205" i="3"/>
  <c r="J90" i="5"/>
  <c r="J114" i="5"/>
  <c r="J122" i="5"/>
  <c r="J87" i="6"/>
  <c r="J93" i="6"/>
  <c r="J429" i="2"/>
  <c r="J495" i="2"/>
  <c r="BK662" i="2"/>
  <c r="BK131" i="2"/>
  <c r="J229" i="2"/>
  <c r="AS54" i="1"/>
  <c r="J103" i="3"/>
  <c r="J89" i="4"/>
  <c r="J115" i="5"/>
  <c r="J116" i="5"/>
  <c r="J116" i="6"/>
  <c r="J93" i="7"/>
  <c r="J288" i="2"/>
  <c r="J356" i="2"/>
  <c r="J458" i="2"/>
  <c r="BK371" i="2"/>
  <c r="BK564" i="2"/>
  <c r="BK618" i="2"/>
  <c r="J299" i="2"/>
  <c r="J186" i="3"/>
  <c r="J237" i="3"/>
  <c r="J143" i="5"/>
  <c r="BK144" i="5"/>
  <c r="BK97" i="6"/>
  <c r="BK316" i="2"/>
  <c r="BK346" i="2"/>
  <c r="BK365" i="2"/>
  <c r="BK330" i="2"/>
  <c r="BK235" i="2"/>
  <c r="J176" i="2"/>
  <c r="BK401" i="2"/>
  <c r="BK152" i="3"/>
  <c r="J149" i="5"/>
  <c r="J168" i="2"/>
  <c r="J374" i="2"/>
  <c r="J402" i="2"/>
  <c r="J498" i="2"/>
  <c r="BK644" i="2"/>
  <c r="J664" i="2"/>
  <c r="BK294" i="2"/>
  <c r="BK91" i="3"/>
  <c r="BK116" i="3"/>
  <c r="BK146" i="5"/>
  <c r="BK133" i="5"/>
  <c r="J111" i="6"/>
  <c r="BK489" i="2"/>
  <c r="J632" i="2"/>
  <c r="J644" i="2"/>
  <c r="BK533" i="2"/>
  <c r="BK742" i="2"/>
  <c r="J558" i="2"/>
  <c r="J618" i="2"/>
  <c r="J535" i="2"/>
  <c r="BK585" i="2"/>
  <c r="J667" i="2"/>
  <c r="BK733" i="2"/>
  <c r="BK358" i="2"/>
  <c r="BK455" i="2"/>
  <c r="J95" i="3"/>
  <c r="J91" i="4"/>
  <c r="J126" i="5"/>
  <c r="J99" i="5"/>
  <c r="F37" i="6"/>
  <c r="J91" i="3"/>
  <c r="BK109" i="4"/>
  <c r="J144" i="5"/>
  <c r="BK90" i="5"/>
  <c r="BK95" i="6"/>
  <c r="J501" i="2"/>
  <c r="J307" i="2"/>
  <c r="BK440" i="2"/>
  <c r="BK576" i="2"/>
  <c r="BK638" i="2"/>
  <c r="BK558" i="2"/>
  <c r="J540" i="2"/>
  <c r="BK275" i="2"/>
  <c r="J119" i="3"/>
  <c r="J94" i="4"/>
  <c r="J96" i="5"/>
  <c r="BK111" i="5"/>
  <c r="BK111" i="6"/>
  <c r="J91" i="6"/>
  <c r="BK352" i="2"/>
  <c r="J348" i="2"/>
  <c r="J422" i="2"/>
  <c r="J536" i="2"/>
  <c r="BK362" i="2"/>
  <c r="BK242" i="2"/>
  <c r="BK303" i="2"/>
  <c r="BK133" i="3"/>
  <c r="J106" i="4"/>
  <c r="J133" i="5"/>
  <c r="J148" i="5"/>
  <c r="BK103" i="6"/>
  <c r="J89" i="6"/>
  <c r="J344" i="2"/>
  <c r="BK238" i="2"/>
  <c r="J399" i="2"/>
  <c r="J403" i="2"/>
  <c r="J381" i="2"/>
  <c r="J440" i="2"/>
  <c r="J206" i="2"/>
  <c r="BK125" i="3"/>
  <c r="J125" i="4"/>
  <c r="J147" i="5"/>
  <c r="BK126" i="5"/>
  <c r="BK86" i="6"/>
  <c r="BK445" i="2"/>
  <c r="BK540" i="2"/>
  <c r="BK500" i="2"/>
  <c r="BK549" i="2"/>
  <c r="J677" i="2"/>
  <c r="J691" i="2"/>
  <c r="J533" i="2"/>
  <c r="BK215" i="3"/>
  <c r="J85" i="4"/>
  <c r="J537" i="2"/>
  <c r="J625" i="2"/>
  <c r="J681" i="2"/>
  <c r="J443" i="2"/>
  <c r="J394" i="2"/>
  <c r="J474" i="2"/>
  <c r="BK592" i="2"/>
  <c r="BK171" i="2"/>
  <c r="J209" i="3"/>
  <c r="BK101" i="4"/>
  <c r="BK125" i="5"/>
  <c r="BK113" i="5"/>
  <c r="BK109" i="6"/>
  <c r="J794" i="2"/>
  <c r="BK452" i="2"/>
  <c r="BK262" i="2"/>
  <c r="J448" i="2"/>
  <c r="J437" i="2"/>
  <c r="J368" i="2"/>
  <c r="BK214" i="2"/>
  <c r="J330" i="2"/>
  <c r="BK429" i="2"/>
  <c r="J324" i="2"/>
  <c r="J518" i="2"/>
  <c r="J542" i="2"/>
  <c r="BK104" i="2"/>
  <c r="BK139" i="3"/>
  <c r="BK145" i="5"/>
  <c r="J134" i="5"/>
  <c r="BK123" i="5"/>
  <c r="BK324" i="2"/>
  <c r="BK179" i="2"/>
  <c r="BK348" i="2"/>
  <c r="J352" i="2"/>
  <c r="BK588" i="2"/>
  <c r="J278" i="2"/>
  <c r="BK526" i="2"/>
  <c r="BK201" i="2"/>
  <c r="J192" i="3"/>
  <c r="BK237" i="3"/>
  <c r="BK230" i="3"/>
  <c r="BK106" i="5"/>
  <c r="J138" i="5"/>
  <c r="J94" i="5"/>
  <c r="J581" i="2"/>
  <c r="BK664" i="2"/>
  <c r="BK114" i="2"/>
  <c r="BK164" i="2"/>
  <c r="J294" i="2"/>
  <c r="BK660" i="2"/>
  <c r="BK107" i="2"/>
  <c r="BK245" i="2"/>
  <c r="J164" i="3"/>
  <c r="J139" i="3"/>
  <c r="BK113" i="4"/>
  <c r="J117" i="5"/>
  <c r="BK149" i="5"/>
  <c r="BK89" i="6"/>
  <c r="BK99" i="7"/>
  <c r="J762" i="2"/>
  <c r="BK264" i="2"/>
  <c r="J363" i="2"/>
  <c r="BK335" i="2"/>
  <c r="J164" i="2"/>
  <c r="BK381" i="2"/>
  <c r="BK154" i="3"/>
  <c r="BK168" i="3"/>
  <c r="J87" i="5"/>
  <c r="J123" i="5"/>
  <c r="J103" i="6"/>
  <c r="BK88" i="7"/>
  <c r="J110" i="2"/>
  <c r="J476" i="2"/>
  <c r="J296" i="2"/>
  <c r="BK312" i="2"/>
  <c r="BK260" i="2"/>
  <c r="BK698" i="2"/>
  <c r="J318" i="2"/>
  <c r="BK154" i="2"/>
  <c r="BK94" i="4"/>
  <c r="BK131" i="5"/>
  <c r="J105" i="5"/>
  <c r="BK113" i="6"/>
  <c r="BK536" i="2"/>
  <c r="BK787" i="2"/>
  <c r="J290" i="2"/>
  <c r="J314" i="2"/>
  <c r="BK394" i="2"/>
  <c r="BK366" i="2"/>
  <c r="BK495" i="2"/>
  <c r="BK555" i="2"/>
  <c r="J282" i="2"/>
  <c r="J141" i="3"/>
  <c r="BK647" i="2"/>
  <c r="BK286" i="2"/>
  <c r="J336" i="2"/>
  <c r="BK117" i="2"/>
  <c r="BK736" i="2"/>
  <c r="J539" i="2"/>
  <c r="J146" i="3"/>
  <c r="BK97" i="3"/>
  <c r="BK97" i="5"/>
  <c r="BK130" i="5"/>
  <c r="J106" i="5"/>
  <c r="BK101" i="6"/>
  <c r="J360" i="2"/>
  <c r="BK433" i="2"/>
  <c r="J397" i="2"/>
  <c r="J555" i="2"/>
  <c r="J487" i="2"/>
  <c r="J510" i="2"/>
  <c r="BK635" i="2"/>
  <c r="J211" i="2"/>
  <c r="BK333" i="2"/>
  <c r="J592" i="2"/>
  <c r="J635" i="2"/>
  <c r="BK182" i="3"/>
  <c r="J182" i="3"/>
  <c r="BK123" i="4"/>
  <c r="J112" i="5"/>
  <c r="J102" i="5"/>
  <c r="BK374" i="2"/>
  <c r="J316" i="2"/>
  <c r="J391" i="2"/>
  <c r="BK284" i="2"/>
  <c r="BK340" i="2"/>
  <c r="J445" i="2"/>
  <c r="BK336" i="2"/>
  <c r="J243" i="3"/>
  <c r="BK129" i="3"/>
  <c r="BK89" i="4"/>
  <c r="J108" i="5"/>
  <c r="J137" i="5"/>
  <c r="J105" i="6"/>
  <c r="BK96" i="7"/>
  <c r="J275" i="2"/>
  <c r="BK267" i="2"/>
  <c r="BK681" i="2"/>
  <c r="BK229" i="2"/>
  <c r="J662" i="2"/>
  <c r="BK198" i="2"/>
  <c r="J125" i="3"/>
  <c r="J173" i="3"/>
  <c r="BK115" i="5"/>
  <c r="BK119" i="5"/>
  <c r="BK87" i="6"/>
  <c r="BK731" i="2"/>
  <c r="BK296" i="2"/>
  <c r="BK383" i="2"/>
  <c r="BK510" i="2"/>
  <c r="BK667" i="2"/>
  <c r="BK642" i="2"/>
  <c r="BK545" i="2"/>
  <c r="BK187" i="2"/>
  <c r="BK169" i="3"/>
  <c r="BK103" i="5"/>
  <c r="J100" i="5"/>
  <c r="BK109" i="5"/>
  <c r="BK105" i="6"/>
  <c r="BK612" i="2"/>
  <c r="BK299" i="2"/>
  <c r="J214" i="2"/>
  <c r="J267" i="2"/>
  <c r="BK318" i="2"/>
  <c r="J369" i="2"/>
  <c r="J460" i="2"/>
  <c r="J201" i="3"/>
  <c r="BK209" i="3"/>
  <c r="BK116" i="5"/>
  <c r="BK93" i="5"/>
  <c r="J86" i="6"/>
  <c r="J640" i="2"/>
  <c r="BK468" i="2"/>
  <c r="BK669" i="2"/>
  <c r="BK726" i="2"/>
  <c r="J174" i="2"/>
  <c r="J154" i="2"/>
  <c r="J388" i="2"/>
  <c r="J232" i="2"/>
  <c r="BK164" i="3"/>
  <c r="BK738" i="2"/>
  <c r="J414" i="2"/>
  <c r="J576" i="2"/>
  <c r="J612" i="2"/>
  <c r="BK603" i="2"/>
  <c r="J293" i="2"/>
  <c r="J217" i="2"/>
  <c r="J195" i="2"/>
  <c r="J148" i="3"/>
  <c r="J101" i="4"/>
  <c r="J131" i="5"/>
  <c r="J97" i="5"/>
  <c r="BK84" i="6"/>
  <c r="J628" i="2"/>
  <c r="J736" i="2"/>
  <c r="J366" i="2"/>
  <c r="J638" i="2"/>
  <c r="J160" i="2"/>
  <c r="BK691" i="2"/>
  <c r="J269" i="2"/>
  <c r="BK407" i="2"/>
  <c r="J489" i="2"/>
  <c r="J585" i="2"/>
  <c r="J181" i="2"/>
  <c r="BK422" i="2"/>
  <c r="J390" i="2"/>
  <c r="BK227" i="3"/>
  <c r="BK213" i="3"/>
  <c r="BK99" i="5"/>
  <c r="J119" i="6"/>
  <c r="J409" i="2"/>
  <c r="BK411" i="2"/>
  <c r="BK606" i="2"/>
  <c r="J731" i="2"/>
  <c r="BK514" i="2"/>
  <c r="BK769" i="2"/>
  <c r="BK329" i="2"/>
  <c r="BK95" i="3"/>
  <c r="J97" i="3"/>
  <c r="J154" i="3"/>
  <c r="J130" i="5"/>
  <c r="J140" i="5"/>
  <c r="BK107" i="6"/>
  <c r="J96" i="7"/>
  <c r="BK481" i="2"/>
  <c r="BK307" i="2"/>
  <c r="BK465" i="2"/>
  <c r="J329" i="2"/>
  <c r="J417" i="2"/>
  <c r="BK356" i="2"/>
  <c r="J227" i="3"/>
  <c r="J213" i="3"/>
  <c r="BK146" i="3"/>
  <c r="BK139" i="5"/>
  <c r="J141" i="5"/>
  <c r="BK115" i="6"/>
  <c r="BK552" i="2"/>
  <c r="J679" i="2"/>
  <c r="BK168" i="2"/>
  <c r="J242" i="2"/>
  <c r="J303" i="2"/>
  <c r="BK327" i="2"/>
  <c r="BK498" i="2"/>
  <c r="J195" i="3"/>
  <c r="BK141" i="3"/>
  <c r="BK95" i="4"/>
  <c r="J128" i="5"/>
  <c r="BK100" i="5"/>
  <c r="BK99" i="6"/>
  <c r="J733" i="2"/>
  <c r="BK561" i="2"/>
  <c r="BK679" i="2"/>
  <c r="J122" i="2"/>
  <c r="BK640" i="2"/>
  <c r="BK673" i="2"/>
  <c r="J530" i="2"/>
  <c r="J107" i="2"/>
  <c r="BK243" i="3"/>
  <c r="J113" i="4"/>
  <c r="J119" i="5"/>
  <c r="BK117" i="5"/>
  <c r="J88" i="7"/>
  <c r="BK211" i="2"/>
  <c r="BK419" i="2"/>
  <c r="BK458" i="2"/>
  <c r="BK332" i="2"/>
  <c r="J433" i="2"/>
  <c r="J481" i="2"/>
  <c r="BK175" i="3"/>
  <c r="BK106" i="4"/>
  <c r="J372" i="2"/>
  <c r="J338" i="2"/>
  <c r="J272" i="2"/>
  <c r="J286" i="2"/>
  <c r="J514" i="2"/>
  <c r="BK474" i="2"/>
  <c r="BK173" i="3"/>
  <c r="BK201" i="3"/>
  <c r="BK137" i="5"/>
  <c r="J146" i="5"/>
  <c r="J115" i="6"/>
  <c r="BK93" i="7"/>
  <c r="BK160" i="2"/>
  <c r="J301" i="2"/>
  <c r="J320" i="2"/>
  <c r="J335" i="2"/>
  <c r="J647" i="2"/>
  <c r="BK226" i="2"/>
  <c r="J309" i="2"/>
  <c r="J452" i="2"/>
  <c r="BK375" i="2"/>
  <c r="BK301" i="2"/>
  <c r="J171" i="2"/>
  <c r="J260" i="2"/>
  <c r="BK219" i="3"/>
  <c r="J123" i="4"/>
  <c r="BK128" i="5"/>
  <c r="J121" i="5"/>
  <c r="BK542" i="2"/>
  <c r="J601" i="2"/>
  <c r="BK535" i="2"/>
  <c r="BK479" i="2"/>
  <c r="BK797" i="2"/>
  <c r="BK716" i="2"/>
  <c r="BK794" i="2"/>
  <c r="J131" i="2"/>
  <c r="J108" i="3"/>
  <c r="J175" i="3"/>
  <c r="J113" i="3"/>
  <c r="J129" i="5"/>
  <c r="BK121" i="5"/>
  <c r="BK82" i="6"/>
  <c r="BK102" i="7"/>
  <c r="J340" i="2"/>
  <c r="J245" i="2"/>
  <c r="BK403" i="2"/>
  <c r="BK200" i="2"/>
  <c r="BK305" i="2"/>
  <c r="BK338" i="2"/>
  <c r="J383" i="2"/>
  <c r="J248" i="3"/>
  <c r="J215" i="3"/>
  <c r="J109" i="4"/>
  <c r="J91" i="5"/>
  <c r="BK91" i="5"/>
  <c r="J109" i="6"/>
  <c r="BK399" i="2"/>
  <c r="BK431" i="2"/>
  <c r="J327" i="2"/>
  <c r="BK437" i="2"/>
  <c r="BK581" i="2"/>
  <c r="J606" i="2"/>
  <c r="BK206" i="2"/>
  <c r="J116" i="3"/>
  <c r="BK221" i="3"/>
  <c r="BK108" i="5"/>
  <c r="J139" i="5"/>
  <c r="BK116" i="6"/>
  <c r="T86" i="7" l="1"/>
  <c r="T85" i="7" s="1"/>
  <c r="P86" i="7"/>
  <c r="P85" i="7" s="1"/>
  <c r="AU60" i="1" s="1"/>
  <c r="R103" i="2"/>
  <c r="R113" i="2"/>
  <c r="P326" i="2"/>
  <c r="BK451" i="2"/>
  <c r="J451" i="2" s="1"/>
  <c r="J74" i="2" s="1"/>
  <c r="P544" i="2"/>
  <c r="P624" i="2"/>
  <c r="T631" i="2"/>
  <c r="P646" i="2"/>
  <c r="P112" i="3"/>
  <c r="R156" i="3"/>
  <c r="BK194" i="3"/>
  <c r="J194" i="3"/>
  <c r="J66" i="3" s="1"/>
  <c r="BK93" i="4"/>
  <c r="J93" i="4" s="1"/>
  <c r="J62" i="4" s="1"/>
  <c r="BK124" i="5"/>
  <c r="J124" i="5" s="1"/>
  <c r="J63" i="5" s="1"/>
  <c r="R173" i="2"/>
  <c r="T259" i="2"/>
  <c r="T281" i="2"/>
  <c r="T292" i="2"/>
  <c r="T298" i="2"/>
  <c r="T311" i="2"/>
  <c r="T464" i="2"/>
  <c r="T605" i="2"/>
  <c r="R631" i="2"/>
  <c r="T646" i="2"/>
  <c r="R90" i="3"/>
  <c r="R167" i="3"/>
  <c r="P229" i="3"/>
  <c r="T84" i="4"/>
  <c r="R89" i="5"/>
  <c r="P142" i="5"/>
  <c r="R81" i="6"/>
  <c r="R80" i="6" s="1"/>
  <c r="BK103" i="2"/>
  <c r="J103" i="2" s="1"/>
  <c r="J61" i="2" s="1"/>
  <c r="P113" i="2"/>
  <c r="R326" i="2"/>
  <c r="R451" i="2"/>
  <c r="T544" i="2"/>
  <c r="T624" i="2"/>
  <c r="BK690" i="2"/>
  <c r="J690" i="2" s="1"/>
  <c r="J81" i="2" s="1"/>
  <c r="T112" i="3"/>
  <c r="P156" i="3"/>
  <c r="R194" i="3"/>
  <c r="R84" i="4"/>
  <c r="R83" i="4" s="1"/>
  <c r="R82" i="4" s="1"/>
  <c r="P124" i="5"/>
  <c r="T173" i="2"/>
  <c r="P259" i="2"/>
  <c r="R281" i="2"/>
  <c r="P292" i="2"/>
  <c r="P298" i="2"/>
  <c r="BK311" i="2"/>
  <c r="J311" i="2"/>
  <c r="J71" i="2" s="1"/>
  <c r="P464" i="2"/>
  <c r="P605" i="2"/>
  <c r="P690" i="2"/>
  <c r="BK112" i="3"/>
  <c r="J112" i="3" s="1"/>
  <c r="J62" i="3" s="1"/>
  <c r="T167" i="3"/>
  <c r="T229" i="3"/>
  <c r="P93" i="4"/>
  <c r="P89" i="5"/>
  <c r="P86" i="5"/>
  <c r="P85" i="5"/>
  <c r="P84" i="5" s="1"/>
  <c r="AU58" i="1" s="1"/>
  <c r="BK142" i="5"/>
  <c r="J142" i="5" s="1"/>
  <c r="J64" i="5" s="1"/>
  <c r="P103" i="2"/>
  <c r="BK173" i="2"/>
  <c r="J173" i="2"/>
  <c r="J64" i="2" s="1"/>
  <c r="BK259" i="2"/>
  <c r="J259" i="2"/>
  <c r="J65" i="2" s="1"/>
  <c r="BK281" i="2"/>
  <c r="J281" i="2" s="1"/>
  <c r="J68" i="2" s="1"/>
  <c r="BK292" i="2"/>
  <c r="J292" i="2" s="1"/>
  <c r="J69" i="2" s="1"/>
  <c r="BK298" i="2"/>
  <c r="J298" i="2" s="1"/>
  <c r="J70" i="2" s="1"/>
  <c r="R311" i="2"/>
  <c r="BK464" i="2"/>
  <c r="J464" i="2" s="1"/>
  <c r="J75" i="2" s="1"/>
  <c r="BK605" i="2"/>
  <c r="J605" i="2"/>
  <c r="J77" i="2" s="1"/>
  <c r="R690" i="2"/>
  <c r="P90" i="3"/>
  <c r="BK167" i="3"/>
  <c r="J167" i="3" s="1"/>
  <c r="J65" i="3" s="1"/>
  <c r="BK229" i="3"/>
  <c r="J229" i="3"/>
  <c r="J67" i="3" s="1"/>
  <c r="BK84" i="4"/>
  <c r="J84" i="4" s="1"/>
  <c r="J61" i="4" s="1"/>
  <c r="T124" i="5"/>
  <c r="BK113" i="2"/>
  <c r="J113" i="2" s="1"/>
  <c r="J63" i="2" s="1"/>
  <c r="T326" i="2"/>
  <c r="T451" i="2"/>
  <c r="BK544" i="2"/>
  <c r="J544" i="2"/>
  <c r="J76" i="2" s="1"/>
  <c r="BK624" i="2"/>
  <c r="J624" i="2" s="1"/>
  <c r="J78" i="2" s="1"/>
  <c r="BK631" i="2"/>
  <c r="J631" i="2"/>
  <c r="J79" i="2" s="1"/>
  <c r="BK646" i="2"/>
  <c r="J646" i="2" s="1"/>
  <c r="J80" i="2" s="1"/>
  <c r="R112" i="3"/>
  <c r="T156" i="3"/>
  <c r="P194" i="3"/>
  <c r="R93" i="4"/>
  <c r="BK89" i="5"/>
  <c r="J89" i="5" s="1"/>
  <c r="J62" i="5" s="1"/>
  <c r="R124" i="5"/>
  <c r="BK81" i="6"/>
  <c r="J81" i="6"/>
  <c r="J60" i="6" s="1"/>
  <c r="P173" i="2"/>
  <c r="R259" i="2"/>
  <c r="P281" i="2"/>
  <c r="R292" i="2"/>
  <c r="R298" i="2"/>
  <c r="P311" i="2"/>
  <c r="R464" i="2"/>
  <c r="R605" i="2"/>
  <c r="T690" i="2"/>
  <c r="BK90" i="3"/>
  <c r="J90" i="3" s="1"/>
  <c r="J61" i="3" s="1"/>
  <c r="BK156" i="3"/>
  <c r="J156" i="3" s="1"/>
  <c r="J63" i="3" s="1"/>
  <c r="T194" i="3"/>
  <c r="P84" i="4"/>
  <c r="T142" i="5"/>
  <c r="P81" i="6"/>
  <c r="P80" i="6" s="1"/>
  <c r="AU59" i="1" s="1"/>
  <c r="T103" i="2"/>
  <c r="T113" i="2"/>
  <c r="BK326" i="2"/>
  <c r="J326" i="2"/>
  <c r="J72" i="2" s="1"/>
  <c r="P451" i="2"/>
  <c r="R544" i="2"/>
  <c r="R624" i="2"/>
  <c r="P631" i="2"/>
  <c r="R646" i="2"/>
  <c r="T90" i="3"/>
  <c r="P167" i="3"/>
  <c r="R229" i="3"/>
  <c r="T93" i="4"/>
  <c r="T83" i="4" s="1"/>
  <c r="T82" i="4" s="1"/>
  <c r="T89" i="5"/>
  <c r="T86" i="5"/>
  <c r="T85" i="5" s="1"/>
  <c r="T84" i="5" s="1"/>
  <c r="R142" i="5"/>
  <c r="T81" i="6"/>
  <c r="T80" i="6" s="1"/>
  <c r="BK447" i="2"/>
  <c r="J447" i="2" s="1"/>
  <c r="J73" i="2" s="1"/>
  <c r="BK247" i="3"/>
  <c r="J247" i="3"/>
  <c r="J68" i="3" s="1"/>
  <c r="BK87" i="7"/>
  <c r="BK95" i="7"/>
  <c r="J95" i="7"/>
  <c r="J63" i="7" s="1"/>
  <c r="BK277" i="2"/>
  <c r="J277" i="2" s="1"/>
  <c r="J66" i="2" s="1"/>
  <c r="BK101" i="7"/>
  <c r="J101" i="7" s="1"/>
  <c r="J65" i="7" s="1"/>
  <c r="BK109" i="2"/>
  <c r="J109" i="2" s="1"/>
  <c r="J62" i="2" s="1"/>
  <c r="BK98" i="7"/>
  <c r="J98" i="7"/>
  <c r="J64" i="7" s="1"/>
  <c r="BK92" i="7"/>
  <c r="J92" i="7" s="1"/>
  <c r="J62" i="7" s="1"/>
  <c r="J79" i="7"/>
  <c r="BK80" i="6"/>
  <c r="J80" i="6" s="1"/>
  <c r="J59" i="6" s="1"/>
  <c r="E48" i="7"/>
  <c r="BE88" i="7"/>
  <c r="BE93" i="7"/>
  <c r="BE96" i="7"/>
  <c r="F55" i="7"/>
  <c r="BE99" i="7"/>
  <c r="BE102" i="7"/>
  <c r="F55" i="6"/>
  <c r="E70" i="6"/>
  <c r="BE97" i="6"/>
  <c r="BE109" i="6"/>
  <c r="BE110" i="6"/>
  <c r="BE111" i="6"/>
  <c r="BE117" i="6"/>
  <c r="J74" i="6"/>
  <c r="BE89" i="6"/>
  <c r="BE101" i="6"/>
  <c r="BE103" i="6"/>
  <c r="BE105" i="6"/>
  <c r="BE119" i="6"/>
  <c r="BE84" i="6"/>
  <c r="BE86" i="6"/>
  <c r="BE87" i="6"/>
  <c r="BE107" i="6"/>
  <c r="BE113" i="6"/>
  <c r="BE91" i="6"/>
  <c r="BE93" i="6"/>
  <c r="BE116" i="6"/>
  <c r="BE82" i="6"/>
  <c r="BE99" i="6"/>
  <c r="BE115" i="6"/>
  <c r="BE95" i="6"/>
  <c r="BD59" i="1"/>
  <c r="BK83" i="4"/>
  <c r="BK82" i="4"/>
  <c r="J82" i="4" s="1"/>
  <c r="J30" i="4" s="1"/>
  <c r="E48" i="5"/>
  <c r="F55" i="5"/>
  <c r="BE102" i="5"/>
  <c r="BE103" i="5"/>
  <c r="BE105" i="5"/>
  <c r="BE116" i="5"/>
  <c r="BE130" i="5"/>
  <c r="BE143" i="5"/>
  <c r="BE147" i="5"/>
  <c r="BE90" i="5"/>
  <c r="BE97" i="5"/>
  <c r="BE99" i="5"/>
  <c r="BE112" i="5"/>
  <c r="BE139" i="5"/>
  <c r="BE87" i="5"/>
  <c r="BE91" i="5"/>
  <c r="BE96" i="5"/>
  <c r="BE109" i="5"/>
  <c r="BE117" i="5"/>
  <c r="BE120" i="5"/>
  <c r="BE128" i="5"/>
  <c r="BE137" i="5"/>
  <c r="BE138" i="5"/>
  <c r="J78" i="5"/>
  <c r="BE93" i="5"/>
  <c r="BE94" i="5"/>
  <c r="BE106" i="5"/>
  <c r="BE108" i="5"/>
  <c r="BE113" i="5"/>
  <c r="BE126" i="5"/>
  <c r="BE129" i="5"/>
  <c r="BE144" i="5"/>
  <c r="BE145" i="5"/>
  <c r="BE150" i="5"/>
  <c r="BE111" i="5"/>
  <c r="BE121" i="5"/>
  <c r="BE122" i="5"/>
  <c r="BE123" i="5"/>
  <c r="BE136" i="5"/>
  <c r="BE149" i="5"/>
  <c r="BE115" i="5"/>
  <c r="BE119" i="5"/>
  <c r="BE141" i="5"/>
  <c r="BE148" i="5"/>
  <c r="BE151" i="5"/>
  <c r="BE100" i="5"/>
  <c r="BE114" i="5"/>
  <c r="BE125" i="5"/>
  <c r="BE131" i="5"/>
  <c r="BE133" i="5"/>
  <c r="BE134" i="5"/>
  <c r="BE140" i="5"/>
  <c r="BE146" i="5"/>
  <c r="F55" i="4"/>
  <c r="BE109" i="4"/>
  <c r="BE89" i="4"/>
  <c r="BE95" i="4"/>
  <c r="BE103" i="4"/>
  <c r="BE113" i="4"/>
  <c r="BE120" i="4"/>
  <c r="BE91" i="4"/>
  <c r="E72" i="4"/>
  <c r="BE85" i="4"/>
  <c r="BE123" i="4"/>
  <c r="BE101" i="4"/>
  <c r="BE125" i="4"/>
  <c r="J52" i="4"/>
  <c r="BE94" i="4"/>
  <c r="BE106" i="4"/>
  <c r="BE116" i="4"/>
  <c r="J52" i="3"/>
  <c r="F85" i="3"/>
  <c r="BE135" i="3"/>
  <c r="BE215" i="3"/>
  <c r="BE245" i="3"/>
  <c r="BE103" i="3"/>
  <c r="BE108" i="3"/>
  <c r="BE116" i="3"/>
  <c r="BE141" i="3"/>
  <c r="BE168" i="3"/>
  <c r="BE192" i="3"/>
  <c r="BE221" i="3"/>
  <c r="BE113" i="3"/>
  <c r="BE125" i="3"/>
  <c r="BE148" i="3"/>
  <c r="BE152" i="3"/>
  <c r="BE157" i="3"/>
  <c r="BE182" i="3"/>
  <c r="BE195" i="3"/>
  <c r="BE227" i="3"/>
  <c r="BE91" i="3"/>
  <c r="BE95" i="3"/>
  <c r="BE119" i="3"/>
  <c r="BE154" i="3"/>
  <c r="BE201" i="3"/>
  <c r="BE219" i="3"/>
  <c r="BE248" i="3"/>
  <c r="BE97" i="3"/>
  <c r="BE101" i="3"/>
  <c r="BE173" i="3"/>
  <c r="BE175" i="3"/>
  <c r="BE179" i="3"/>
  <c r="BE186" i="3"/>
  <c r="BE205" i="3"/>
  <c r="BE209" i="3"/>
  <c r="BE213" i="3"/>
  <c r="BE230" i="3"/>
  <c r="BE237" i="3"/>
  <c r="BE139" i="3"/>
  <c r="BE146" i="3"/>
  <c r="BE188" i="3"/>
  <c r="E48" i="3"/>
  <c r="BE110" i="3"/>
  <c r="BE129" i="3"/>
  <c r="BE133" i="3"/>
  <c r="BE164" i="3"/>
  <c r="BE169" i="3"/>
  <c r="BE243" i="3"/>
  <c r="E48" i="2"/>
  <c r="BE117" i="2"/>
  <c r="BE122" i="2"/>
  <c r="BE288" i="2"/>
  <c r="BE305" i="2"/>
  <c r="BE307" i="2"/>
  <c r="BE314" i="2"/>
  <c r="BE322" i="2"/>
  <c r="BE324" i="2"/>
  <c r="BE330" i="2"/>
  <c r="BE338" i="2"/>
  <c r="BE356" i="2"/>
  <c r="F55" i="2"/>
  <c r="BE128" i="2"/>
  <c r="BE160" i="2"/>
  <c r="BE166" i="2"/>
  <c r="BE176" i="2"/>
  <c r="BE214" i="2"/>
  <c r="BE275" i="2"/>
  <c r="BE278" i="2"/>
  <c r="BE282" i="2"/>
  <c r="BE286" i="2"/>
  <c r="BE294" i="2"/>
  <c r="BE303" i="2"/>
  <c r="BE340" i="2"/>
  <c r="BE379" i="2"/>
  <c r="BE399" i="2"/>
  <c r="BE403" i="2"/>
  <c r="BE407" i="2"/>
  <c r="BE409" i="2"/>
  <c r="BE411" i="2"/>
  <c r="BE443" i="2"/>
  <c r="BE445" i="2"/>
  <c r="BE448" i="2"/>
  <c r="BE452" i="2"/>
  <c r="BE495" i="2"/>
  <c r="BE537" i="2"/>
  <c r="BE552" i="2"/>
  <c r="BE581" i="2"/>
  <c r="BE588" i="2"/>
  <c r="BE628" i="2"/>
  <c r="BE638" i="2"/>
  <c r="BE691" i="2"/>
  <c r="BE787" i="2"/>
  <c r="BE131" i="2"/>
  <c r="BE181" i="2"/>
  <c r="BE198" i="2"/>
  <c r="BE211" i="2"/>
  <c r="BE226" i="2"/>
  <c r="BE267" i="2"/>
  <c r="BE309" i="2"/>
  <c r="BE316" i="2"/>
  <c r="BE335" i="2"/>
  <c r="BE350" i="2"/>
  <c r="BE394" i="2"/>
  <c r="BE465" i="2"/>
  <c r="BE468" i="2"/>
  <c r="BE476" i="2"/>
  <c r="BE479" i="2"/>
  <c r="BE487" i="2"/>
  <c r="BE489" i="2"/>
  <c r="BE501" i="2"/>
  <c r="BE561" i="2"/>
  <c r="BE625" i="2"/>
  <c r="BE658" i="2"/>
  <c r="BE679" i="2"/>
  <c r="BE681" i="2"/>
  <c r="BE683" i="2"/>
  <c r="BE698" i="2"/>
  <c r="BE114" i="2"/>
  <c r="BE157" i="2"/>
  <c r="BE174" i="2"/>
  <c r="BE200" i="2"/>
  <c r="BE201" i="2"/>
  <c r="BE206" i="2"/>
  <c r="BE217" i="2"/>
  <c r="BE232" i="2"/>
  <c r="BE262" i="2"/>
  <c r="BE264" i="2"/>
  <c r="BE269" i="2"/>
  <c r="BE299" i="2"/>
  <c r="BE336" i="2"/>
  <c r="BE348" i="2"/>
  <c r="BE360" i="2"/>
  <c r="BE363" i="2"/>
  <c r="BE365" i="2"/>
  <c r="BE393" i="2"/>
  <c r="BE481" i="2"/>
  <c r="BE510" i="2"/>
  <c r="BE521" i="2"/>
  <c r="BE564" i="2"/>
  <c r="BE576" i="2"/>
  <c r="BE601" i="2"/>
  <c r="BE606" i="2"/>
  <c r="BE612" i="2"/>
  <c r="BE618" i="2"/>
  <c r="BE635" i="2"/>
  <c r="BE673" i="2"/>
  <c r="BE769" i="2"/>
  <c r="BE794" i="2"/>
  <c r="BE104" i="2"/>
  <c r="BE110" i="2"/>
  <c r="BE164" i="2"/>
  <c r="BE168" i="2"/>
  <c r="BE187" i="2"/>
  <c r="BE195" i="2"/>
  <c r="BE220" i="2"/>
  <c r="BE235" i="2"/>
  <c r="BE240" i="2"/>
  <c r="BE245" i="2"/>
  <c r="BE296" i="2"/>
  <c r="BE344" i="2"/>
  <c r="BE414" i="2"/>
  <c r="BE435" i="2"/>
  <c r="BE460" i="2"/>
  <c r="BE462" i="2"/>
  <c r="BE518" i="2"/>
  <c r="BE540" i="2"/>
  <c r="BE542" i="2"/>
  <c r="BE545" i="2"/>
  <c r="BE592" i="2"/>
  <c r="BE640" i="2"/>
  <c r="BE642" i="2"/>
  <c r="BE644" i="2"/>
  <c r="BE647" i="2"/>
  <c r="BE662" i="2"/>
  <c r="BE664" i="2"/>
  <c r="BE675" i="2"/>
  <c r="BE677" i="2"/>
  <c r="BE736" i="2"/>
  <c r="BE738" i="2"/>
  <c r="BE742" i="2"/>
  <c r="BE744" i="2"/>
  <c r="BE762" i="2"/>
  <c r="BE154" i="2"/>
  <c r="BE223" i="2"/>
  <c r="BE229" i="2"/>
  <c r="BE293" i="2"/>
  <c r="BE346" i="2"/>
  <c r="BE352" i="2"/>
  <c r="BE354" i="2"/>
  <c r="BE358" i="2"/>
  <c r="BE369" i="2"/>
  <c r="BE401" i="2"/>
  <c r="BE405" i="2"/>
  <c r="BE431" i="2"/>
  <c r="BE437" i="2"/>
  <c r="BE536" i="2"/>
  <c r="BE603" i="2"/>
  <c r="BE660" i="2"/>
  <c r="BE667" i="2"/>
  <c r="J52" i="2"/>
  <c r="BE107" i="2"/>
  <c r="BE171" i="2"/>
  <c r="BE272" i="2"/>
  <c r="BE312" i="2"/>
  <c r="BE320" i="2"/>
  <c r="BE329" i="2"/>
  <c r="BE332" i="2"/>
  <c r="BE342" i="2"/>
  <c r="BE362" i="2"/>
  <c r="BE366" i="2"/>
  <c r="BE368" i="2"/>
  <c r="BE372" i="2"/>
  <c r="BE374" i="2"/>
  <c r="BE375" i="2"/>
  <c r="BE381" i="2"/>
  <c r="BE397" i="2"/>
  <c r="BE417" i="2"/>
  <c r="BE419" i="2"/>
  <c r="BE422" i="2"/>
  <c r="BE424" i="2"/>
  <c r="BE429" i="2"/>
  <c r="BE433" i="2"/>
  <c r="BE474" i="2"/>
  <c r="BE492" i="2"/>
  <c r="BE506" i="2"/>
  <c r="BE524" i="2"/>
  <c r="BE535" i="2"/>
  <c r="BE549" i="2"/>
  <c r="BE558" i="2"/>
  <c r="BE583" i="2"/>
  <c r="BE585" i="2"/>
  <c r="BE669" i="2"/>
  <c r="BE671" i="2"/>
  <c r="BE716" i="2"/>
  <c r="BE723" i="2"/>
  <c r="BE726" i="2"/>
  <c r="BE731" i="2"/>
  <c r="BE733" i="2"/>
  <c r="BE797" i="2"/>
  <c r="BE179" i="2"/>
  <c r="BE238" i="2"/>
  <c r="BE242" i="2"/>
  <c r="BE252" i="2"/>
  <c r="BE260" i="2"/>
  <c r="BE284" i="2"/>
  <c r="BE290" i="2"/>
  <c r="BE301" i="2"/>
  <c r="BE318" i="2"/>
  <c r="BE327" i="2"/>
  <c r="BE333" i="2"/>
  <c r="BE371" i="2"/>
  <c r="BE383" i="2"/>
  <c r="BE386" i="2"/>
  <c r="BE388" i="2"/>
  <c r="BE390" i="2"/>
  <c r="BE391" i="2"/>
  <c r="BE402" i="2"/>
  <c r="BE440" i="2"/>
  <c r="BE455" i="2"/>
  <c r="BE458" i="2"/>
  <c r="BE498" i="2"/>
  <c r="BE500" i="2"/>
  <c r="BE514" i="2"/>
  <c r="BE526" i="2"/>
  <c r="BE530" i="2"/>
  <c r="BE533" i="2"/>
  <c r="BE539" i="2"/>
  <c r="BE555" i="2"/>
  <c r="BE632" i="2"/>
  <c r="F37" i="4"/>
  <c r="BD57" i="1"/>
  <c r="F34" i="2"/>
  <c r="BA55" i="1" s="1"/>
  <c r="J34" i="6"/>
  <c r="AW59" i="1"/>
  <c r="F35" i="2"/>
  <c r="BB55" i="1" s="1"/>
  <c r="F36" i="3"/>
  <c r="BC56" i="1"/>
  <c r="F34" i="5"/>
  <c r="BA58" i="1" s="1"/>
  <c r="F36" i="6"/>
  <c r="BC59" i="1"/>
  <c r="F36" i="7"/>
  <c r="BC60" i="1" s="1"/>
  <c r="F34" i="4"/>
  <c r="BA57" i="1"/>
  <c r="J34" i="4"/>
  <c r="AW57" i="1" s="1"/>
  <c r="F35" i="6"/>
  <c r="BB59" i="1"/>
  <c r="J34" i="7"/>
  <c r="AW60" i="1" s="1"/>
  <c r="F35" i="3"/>
  <c r="BB56" i="1"/>
  <c r="F37" i="5"/>
  <c r="BD58" i="1" s="1"/>
  <c r="J34" i="3"/>
  <c r="AW56" i="1"/>
  <c r="F35" i="4"/>
  <c r="BB57" i="1" s="1"/>
  <c r="F35" i="5"/>
  <c r="BB58" i="1"/>
  <c r="J34" i="5"/>
  <c r="AW58" i="1" s="1"/>
  <c r="F34" i="3"/>
  <c r="BA56" i="1"/>
  <c r="F37" i="2"/>
  <c r="BD55" i="1" s="1"/>
  <c r="F37" i="7"/>
  <c r="BD60" i="1"/>
  <c r="F35" i="7"/>
  <c r="BB60" i="1" s="1"/>
  <c r="F36" i="2"/>
  <c r="BC55" i="1" s="1"/>
  <c r="F36" i="5"/>
  <c r="BC58" i="1" s="1"/>
  <c r="F37" i="3"/>
  <c r="BD56" i="1"/>
  <c r="F36" i="4"/>
  <c r="BC57" i="1" s="1"/>
  <c r="F34" i="6"/>
  <c r="BA59" i="1"/>
  <c r="F34" i="7"/>
  <c r="BA60" i="1"/>
  <c r="J34" i="2"/>
  <c r="AW55" i="1" s="1"/>
  <c r="BK102" i="2" l="1"/>
  <c r="J102" i="2" s="1"/>
  <c r="J60" i="2" s="1"/>
  <c r="BK89" i="3"/>
  <c r="BK88" i="3" s="1"/>
  <c r="J88" i="3" s="1"/>
  <c r="J59" i="3" s="1"/>
  <c r="BK86" i="5"/>
  <c r="J86" i="5" s="1"/>
  <c r="J61" i="5" s="1"/>
  <c r="BK280" i="2"/>
  <c r="J280" i="2" s="1"/>
  <c r="J67" i="2" s="1"/>
  <c r="T89" i="3"/>
  <c r="T88" i="3"/>
  <c r="T280" i="2"/>
  <c r="T101" i="2" s="1"/>
  <c r="P89" i="3"/>
  <c r="P88" i="3" s="1"/>
  <c r="AU56" i="1" s="1"/>
  <c r="T102" i="2"/>
  <c r="R280" i="2"/>
  <c r="R101" i="2" s="1"/>
  <c r="P280" i="2"/>
  <c r="P83" i="4"/>
  <c r="P82" i="4"/>
  <c r="AU57" i="1" s="1"/>
  <c r="R86" i="5"/>
  <c r="R85" i="5"/>
  <c r="R84" i="5"/>
  <c r="BK86" i="7"/>
  <c r="BK85" i="7"/>
  <c r="J85" i="7" s="1"/>
  <c r="J30" i="7" s="1"/>
  <c r="AG60" i="1" s="1"/>
  <c r="P102" i="2"/>
  <c r="R89" i="3"/>
  <c r="R88" i="3" s="1"/>
  <c r="R102" i="2"/>
  <c r="J87" i="7"/>
  <c r="J61" i="7"/>
  <c r="BK85" i="5"/>
  <c r="J85" i="5"/>
  <c r="J60" i="5" s="1"/>
  <c r="AG57" i="1"/>
  <c r="J59" i="4"/>
  <c r="J83" i="4"/>
  <c r="J60" i="4"/>
  <c r="J89" i="3"/>
  <c r="J60" i="3" s="1"/>
  <c r="BK101" i="2"/>
  <c r="J101" i="2" s="1"/>
  <c r="J59" i="2" s="1"/>
  <c r="F33" i="2"/>
  <c r="AZ55" i="1" s="1"/>
  <c r="F33" i="3"/>
  <c r="AZ56" i="1"/>
  <c r="BB54" i="1"/>
  <c r="W31" i="1" s="1"/>
  <c r="J30" i="6"/>
  <c r="AG59" i="1" s="1"/>
  <c r="F33" i="7"/>
  <c r="AZ60" i="1"/>
  <c r="J33" i="4"/>
  <c r="AV57" i="1"/>
  <c r="AT57" i="1" s="1"/>
  <c r="AN57" i="1" s="1"/>
  <c r="BC54" i="1"/>
  <c r="AY54" i="1" s="1"/>
  <c r="F33" i="6"/>
  <c r="AZ59" i="1"/>
  <c r="J33" i="2"/>
  <c r="AV55" i="1" s="1"/>
  <c r="AT55" i="1" s="1"/>
  <c r="BA54" i="1"/>
  <c r="AW54" i="1" s="1"/>
  <c r="AK30" i="1" s="1"/>
  <c r="J30" i="3"/>
  <c r="AG56" i="1"/>
  <c r="J33" i="6"/>
  <c r="AV59" i="1"/>
  <c r="AT59" i="1" s="1"/>
  <c r="F33" i="4"/>
  <c r="AZ57" i="1" s="1"/>
  <c r="BD54" i="1"/>
  <c r="W33" i="1"/>
  <c r="J33" i="3"/>
  <c r="AV56" i="1" s="1"/>
  <c r="AT56" i="1" s="1"/>
  <c r="J33" i="5"/>
  <c r="AV58" i="1"/>
  <c r="AT58" i="1" s="1"/>
  <c r="F33" i="5"/>
  <c r="AZ58" i="1"/>
  <c r="J33" i="7"/>
  <c r="AV60" i="1" s="1"/>
  <c r="AT60" i="1" s="1"/>
  <c r="AN60" i="1" l="1"/>
  <c r="P101" i="2"/>
  <c r="AU55" i="1"/>
  <c r="J86" i="7"/>
  <c r="J60" i="7"/>
  <c r="J59" i="7"/>
  <c r="AN59" i="1"/>
  <c r="J39" i="7"/>
  <c r="BK84" i="5"/>
  <c r="J84" i="5" s="1"/>
  <c r="J59" i="5" s="1"/>
  <c r="J39" i="6"/>
  <c r="AN56" i="1"/>
  <c r="J39" i="4"/>
  <c r="J39" i="3"/>
  <c r="AU54" i="1"/>
  <c r="AX54" i="1"/>
  <c r="W32" i="1"/>
  <c r="J30" i="2"/>
  <c r="AG55" i="1"/>
  <c r="AZ54" i="1"/>
  <c r="W29" i="1" s="1"/>
  <c r="W30" i="1"/>
  <c r="J39" i="2" l="1"/>
  <c r="AN55" i="1"/>
  <c r="J30" i="5"/>
  <c r="AG58" i="1" s="1"/>
  <c r="AN58" i="1" s="1"/>
  <c r="AV54" i="1"/>
  <c r="AK29" i="1" s="1"/>
  <c r="J39" i="5" l="1"/>
  <c r="AT54" i="1"/>
  <c r="AG54" i="1"/>
  <c r="AK26" i="1"/>
  <c r="AN54" i="1" l="1"/>
  <c r="AK35" i="1"/>
</calcChain>
</file>

<file path=xl/sharedStrings.xml><?xml version="1.0" encoding="utf-8"?>
<sst xmlns="http://schemas.openxmlformats.org/spreadsheetml/2006/main" count="11044" uniqueCount="2128">
  <si>
    <t>Export Komplet</t>
  </si>
  <si>
    <t>VZ</t>
  </si>
  <si>
    <t>2.0</t>
  </si>
  <si>
    <t>ZAMOK</t>
  </si>
  <si>
    <t>False</t>
  </si>
  <si>
    <t>{6c4413fe-a0f9-4284-bdee-e9e4c97e4cbc}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</si>
  <si>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</si>
  <si>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</si>
  <si>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</si>
  <si>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</si>
  <si>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</si>
  <si>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</si>
  <si>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</si>
  <si>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</si>
  <si>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462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</si>
  <si>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</si>
  <si>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</si>
  <si>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</si>
  <si>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</si>
  <si>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</si>
  <si>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</si>
  <si>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Královická 668</t>
  </si>
  <si>
    <t>Datum:</t>
  </si>
  <si>
    <t>9. 10. 2022</t>
  </si>
  <si>
    <t>Zadavatel:</t>
  </si>
  <si>
    <t>IČ:</t>
  </si>
  <si>
    <t>DIČ:</t>
  </si>
  <si>
    <t>Uchazeč:</t>
  </si>
  <si>
    <t>Vyplň údaj</t>
  </si>
  <si>
    <t>Projektant:</t>
  </si>
  <si>
    <t>Ing. Andrea Kocová</t>
  </si>
  <si>
    <t>True</t>
  </si>
  <si>
    <t>Zpracovatel:</t>
  </si>
  <si>
    <t>Pavel Novotný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</si>
  <si>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</si>
  <si>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</si>
  <si>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</si>
  <si>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</si>
  <si>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</si>
  <si>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</si>
  <si>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</si>
  <si>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</si>
  <si>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</si>
  <si>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</si>
  <si>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</si>
  <si>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</si>
  <si>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</si>
  <si>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</si>
  <si>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</si>
  <si>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</si>
  <si>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</si>
  <si>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</si>
  <si>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</si>
  <si>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</si>
  <si>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</si>
  <si>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</si>
  <si>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</si>
  <si>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</si>
  <si>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</si>
  <si>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</si>
  <si>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</si>
  <si>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</si>
  <si>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</si>
  <si>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</si>
  <si>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</si>
  <si>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</si>
  <si>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</si>
  <si>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</si>
  <si>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</si>
  <si>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</si>
  <si>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</si>
  <si>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</si>
  <si>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</si>
  <si>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</si>
  <si>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</si>
  <si>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462.1</t>
  </si>
  <si>
    <t>Stavební a přípravné práce</t>
  </si>
  <si>
    <t>STA</t>
  </si>
  <si>
    <t>1</t>
  </si>
  <si>
    <t>{2df18ec1-db41-41e2-abc7-b95c479c99e4}</t>
  </si>
  <si>
    <t>2</t>
  </si>
  <si>
    <t>462.2</t>
  </si>
  <si>
    <t>Úpravy povrchů - sportovní podlahy</t>
  </si>
  <si>
    <t>{59df52fd-48f4-4ec1-be94-980604179eae}</t>
  </si>
  <si>
    <t>462.3</t>
  </si>
  <si>
    <t>Úpravy povrchů - bezpečnostní obložení stěn</t>
  </si>
  <si>
    <t>{94e08ac7-730d-4bb7-9c79-ca5d1ee9cb65}</t>
  </si>
  <si>
    <t>462.4</t>
  </si>
  <si>
    <t>Elektronické komunikace</t>
  </si>
  <si>
    <t>{04e64bd3-3962-49ab-a3f0-360c5ec754a5}</t>
  </si>
  <si>
    <t>462.5</t>
  </si>
  <si>
    <t>Dodávka sportovního vybavení</t>
  </si>
  <si>
    <t>{f4340ed9-848b-44ef-8839-080f7c1086ee}</t>
  </si>
  <si>
    <t>462,6</t>
  </si>
  <si>
    <t>Vedlejší rozpočtové náklady</t>
  </si>
  <si>
    <t>{3f338c82-6ec0-4a65-a404-f4b51af88901}</t>
  </si>
  <si>
    <t>KRYCÍ LIST SOUPISU PRACÍ</t>
  </si>
  <si>
    <t>Objekt:</t>
  </si>
  <si>
    <t>462.1 - Stavební a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</si>
  <si>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</si>
  <si>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</si>
  <si>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</si>
  <si>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</si>
  <si>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</si>
  <si>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</si>
  <si>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</si>
  <si>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</si>
  <si>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</si>
  <si>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</si>
  <si>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</si>
  <si>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</si>
  <si>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</si>
  <si>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</si>
  <si>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</si>
  <si>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</si>
  <si>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</si>
  <si>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</si>
  <si>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</si>
  <si>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</si>
  <si>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</si>
  <si>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</si>
  <si>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</si>
  <si>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</si>
  <si>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</si>
  <si>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</si>
  <si>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</si>
  <si>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</si>
  <si>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</si>
  <si>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</si>
  <si>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</si>
  <si>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</si>
  <si>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</si>
  <si>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</si>
  <si>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</si>
  <si>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</si>
  <si>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</si>
  <si>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</si>
  <si>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</si>
  <si>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</si>
  <si>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</si>
  <si>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</si>
  <si>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</si>
  <si>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</si>
  <si>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</si>
  <si>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</si>
  <si>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cihlami pálenými na maltu cementovou</t>
  </si>
  <si>
    <t>m3</t>
  </si>
  <si>
    <t>4</t>
  </si>
  <si>
    <t>-1201764270</t>
  </si>
  <si>
    <t>Online PSC</t>
  </si>
  <si>
    <t>https://podminky.urs.cz/item/CS_URS_2022_02/317234410</t>
  </si>
  <si>
    <t>VV</t>
  </si>
  <si>
    <t>"tělocvičn VS_3xI100_l=1,0 m"  1,0*0,1*0,53</t>
  </si>
  <si>
    <t>317944321R</t>
  </si>
  <si>
    <t>Válcované nosníky dodatečně osazované do připravených otvorů bez zazdění hlav do č. 10</t>
  </si>
  <si>
    <t>t</t>
  </si>
  <si>
    <t>463417336</t>
  </si>
  <si>
    <t>"tělocvičn VS_3xI100_l=1,0 m"  1,0*3*8,34/1000</t>
  </si>
  <si>
    <t>Vodorovné konstrukce</t>
  </si>
  <si>
    <t>413232211</t>
  </si>
  <si>
    <t>Zazdívka zhlaví stropních trámů nebo válcovaných nosníků pálenými cihlami válcovaných nosníků, výšky do 150 mm</t>
  </si>
  <si>
    <t>kus</t>
  </si>
  <si>
    <t>223164096</t>
  </si>
  <si>
    <t>https://podminky.urs.cz/item/CS_URS_2022_02/413232211</t>
  </si>
  <si>
    <t>"tělocvičn VS_3xI100_l=1,0 m"  2*3</t>
  </si>
  <si>
    <t>6</t>
  </si>
  <si>
    <t>Úpravy povrchů, podlahy a osazování výplní</t>
  </si>
  <si>
    <t>611142001</t>
  </si>
  <si>
    <t>Potažení vnitřních ploch pletivem v ploše nebo pruzích, na plném podkladu sklovláknitým vtlačením do tmelu stropů</t>
  </si>
  <si>
    <t>m2</t>
  </si>
  <si>
    <t>1240760687</t>
  </si>
  <si>
    <t>https://podminky.urs.cz/item/CS_URS_2022_02/611142001</t>
  </si>
  <si>
    <t>"tělocvičn VS_3xI100_l=1,0 m"  1,0*(0,1*2+0,53)</t>
  </si>
  <si>
    <t>5</t>
  </si>
  <si>
    <t>611315421</t>
  </si>
  <si>
    <t>Oprava vápenné omítky vnitřních ploch štukové dvouvrstvé, tloušťky do 20 mm a tloušťky štuku do 3 mm stropů, v rozsahu opravované plochy do 10%</t>
  </si>
  <si>
    <t>1390922752</t>
  </si>
  <si>
    <t>https://podminky.urs.cz/item/CS_URS_2022_02/611315421</t>
  </si>
  <si>
    <t>"tělocvična HS"  185,0</t>
  </si>
  <si>
    <t>"nářaďovna"  39,7</t>
  </si>
  <si>
    <t>"kabinet"  13,0</t>
  </si>
  <si>
    <t>611315412</t>
  </si>
  <si>
    <t>Oprava vápenné omítky vnitřních ploch hladké, tloušťky do 20 mm stropů, v rozsahu opravované plochy přes 10 do 30%</t>
  </si>
  <si>
    <t>-1441865945</t>
  </si>
  <si>
    <t>https://podminky.urs.cz/item/CS_URS_2022_02/611315412</t>
  </si>
  <si>
    <t>*****po odstranění dřevěného obkladu stěn</t>
  </si>
  <si>
    <t>***na k. (0,000)/(+1,780)</t>
  </si>
  <si>
    <t xml:space="preserve">"tělocvična HS"  </t>
  </si>
  <si>
    <t>"stěny"  ((50,64+0,75*8)-(1,45+1,7*4))*1,78</t>
  </si>
  <si>
    <t>220</t>
  </si>
  <si>
    <t>612315121</t>
  </si>
  <si>
    <t>Vápenná omítka rýh štuková ve stěnách, šířky rýhy do 150 mm</t>
  </si>
  <si>
    <t>1604941070</t>
  </si>
  <si>
    <t>https://podminky.urs.cz/item/CS_URS_2022_02/612315121</t>
  </si>
  <si>
    <t>"chodba"  14*0,03</t>
  </si>
  <si>
    <t>7</t>
  </si>
  <si>
    <t>612315421</t>
  </si>
  <si>
    <t>Oprava vápenné omítky vnitřních ploch štukové dvouvrstvé, tloušťky do 20 mm a tloušťky štuku do 3 mm stěn, v rozsahu opravované plochy do 10%</t>
  </si>
  <si>
    <t>727715106</t>
  </si>
  <si>
    <t>https://podminky.urs.cz/item/CS_URS_2022_02/612315421</t>
  </si>
  <si>
    <t>***nad novým obkladem stěn</t>
  </si>
  <si>
    <t>***na k. (+2,515)/(+6,520)</t>
  </si>
  <si>
    <t>"tělocvična HS"  (185,0)+(3,325*10,0)</t>
  </si>
  <si>
    <t>"stěny"  (59,206)*(6,52-2,515)+(1,57+0,97+0,4)*10,0</t>
  </si>
  <si>
    <t>"otvory"  ((1,745*0,625)*4+(2,729)*5+(5,42)*5)*-1</t>
  </si>
  <si>
    <t>"ostění"  ((5,865)*0,3)*5+(9,24-1,8)*0,3*5</t>
  </si>
  <si>
    <t>***na k. (+2,650)/(+3,950)</t>
  </si>
  <si>
    <t>"tělocvična VS"  52,9***</t>
  </si>
  <si>
    <t>"stěny"  (32,02)*(3,95-2,65)</t>
  </si>
  <si>
    <t>"otvory"  ((1,6*1,235)*2)*-1</t>
  </si>
  <si>
    <t>"ostění"  (1,6+1,235*2)*0,25*2</t>
  </si>
  <si>
    <t>***na k. (+2,515)/(+3,380)</t>
  </si>
  <si>
    <t>"stěny"  (31,78)*(3,38-2,515)</t>
  </si>
  <si>
    <t>"otvory"  ((1,745*0,625)*4+(1,64*0,405)*4)*-1</t>
  </si>
  <si>
    <t>"ostění"  (1,745+0,625*2)*0,75*4+(1,64+0,405*2)*0,2</t>
  </si>
  <si>
    <t>***na k. (0,000)/(+3,380)</t>
  </si>
  <si>
    <t>"stěny"  (4,79*2+2,6*2)*3,38</t>
  </si>
  <si>
    <t>"otvory"  ((1,8*1,3)+(0,8*(2,0-1,8)))*-1</t>
  </si>
  <si>
    <t>"ostění"  (1,8+1,3*2)*0,2+(1,07+2,17*(2,17-1,8))*0,55</t>
  </si>
  <si>
    <t>8</t>
  </si>
  <si>
    <t>612321111</t>
  </si>
  <si>
    <t>Omítka vápenocementová vnitřních ploch nanášená ručně jednovrstvá, tloušťky do 10 mm hrubá zatřená svislých konstrukcí stěn</t>
  </si>
  <si>
    <t>2032304071</t>
  </si>
  <si>
    <t>https://podminky.urs.cz/item/CS_URS_2022_02/612321111</t>
  </si>
  <si>
    <t>"kabinet"  (0,45+1,2)*1,2</t>
  </si>
  <si>
    <t>9</t>
  </si>
  <si>
    <t>619315131</t>
  </si>
  <si>
    <t>Vytažení fabionů, hran a koutů při opravách vápenných omítek (s dodáním hmot) jakékoliv délky</t>
  </si>
  <si>
    <t>m</t>
  </si>
  <si>
    <t>1202848685</t>
  </si>
  <si>
    <t>https://podminky.urs.cz/item/CS_URS_2022_02/619315131</t>
  </si>
  <si>
    <t>"tělocvična HS_cca"  30,0</t>
  </si>
  <si>
    <t>10</t>
  </si>
  <si>
    <t>642944121</t>
  </si>
  <si>
    <t>Osazení ocelových dveřních zárubní lisovaných nebo z úhelníků dodatečně s vybetonováním prahu, plochy do 2,5 m2</t>
  </si>
  <si>
    <t>1325031984</t>
  </si>
  <si>
    <t>https://podminky.urs.cz/item/CS_URS_2022_02/642944121</t>
  </si>
  <si>
    <t>"D2"  1</t>
  </si>
  <si>
    <t>"D3"  1</t>
  </si>
  <si>
    <t>11</t>
  </si>
  <si>
    <t>M</t>
  </si>
  <si>
    <t>55331442</t>
  </si>
  <si>
    <t>zárubeň jednokřídlá ocelová pro dodatečnou montáž tl stěny 160-200mm rozměru 800/1970, 2100mm</t>
  </si>
  <si>
    <t>-488502579</t>
  </si>
  <si>
    <t>12</t>
  </si>
  <si>
    <t>55331446</t>
  </si>
  <si>
    <t>zárubeň jednokřídlá ocelová pro dodatečnou montáž tl stěny 210-250mm rozměru 700/1970, 2100mm</t>
  </si>
  <si>
    <t>1758954528</t>
  </si>
  <si>
    <t>13</t>
  </si>
  <si>
    <t>642944221</t>
  </si>
  <si>
    <t>Osazení ocelových dveřních zárubní lisovaných nebo z úhelníků dodatečně s vybetonováním prahu, plochy přes 2,5 m2</t>
  </si>
  <si>
    <t>-300431784</t>
  </si>
  <si>
    <t>https://podminky.urs.cz/item/CS_URS_2022_02/642944221</t>
  </si>
  <si>
    <t>"D1"  1</t>
  </si>
  <si>
    <t>14</t>
  </si>
  <si>
    <t>55331729</t>
  </si>
  <si>
    <t>zárubeň dvoukřídlá bloková pro dodatečnou montáž tl stěny 210-250mm rozměru 1450/1970, 2100mm</t>
  </si>
  <si>
    <t>816410668</t>
  </si>
  <si>
    <t>Ostatní konstrukce a práce, bourání</t>
  </si>
  <si>
    <t>946112115</t>
  </si>
  <si>
    <t>Montáž pojízdných věží trubkových nebo dílcových s maximálním zatížením podlahy do 200 kg/m2 šířky přes 0,9 do 1,6 m, délky do 3,2 m, výšky přes 4,5 m do 5,5 m</t>
  </si>
  <si>
    <t>1035905011</t>
  </si>
  <si>
    <t>https://podminky.urs.cz/item/CS_URS_2022_02/946112115</t>
  </si>
  <si>
    <t>16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</si>
  <si>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</si>
  <si>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</si>
  <si>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819966234</t>
  </si>
  <si>
    <t>https://podminky.urs.cz/item/CS_URS_2022_02/946112215</t>
  </si>
  <si>
    <t>10*2</t>
  </si>
  <si>
    <t>17</t>
  </si>
  <si>
    <t>946112815</t>
  </si>
  <si>
    <t>Demontáž pojízdných věží trubkových nebo dílcových s maximálním zatížením podlahy do 200 kg/m2 šířky přes 0,9 do 1,6 m, délky do 3,2 m, výšky přes 4,5 m do 5,5 m</t>
  </si>
  <si>
    <t>1978644085</t>
  </si>
  <si>
    <t>https://podminky.urs.cz/item/CS_URS_2022_02/946112815</t>
  </si>
  <si>
    <t>18</t>
  </si>
  <si>
    <t>949101111</t>
  </si>
  <si>
    <t>Lešení pomocné pracovní pro objekty pozemních staveb pro zatížení do 150 kg/m2, o výšce lešeňové podlahy do 1,9 m</t>
  </si>
  <si>
    <t>-2024044094</t>
  </si>
  <si>
    <t>https://podminky.urs.cz/item/CS_URS_2022_02/949101111</t>
  </si>
  <si>
    <t>"tělocvična VS"  52,9</t>
  </si>
  <si>
    <t>"galerie"  29,06</t>
  </si>
  <si>
    <t>19</t>
  </si>
  <si>
    <t>952901114</t>
  </si>
  <si>
    <t>Vyčištění budov nebo objektů před předáním do užívání budov bytové nebo občanské výstavby, světlé výšky podlaží přes 4 m</t>
  </si>
  <si>
    <t>-1004388548</t>
  </si>
  <si>
    <t>https://podminky.urs.cz/item/CS_URS_2022_02/952901114</t>
  </si>
  <si>
    <t>"chodba"  50,5</t>
  </si>
  <si>
    <t>20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</si>
  <si>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</si>
  <si>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</si>
  <si>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220455051</t>
  </si>
  <si>
    <t>https://podminky.urs.cz/item/CS_URS_2022_02/953943111</t>
  </si>
  <si>
    <t>"závěsy sítí na okna"  6*5</t>
  </si>
  <si>
    <t>953943211</t>
  </si>
  <si>
    <t>Osazování drobných kovových předmětů kotvených do stěny hasicího přístroje</t>
  </si>
  <si>
    <t>-1791060667</t>
  </si>
  <si>
    <t>https://podminky.urs.cz/item/CS_URS_2022_02/953943211</t>
  </si>
  <si>
    <t>22</t>
  </si>
  <si>
    <t>44932211</t>
  </si>
  <si>
    <t>přístroj hasicí ruční sněhový KS 5 BG</t>
  </si>
  <si>
    <t>-1734722414</t>
  </si>
  <si>
    <t>23</t>
  </si>
  <si>
    <t>953962112</t>
  </si>
  <si>
    <t>Kotvy chemické s vyvrtáním otvoru do zdiva z plných cihel tmel, hloubka 80 mm, velikost M 10</t>
  </si>
  <si>
    <t>-557720474</t>
  </si>
  <si>
    <t>https://podminky.urs.cz/item/CS_URS_2022_02/953962112</t>
  </si>
  <si>
    <t>"kotevní body volejbalová síť"  2*3</t>
  </si>
  <si>
    <t>"kotevní body hrazda"  2*3</t>
  </si>
  <si>
    <t>"žebřiny"  19*6</t>
  </si>
  <si>
    <t>24</t>
  </si>
  <si>
    <t>953965116</t>
  </si>
  <si>
    <t>Kotvy chemické s vyvrtáním otvoru kotevní šrouby pro chemické kotvy, velikost M 10, délka 170 mm</t>
  </si>
  <si>
    <t>1029301990</t>
  </si>
  <si>
    <t>https://podminky.urs.cz/item/CS_URS_2022_02/953965116</t>
  </si>
  <si>
    <t>25</t>
  </si>
  <si>
    <t>964073211</t>
  </si>
  <si>
    <t>Vybourání válcovaných nosníků uložených ve zdivu cihelném délky do 4 m, hmotnosti do 10 kg/m</t>
  </si>
  <si>
    <t>-766914770</t>
  </si>
  <si>
    <t>https://podminky.urs.cz/item/CS_URS_2022_02/964073211</t>
  </si>
  <si>
    <t>"demontáž konzole šplh provaz"  4*0,015</t>
  </si>
  <si>
    <t>26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</si>
  <si>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</si>
  <si>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</si>
  <si>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558304728</t>
  </si>
  <si>
    <t>https://podminky.urs.cz/item/CS_URS_2022_02/967031132</t>
  </si>
  <si>
    <t>"tělocvičn VS"  (2,0*2)*0,53</t>
  </si>
  <si>
    <t>27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</si>
  <si>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</si>
  <si>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</si>
  <si>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-921284422</t>
  </si>
  <si>
    <t>https://podminky.urs.cz/item/CS_URS_2022_02/967031732</t>
  </si>
  <si>
    <t>"kabinet"  (0,9+2,0*2)*0,2</t>
  </si>
  <si>
    <t>28</t>
  </si>
  <si>
    <t>968072456</t>
  </si>
  <si>
    <t>Vybourání kovových rámů oken s křídly, dveřních zárubní, vrat, stěn, ostění nebo obkladů dveřních zárubní, plochy přes 2 m2</t>
  </si>
  <si>
    <t>-577390215</t>
  </si>
  <si>
    <t>https://podminky.urs.cz/item/CS_URS_2022_02/968072456</t>
  </si>
  <si>
    <t>"tělocvična HS"  1,45*1,95</t>
  </si>
  <si>
    <t>29</t>
  </si>
  <si>
    <t>973031335</t>
  </si>
  <si>
    <t>Vysekání výklenků nebo kapes ve zdivu z cihel na maltu vápennou nebo vápenocementovou kapes, plochy do 0,16 m2, hl. do 300 mm</t>
  </si>
  <si>
    <t>288261094</t>
  </si>
  <si>
    <t>https://podminky.urs.cz/item/CS_URS_2022_02/973031335</t>
  </si>
  <si>
    <t>"El"  1</t>
  </si>
  <si>
    <t>30</t>
  </si>
  <si>
    <t>973031512</t>
  </si>
  <si>
    <t>Vysekání výklenků nebo kapes ve zdivu z cihel na maltu vápennou nebo vápenocementovou kapes pro kotvení upevňovacích prvků, hl. do 100 mm</t>
  </si>
  <si>
    <t>-89287210</t>
  </si>
  <si>
    <t>https://podminky.urs.cz/item/CS_URS_2022_02/973031512</t>
  </si>
  <si>
    <t>31</t>
  </si>
  <si>
    <t>973031616</t>
  </si>
  <si>
    <t>Vysekání výklenků nebo kapes ve zdivu z cihel na maltu vápennou nebo vápenocementovou kapes pro špalíky a krabice, velikosti do 100x100x50 mm</t>
  </si>
  <si>
    <t>843908662</t>
  </si>
  <si>
    <t>https://podminky.urs.cz/item/CS_URS_2022_02/973031616</t>
  </si>
  <si>
    <t>"El."  44</t>
  </si>
  <si>
    <t>32</t>
  </si>
  <si>
    <t>974031664</t>
  </si>
  <si>
    <t>Vysekání rýh ve zdivu cihelném na maltu vápennou nebo vápenocementovou pro vtahování nosníků do zdí, před vybouráním otvoru do hl. 150 mm, při v. nosníku do 150 mm</t>
  </si>
  <si>
    <t>-687530412</t>
  </si>
  <si>
    <t>https://podminky.urs.cz/item/CS_URS_2022_02/974031664</t>
  </si>
  <si>
    <t>"tělocvičn VS"  1,9</t>
  </si>
  <si>
    <t>33</t>
  </si>
  <si>
    <t>976074121</t>
  </si>
  <si>
    <t>Vybourání kovových madel, zábradlí, dvířek, zděří, kotevních želez kotevních želez zapuštěných do 300 mm, ve zdivu nebo dlažbě z cihel na maltu vápennou nebo vápenocementovou</t>
  </si>
  <si>
    <t>1700815471</t>
  </si>
  <si>
    <t>https://podminky.urs.cz/item/CS_URS_2022_02/976074121</t>
  </si>
  <si>
    <t>"demontáž 6 ks konzol ve stěně"  6</t>
  </si>
  <si>
    <t>34</t>
  </si>
  <si>
    <t>977332121</t>
  </si>
  <si>
    <t>Frézování drážek pro vodiče ve stěnách z cihel včetně omítky, rozměru do 30x30 mm</t>
  </si>
  <si>
    <t>1226092528</t>
  </si>
  <si>
    <t>https://podminky.urs.cz/item/CS_URS_2022_02/977332121</t>
  </si>
  <si>
    <t>35</t>
  </si>
  <si>
    <t>977332122</t>
  </si>
  <si>
    <t>Frézování drážek pro vodiče ve stěnách z cihel včetně omítky, rozměru do 50x50 mm</t>
  </si>
  <si>
    <t>-1855207616</t>
  </si>
  <si>
    <t>https://podminky.urs.cz/item/CS_URS_2022_02/977332122</t>
  </si>
  <si>
    <t>36</t>
  </si>
  <si>
    <t>978059541</t>
  </si>
  <si>
    <t>Odsekání obkladů stěn včetně otlučení podkladní omítky až na zdivo z obkládaček vnitřních, z jakýchkoliv materiálů, plochy přes 1 m2</t>
  </si>
  <si>
    <t>1688580353</t>
  </si>
  <si>
    <t>https://podminky.urs.cz/item/CS_URS_2022_02/978059541</t>
  </si>
  <si>
    <t>37</t>
  </si>
  <si>
    <t>985112131</t>
  </si>
  <si>
    <t>Odsekání degradovaného betonu rubu kleneb a podlah, tloušťky do 10 mm</t>
  </si>
  <si>
    <t>1605246457</t>
  </si>
  <si>
    <t>https://podminky.urs.cz/item/CS_URS_2022_02/985112131</t>
  </si>
  <si>
    <t>nesoudržné části mazaninového podkladu (předpokládá) se 10 % z celkové plochy</t>
  </si>
  <si>
    <t>"tělocvičn HS"  185,0*0,1</t>
  </si>
  <si>
    <t>"tělocvičn VS"  52,9*0,1</t>
  </si>
  <si>
    <t>"nářaďovna"  39,7*0,1</t>
  </si>
  <si>
    <t>"kabinet"  13,0*0,1</t>
  </si>
  <si>
    <t>38</t>
  </si>
  <si>
    <t>985113131</t>
  </si>
  <si>
    <t>Pemrlování povrchu betonu rubu kleneb a podlah</t>
  </si>
  <si>
    <t>-392812338</t>
  </si>
  <si>
    <t>https://podminky.urs.cz/item/CS_URS_2022_02/985113131</t>
  </si>
  <si>
    <t>***v ploše cca 50 %</t>
  </si>
  <si>
    <t>"tělocvičn HS"  185,0*0,5</t>
  </si>
  <si>
    <t>"tělocvičn VS"  52,9*0,5</t>
  </si>
  <si>
    <t>"nářaďovna"  39,7*0,5</t>
  </si>
  <si>
    <t>"kabinet"  13,0*0,5</t>
  </si>
  <si>
    <t>997</t>
  </si>
  <si>
    <t>Přesun sutě</t>
  </si>
  <si>
    <t>39</t>
  </si>
  <si>
    <t>997013211</t>
  </si>
  <si>
    <t>Vnitrostaveništní doprava suti a vybouraných hmot vodorovně do 50 m svisle ručně pro budovy a haly výšky do 6 m</t>
  </si>
  <si>
    <t>665233040</t>
  </si>
  <si>
    <t>https://podminky.urs.cz/item/CS_URS_2022_02/997013211</t>
  </si>
  <si>
    <t>40</t>
  </si>
  <si>
    <t>997013501</t>
  </si>
  <si>
    <t>Odvoz suti a vybouraných hmot na skládku nebo meziskládku se složením, na vzdálenost do 1 km</t>
  </si>
  <si>
    <t>-1453969918</t>
  </si>
  <si>
    <t>https://podminky.urs.cz/item/CS_URS_2022_02/997013501</t>
  </si>
  <si>
    <t>41</t>
  </si>
  <si>
    <t>997013509</t>
  </si>
  <si>
    <t>Odvoz suti a vybouraných hmot na skládku nebo meziskládku se složením, na vzdálenost Příplatek k ceně za každý další i započatý 1 km přes 1 km</t>
  </si>
  <si>
    <t>-444051818</t>
  </si>
  <si>
    <t>https://podminky.urs.cz/item/CS_URS_2022_02/997013509</t>
  </si>
  <si>
    <t>30,488*20 'Přepočtené koeficientem množství</t>
  </si>
  <si>
    <t>42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</si>
  <si>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</si>
  <si>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</si>
  <si>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-1021348775</t>
  </si>
  <si>
    <t>https://podminky.urs.cz/item/CS_URS_2022_02/997013609</t>
  </si>
  <si>
    <t>43</t>
  </si>
  <si>
    <t>997013631</t>
  </si>
  <si>
    <t>Poplatek za uložení stavebního odpadu na skládce (skládkovné) směsného stavebního a demoličního zatříděného do Katalogu odpadů pod kódem 17 09 04</t>
  </si>
  <si>
    <t>53988342</t>
  </si>
  <si>
    <t>https://podminky.urs.cz/item/CS_URS_2022_02/997013631</t>
  </si>
  <si>
    <t>30,473-10,669-17,578-0,044</t>
  </si>
  <si>
    <t>44</t>
  </si>
  <si>
    <t>997013811</t>
  </si>
  <si>
    <t>Poplatek za uložení stavebního odpadu na skládce (skládkovné) dřevěného zatříděného do Katalogu odpadů pod kódem 17 02 01</t>
  </si>
  <si>
    <t>-172808548</t>
  </si>
  <si>
    <t>https://podminky.urs.cz/item/CS_URS_2022_02/997013811</t>
  </si>
  <si>
    <t>7,265+9,361+0,952</t>
  </si>
  <si>
    <t>45</t>
  </si>
  <si>
    <t>997013813</t>
  </si>
  <si>
    <t>Poplatek za uložení stavebního odpadu na skládce (skládkovné) z plastických hmot zatříděného do Katalogu odpadů pod kódem 17 02 03</t>
  </si>
  <si>
    <t>1690230680</t>
  </si>
  <si>
    <t>https://podminky.urs.cz/item/CS_URS_2022_02/997013813</t>
  </si>
  <si>
    <t>998</t>
  </si>
  <si>
    <t>Přesun hmot</t>
  </si>
  <si>
    <t>46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</si>
  <si>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</si>
  <si>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</si>
  <si>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-1970790791</t>
  </si>
  <si>
    <t>https://podminky.urs.cz/item/CS_URS_2022_02/998018001</t>
  </si>
  <si>
    <t>PSV</t>
  </si>
  <si>
    <t>Práce a dodávky PSV</t>
  </si>
  <si>
    <t>725</t>
  </si>
  <si>
    <t>Zdravotechnika - zařizovací předměty</t>
  </si>
  <si>
    <t>47</t>
  </si>
  <si>
    <t>725210821</t>
  </si>
  <si>
    <t>Demontáž umyvadel bez výtokových armatur umyvadel</t>
  </si>
  <si>
    <t>soubor</t>
  </si>
  <si>
    <t>-2065409176</t>
  </si>
  <si>
    <t>https://podminky.urs.cz/item/CS_URS_2022_02/725210821</t>
  </si>
  <si>
    <t>48</t>
  </si>
  <si>
    <t>725211604</t>
  </si>
  <si>
    <t>Umyvadla keramická bílá bez výtokových armatur připevněná na stěnu šrouby bez sloupu nebo krytu na sifon, šířka umyvadla 650 mm</t>
  </si>
  <si>
    <t>-43693969</t>
  </si>
  <si>
    <t>https://podminky.urs.cz/item/CS_URS_2022_02/725211604</t>
  </si>
  <si>
    <t>49</t>
  </si>
  <si>
    <t>725860811</t>
  </si>
  <si>
    <t>Demontáž zápachových uzávěrek pro zařizovací předměty jednoduchých</t>
  </si>
  <si>
    <t>1691717391</t>
  </si>
  <si>
    <t>https://podminky.urs.cz/item/CS_URS_2022_02/725860811</t>
  </si>
  <si>
    <t>50</t>
  </si>
  <si>
    <t>998725101</t>
  </si>
  <si>
    <t>Přesun hmot pro zařizovací předměty stanovený z hmotnosti přesunovaného materiálu vodorovná dopravní vzdálenost do 50 m v objektech výšky do 6 m</t>
  </si>
  <si>
    <t>-1648384155</t>
  </si>
  <si>
    <t>https://podminky.urs.cz/item/CS_URS_2022_02/998725101</t>
  </si>
  <si>
    <t>51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</si>
  <si>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</si>
  <si>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</si>
  <si>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-1930484036</t>
  </si>
  <si>
    <t>https://podminky.urs.cz/item/CS_URS_2022_02/998725181</t>
  </si>
  <si>
    <t>733</t>
  </si>
  <si>
    <t>Ústřední vytápění - rozvodné potrubí</t>
  </si>
  <si>
    <t>215</t>
  </si>
  <si>
    <t>733193917R</t>
  </si>
  <si>
    <t>Zaslepení potrubí ocelového hladkého po dobu opravy otopných těles</t>
  </si>
  <si>
    <t>2094712191</t>
  </si>
  <si>
    <t>216</t>
  </si>
  <si>
    <t>998733101</t>
  </si>
  <si>
    <t>Přesun hmot pro rozvody potrubí stanovený z hmotnosti přesunovaného materiálu vodorovná dopravní vzdálenost do 50 m v objektech výšky do 6 m</t>
  </si>
  <si>
    <t>-1164511269</t>
  </si>
  <si>
    <t>https://podminky.urs.cz/item/CS_URS_2022_02/998733101</t>
  </si>
  <si>
    <t>217</t>
  </si>
  <si>
    <t>998733181</t>
  </si>
  <si>
    <t>Přesun hmot pro rozvody potrubí stanovený z hmotnosti přesunovaného materiálu Příplatek k cenám za přesun prováděný bez použití mechanizace pro jakoukoliv výšku objektu</t>
  </si>
  <si>
    <t>366543227</t>
  </si>
  <si>
    <t>https://podminky.urs.cz/item/CS_URS_2022_02/998733181</t>
  </si>
  <si>
    <t>734</t>
  </si>
  <si>
    <t>Ústřední vytápění - armatury</t>
  </si>
  <si>
    <t>52</t>
  </si>
  <si>
    <t>734200812</t>
  </si>
  <si>
    <t>Demontáž armatur závitových s jedním závitem přes 1/2 do G 1</t>
  </si>
  <si>
    <t>-2137966954</t>
  </si>
  <si>
    <t>https://podminky.urs.cz/item/CS_URS_2022_02/734200812</t>
  </si>
  <si>
    <t>53</t>
  </si>
  <si>
    <t>734200822</t>
  </si>
  <si>
    <t>Demontáž armatur závitových se dvěma závity přes 1/2 do G 1</t>
  </si>
  <si>
    <t>-1013203228</t>
  </si>
  <si>
    <t>https://podminky.urs.cz/item/CS_URS_2022_02/734200822</t>
  </si>
  <si>
    <t>54</t>
  </si>
  <si>
    <t>734222803</t>
  </si>
  <si>
    <t>Ventily regulační závitové termostatické, s hlavicí ručního ovládání PN 16 do 110°C rohové chromované G 3/4</t>
  </si>
  <si>
    <t>-1124437632</t>
  </si>
  <si>
    <t>https://podminky.urs.cz/item/CS_URS_2022_02/734222803</t>
  </si>
  <si>
    <t>55</t>
  </si>
  <si>
    <t>734261234</t>
  </si>
  <si>
    <t>Šroubení topenářské PN 16 do 120°C přímé G 3/4</t>
  </si>
  <si>
    <t>170425849</t>
  </si>
  <si>
    <t>https://podminky.urs.cz/item/CS_URS_2022_02/734261234</t>
  </si>
  <si>
    <t>56</t>
  </si>
  <si>
    <t>998734101</t>
  </si>
  <si>
    <t>Přesun hmot pro armatury stanovený z hmotnosti přesunovaného materiálu vodorovná dopravní vzdálenost do 50 m v objektech výšky do 6 m</t>
  </si>
  <si>
    <t>154278137</t>
  </si>
  <si>
    <t>https://podminky.urs.cz/item/CS_URS_2022_02/998734101</t>
  </si>
  <si>
    <t>57</t>
  </si>
  <si>
    <t>998734181</t>
  </si>
  <si>
    <t>Přesun hmot pro armatury stanovený z hmotnosti přesunovaného materiálu Příplatek k cenám za přesun prováděný bez použití mechanizace pro jakoukoliv výšku objektu</t>
  </si>
  <si>
    <t>1988008436</t>
  </si>
  <si>
    <t>https://podminky.urs.cz/item/CS_URS_2022_02/998734181</t>
  </si>
  <si>
    <t>735</t>
  </si>
  <si>
    <t>Ústřední vytápění - otopná tělesa</t>
  </si>
  <si>
    <t>58</t>
  </si>
  <si>
    <t>735000912</t>
  </si>
  <si>
    <t>Regulace otopného systému při opravách vyregulování dvojregulačních ventilů a kohoutů s termostatickým ovládáním</t>
  </si>
  <si>
    <t>1324046275</t>
  </si>
  <si>
    <t>https://podminky.urs.cz/item/CS_URS_2022_02/735000912</t>
  </si>
  <si>
    <t>214</t>
  </si>
  <si>
    <t>735111810</t>
  </si>
  <si>
    <t>Demontáž otopných těles litinových článkových</t>
  </si>
  <si>
    <t>1751999022</t>
  </si>
  <si>
    <t>https://podminky.urs.cz/item/CS_URS_2022_02/735111810</t>
  </si>
  <si>
    <t>60</t>
  </si>
  <si>
    <t>735118110</t>
  </si>
  <si>
    <t>Otopná tělesa litinová zkoušky těsnosti vodou těles článkových</t>
  </si>
  <si>
    <t>1487394329</t>
  </si>
  <si>
    <t>https://podminky.urs.cz/item/CS_URS_2022_02/735118110</t>
  </si>
  <si>
    <t>61</t>
  </si>
  <si>
    <t>735191905</t>
  </si>
  <si>
    <t>Ostatní opravy otopných těles odvzdušnění tělesa</t>
  </si>
  <si>
    <t>-289436694</t>
  </si>
  <si>
    <t>https://podminky.urs.cz/item/CS_URS_2022_02/735191905</t>
  </si>
  <si>
    <t>62</t>
  </si>
  <si>
    <t>735191910</t>
  </si>
  <si>
    <t>Ostatní opravy otopných těles napuštění vody do otopného systému včetně potrubí (bez kotle a ohříváků) otopných těles</t>
  </si>
  <si>
    <t>-198392228</t>
  </si>
  <si>
    <t>https://podminky.urs.cz/item/CS_URS_2022_02/735191910</t>
  </si>
  <si>
    <t>213</t>
  </si>
  <si>
    <t>735192911</t>
  </si>
  <si>
    <t>Ostatní opravy otopných těles zpětná montáž otopných těles článkových litinových</t>
  </si>
  <si>
    <t>-992520508</t>
  </si>
  <si>
    <t>https://podminky.urs.cz/item/CS_URS_2022_02/735192911</t>
  </si>
  <si>
    <t>63</t>
  </si>
  <si>
    <t>735494811</t>
  </si>
  <si>
    <t>Vypuštění vody z otopných soustav bez kotlů, ohříváků, zásobníků a nádrží</t>
  </si>
  <si>
    <t>1957292262</t>
  </si>
  <si>
    <t>https://podminky.urs.cz/item/CS_URS_2022_02/735494811</t>
  </si>
  <si>
    <t>741</t>
  </si>
  <si>
    <t>Elektroinstalace - silnoproud</t>
  </si>
  <si>
    <t>64</t>
  </si>
  <si>
    <t>741112061</t>
  </si>
  <si>
    <t>Montáž krabic elektroinstalačních bez napojení na trubky a lišty, demontáže a montáže víčka a přístroje přístrojových zapuštěných plastových kruhových</t>
  </si>
  <si>
    <t>87673501</t>
  </si>
  <si>
    <t>https://podminky.urs.cz/item/CS_URS_2022_02/741112061</t>
  </si>
  <si>
    <t>65</t>
  </si>
  <si>
    <t>34571451</t>
  </si>
  <si>
    <t>krabice pod omítku PVC přístrojová kruhová D 70mm hluboká</t>
  </si>
  <si>
    <t>1332466186</t>
  </si>
  <si>
    <t>66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</si>
  <si>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</si>
  <si>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</si>
  <si>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200759964</t>
  </si>
  <si>
    <t>https://podminky.urs.cz/item/CS_URS_2022_02/741112101</t>
  </si>
  <si>
    <t>67</t>
  </si>
  <si>
    <t>34571563</t>
  </si>
  <si>
    <t>krabice pod omítku PVC odbočná kruhová D 100mm s víčkem a svorkovnicí</t>
  </si>
  <si>
    <t>-1898395560</t>
  </si>
  <si>
    <t>68</t>
  </si>
  <si>
    <t>38094807</t>
  </si>
  <si>
    <t>69</t>
  </si>
  <si>
    <t>34571521</t>
  </si>
  <si>
    <t>krabice pod omítku PVC odbočná kruhová D 70mm s víčkem a svorkovnicí</t>
  </si>
  <si>
    <t>-286864033</t>
  </si>
  <si>
    <t>70</t>
  </si>
  <si>
    <t>741120401</t>
  </si>
  <si>
    <t>Montáž vodičů izolovaných měděných drátovacích bez ukončení v rozváděčích plných a laněných (např. CY), průřezu žily 0,35 až 6 mm2</t>
  </si>
  <si>
    <t>-964380710</t>
  </si>
  <si>
    <t>https://podminky.urs.cz/item/CS_URS_2022_02/741120401</t>
  </si>
  <si>
    <t>71</t>
  </si>
  <si>
    <t>34141027</t>
  </si>
  <si>
    <t>vodič propojovací flexibilní jádro Cu lanované izolace PVC 450/750V (H07V-K) 1x6mm2</t>
  </si>
  <si>
    <t>118261904</t>
  </si>
  <si>
    <t>15*1,15 'Přepočtené koeficientem množství</t>
  </si>
  <si>
    <t>72</t>
  </si>
  <si>
    <t>741122015</t>
  </si>
  <si>
    <t>Montáž kabelů měděných bez ukončení uložených pod omítku plných kulatých (např. CYKY), počtu a průřezu žil 3x1,5 mm2</t>
  </si>
  <si>
    <t>-1266870784</t>
  </si>
  <si>
    <t>https://podminky.urs.cz/item/CS_URS_2022_02/741122015</t>
  </si>
  <si>
    <t>73</t>
  </si>
  <si>
    <t>34111030</t>
  </si>
  <si>
    <t>kabel instalační jádro Cu plné izolace PVC plášť PVC 450/750V (CYKY) 3x1,5mm2</t>
  </si>
  <si>
    <t>1270991444</t>
  </si>
  <si>
    <t>172*1,15 'Přepočtené koeficientem množství</t>
  </si>
  <si>
    <t>74</t>
  </si>
  <si>
    <t>741122016</t>
  </si>
  <si>
    <t>Montáž kabelů měděných bez ukončení uložených pod omítku plných kulatých (např. CYKY), počtu a průřezu žil 3x2,5 až 6 mm2</t>
  </si>
  <si>
    <t>280128451</t>
  </si>
  <si>
    <t>https://podminky.urs.cz/item/CS_URS_2022_02/741122016</t>
  </si>
  <si>
    <t>75</t>
  </si>
  <si>
    <t>34111036</t>
  </si>
  <si>
    <t>kabel instalační jádro Cu plné izolace PVC plášť PVC 450/750V (CYKY) 3x2,5mm2</t>
  </si>
  <si>
    <t>396239826</t>
  </si>
  <si>
    <t>131*1,15 'Přepočtené koeficientem množství</t>
  </si>
  <si>
    <t>76</t>
  </si>
  <si>
    <t>741122031</t>
  </si>
  <si>
    <t>Montáž kabelů měděných bez ukončení uložených pod omítku plných kulatých (např. CYKY), počtu a průřezu žil 5x1,5 až 2,5 mm2</t>
  </si>
  <si>
    <t>-1461471752</t>
  </si>
  <si>
    <t>https://podminky.urs.cz/item/CS_URS_2022_02/741122031</t>
  </si>
  <si>
    <t>77</t>
  </si>
  <si>
    <t>34111090</t>
  </si>
  <si>
    <t>kabel instalační jádro Cu plné izolace PVC plášť PVC 450/750V (CYKY) 5x1,5mm2</t>
  </si>
  <si>
    <t>344854167</t>
  </si>
  <si>
    <t>155*1,15 'Přepočtené koeficientem množství</t>
  </si>
  <si>
    <t>78</t>
  </si>
  <si>
    <t>741122032</t>
  </si>
  <si>
    <t>Montáž kabelů měděných bez ukončení uložených pod omítku plných kulatých (např. CYKY), počtu a průřezu žil 5x4 až 6 mm2</t>
  </si>
  <si>
    <t>-389598817</t>
  </si>
  <si>
    <t>https://podminky.urs.cz/item/CS_URS_2022_02/741122032</t>
  </si>
  <si>
    <t>79</t>
  </si>
  <si>
    <t>34111100</t>
  </si>
  <si>
    <t>kabel instalační jádro Cu plné izolace PVC plášť PVC 450/750V (CYKY) 5x6mm2</t>
  </si>
  <si>
    <t>607618065</t>
  </si>
  <si>
    <t>17*1,15 'Přepočtené koeficientem množství</t>
  </si>
  <si>
    <t>80</t>
  </si>
  <si>
    <t>741130001</t>
  </si>
  <si>
    <t>Ukončení vodičů izolovaných s označením a zapojením v rozváděči nebo na přístroji, průřezu žíly do 2,5 mm2</t>
  </si>
  <si>
    <t>-204325248</t>
  </si>
  <si>
    <t>https://podminky.urs.cz/item/CS_URS_2022_02/741130001</t>
  </si>
  <si>
    <t>81</t>
  </si>
  <si>
    <t>741130004</t>
  </si>
  <si>
    <t>Ukončení vodičů izolovaných s označením a zapojením v rozváděči nebo na přístroji, průřezu žíly do 6 mm2</t>
  </si>
  <si>
    <t>1300338695</t>
  </si>
  <si>
    <t>https://podminky.urs.cz/item/CS_URS_2022_02/741130004</t>
  </si>
  <si>
    <t>82</t>
  </si>
  <si>
    <t>741210002</t>
  </si>
  <si>
    <t>Montáž rozvodnic oceloplechových nebo plastových bez zapojení vodičů běžných, hmotnosti do 50 kg</t>
  </si>
  <si>
    <t>-964721567</t>
  </si>
  <si>
    <t>https://podminky.urs.cz/item/CS_URS_2022_02/741210002</t>
  </si>
  <si>
    <t>83</t>
  </si>
  <si>
    <t>357110231</t>
  </si>
  <si>
    <t>rozvodnice nástěnná, plné dveře, IP44, 36 modulárních jednotek (12x3), vč. N/pE</t>
  </si>
  <si>
    <t>2055779082</t>
  </si>
  <si>
    <t>84</t>
  </si>
  <si>
    <t>741231011</t>
  </si>
  <si>
    <t>Montáž svorkovnic do rozváděčů s popisnými štítky se zapojením vodičů na jedné straně stoupačkových</t>
  </si>
  <si>
    <t>283750300</t>
  </si>
  <si>
    <t>https://podminky.urs.cz/item/CS_URS_2022_02/741231011</t>
  </si>
  <si>
    <t>85</t>
  </si>
  <si>
    <t>8500300822</t>
  </si>
  <si>
    <t>lišta propojovací KDN451D 3+Npól 16 mm2</t>
  </si>
  <si>
    <t>278683415</t>
  </si>
  <si>
    <t>86</t>
  </si>
  <si>
    <t>741310001</t>
  </si>
  <si>
    <t>Montáž spínačů jedno nebo dvoupólových nástěnných se zapojením vodičů, pro prostředí normální spínačů, řazení 1-jednopólových</t>
  </si>
  <si>
    <t>1973811433</t>
  </si>
  <si>
    <t>https://podminky.urs.cz/item/CS_URS_2022_02/741310001</t>
  </si>
  <si>
    <t>87</t>
  </si>
  <si>
    <t>34535000</t>
  </si>
  <si>
    <t>spínač kompletní, zápustný, jednopólový, řazení 1, šroubové svorky</t>
  </si>
  <si>
    <t>-127580095</t>
  </si>
  <si>
    <t>88</t>
  </si>
  <si>
    <t>741310011</t>
  </si>
  <si>
    <t>Montáž spínačů jedno nebo dvoupólových nástěnných se zapojením vodičů, pro prostředí normální ovladačů, řazení 1/0-tlačítkových zapínacích</t>
  </si>
  <si>
    <t>-1603955314</t>
  </si>
  <si>
    <t>https://podminky.urs.cz/item/CS_URS_2022_02/741310011</t>
  </si>
  <si>
    <t>89</t>
  </si>
  <si>
    <t>34535008</t>
  </si>
  <si>
    <t>ovládač zapínací kompletní, zápustný, řazení 1/0, šroubové svorky</t>
  </si>
  <si>
    <t>-1948764494</t>
  </si>
  <si>
    <t>90</t>
  </si>
  <si>
    <t>741310402</t>
  </si>
  <si>
    <t>Montáž spínačů tří nebo čtyřpólových nástěnných se zapojením vodičů, pro prostředí normální do 25 A</t>
  </si>
  <si>
    <t>-284571124</t>
  </si>
  <si>
    <t>https://podminky.urs.cz/item/CS_URS_2022_02/741310402</t>
  </si>
  <si>
    <t>91</t>
  </si>
  <si>
    <t>8500301905</t>
  </si>
  <si>
    <t>vypínač SBN325, 3pól, 25 A, 400 V</t>
  </si>
  <si>
    <t>-1866150185</t>
  </si>
  <si>
    <t>92</t>
  </si>
  <si>
    <t>741311002</t>
  </si>
  <si>
    <t>Montáž spínačů speciálních se zapojením vodičů soumrakových</t>
  </si>
  <si>
    <t>-675317310</t>
  </si>
  <si>
    <t>https://podminky.urs.cz/item/CS_URS_2022_02/741311002</t>
  </si>
  <si>
    <t>"D1"  2</t>
  </si>
  <si>
    <t>"D2"  3</t>
  </si>
  <si>
    <t>93</t>
  </si>
  <si>
    <t>345390331</t>
  </si>
  <si>
    <t xml:space="preserve">ovladač stmívací tlač.-otočný, systém DALI vč. zdroje do 37 předřadníků DALI, IP20              </t>
  </si>
  <si>
    <t>-636322780</t>
  </si>
  <si>
    <t>94</t>
  </si>
  <si>
    <t>345390332</t>
  </si>
  <si>
    <t xml:space="preserve">ovladač stmívací tlač.-otočný, systém DALI bez zdroje, IP20               </t>
  </si>
  <si>
    <t>-180472990</t>
  </si>
  <si>
    <t>95</t>
  </si>
  <si>
    <t>741312011</t>
  </si>
  <si>
    <t>Montáž odpojovačů bez zapojení vodičů do 500 V třípólových do 400 A</t>
  </si>
  <si>
    <t>-1628111604</t>
  </si>
  <si>
    <t>https://podminky.urs.cz/item/CS_URS_2022_02/741312011</t>
  </si>
  <si>
    <t>"RT10"  1</t>
  </si>
  <si>
    <t>96</t>
  </si>
  <si>
    <t>34521497</t>
  </si>
  <si>
    <t xml:space="preserve">odpínač válcových pojistek OPV10 </t>
  </si>
  <si>
    <t>1763553350</t>
  </si>
  <si>
    <t>97</t>
  </si>
  <si>
    <t>741313002</t>
  </si>
  <si>
    <t>Montáž zásuvek domovních se zapojením vodičů bezšroubové připojení polozapuštěných nebo zapuštěných 10/16 A, provedení 2P + PE dvojí zapojení pro průběžnou montáž</t>
  </si>
  <si>
    <t>-834769474</t>
  </si>
  <si>
    <t>https://podminky.urs.cz/item/CS_URS_2022_02/741313002</t>
  </si>
  <si>
    <t>98</t>
  </si>
  <si>
    <t>34555201</t>
  </si>
  <si>
    <t>zásuvka zápustná dvojnásobná chráněná, šroubové svorky</t>
  </si>
  <si>
    <t>162788773</t>
  </si>
  <si>
    <t>99</t>
  </si>
  <si>
    <t>741313001</t>
  </si>
  <si>
    <t>Montáž zásuvek domovních se zapojením vodičů bezšroubové připojení polozapuštěných nebo zapuštěných 10/16 A, provedení 2P + PE</t>
  </si>
  <si>
    <t>1256967550</t>
  </si>
  <si>
    <t>https://podminky.urs.cz/item/CS_URS_2022_02/741313001</t>
  </si>
  <si>
    <t>100</t>
  </si>
  <si>
    <t>34555229</t>
  </si>
  <si>
    <t>zásuvka nástěnná jednonásobná s víčkem, IP44, šroubové svorky</t>
  </si>
  <si>
    <t>-602026040</t>
  </si>
  <si>
    <t>101</t>
  </si>
  <si>
    <t>741320021</t>
  </si>
  <si>
    <t>Montáž pojistek se zapojením vodičů pojistkových částí spodků do 500 V 25 A</t>
  </si>
  <si>
    <t>-1009840932</t>
  </si>
  <si>
    <t>https://podminky.urs.cz/item/CS_URS_2022_02/741320021</t>
  </si>
  <si>
    <t>"RT10"  3</t>
  </si>
  <si>
    <t>102</t>
  </si>
  <si>
    <t>358255903</t>
  </si>
  <si>
    <t>pojistka válcová PV10 25A gG</t>
  </si>
  <si>
    <t>1206421242</t>
  </si>
  <si>
    <t>103</t>
  </si>
  <si>
    <t>741321001</t>
  </si>
  <si>
    <t>Montáž proudových chráničů se zapojením vodičů dvoupólových nn do 25 A bez krytu</t>
  </si>
  <si>
    <t>-1225591043</t>
  </si>
  <si>
    <t>https://podminky.urs.cz/item/CS_URS_2022_02/741321001</t>
  </si>
  <si>
    <t>104</t>
  </si>
  <si>
    <t>10.570.064</t>
  </si>
  <si>
    <t>chránič 10B/1N/0,03 A ADA910D</t>
  </si>
  <si>
    <t>740580124</t>
  </si>
  <si>
    <t>105</t>
  </si>
  <si>
    <t>10.570.065</t>
  </si>
  <si>
    <t>chránič 16B/1N/0,03 A ADA916D</t>
  </si>
  <si>
    <t>-1262913941</t>
  </si>
  <si>
    <t>106</t>
  </si>
  <si>
    <t>741370034</t>
  </si>
  <si>
    <t>Montáž svítidel žárovkových se zapojením vodičů bytových nebo společenských místností nástěnných přisazených 2 zdroje nouzové</t>
  </si>
  <si>
    <t>2020746678</t>
  </si>
  <si>
    <t>https://podminky.urs.cz/item/CS_URS_2022_02/741370034</t>
  </si>
  <si>
    <t>107</t>
  </si>
  <si>
    <t>348350121</t>
  </si>
  <si>
    <t>svítidlo nouzové LED, odolné nárazu, 757 lm, 11 W, d.330 x š.50 x v.60 [mm], svítidlo bude osazeno piktogramem</t>
  </si>
  <si>
    <t>1466803826</t>
  </si>
  <si>
    <t>"N1"  3</t>
  </si>
  <si>
    <t>108</t>
  </si>
  <si>
    <t>348350122</t>
  </si>
  <si>
    <t xml:space="preserve">svítidlo nouzové LED, osazené na strop, 150 lm, 1W, IP42, d.356 x š.136 x v.79 [mm]_x000D_
</t>
  </si>
  <si>
    <t>-1861103774</t>
  </si>
  <si>
    <t>"N2"  2</t>
  </si>
  <si>
    <t>109</t>
  </si>
  <si>
    <t>348350123</t>
  </si>
  <si>
    <t xml:space="preserve">svítidlo nouzové LED, osazené na stěně, 438 lm, 3W, IP42, s ochranným košem, d.356 x š.136 x v.79 [mm]_x000D_
</t>
  </si>
  <si>
    <t>-28078335</t>
  </si>
  <si>
    <t>"N3"  4</t>
  </si>
  <si>
    <t>110</t>
  </si>
  <si>
    <t>741371821</t>
  </si>
  <si>
    <t>Demontáž svítidel bez zachování funkčnosti (do suti) interiérových modulového systému zářivkových, délky do 1100 mm</t>
  </si>
  <si>
    <t>2012782226</t>
  </si>
  <si>
    <t>https://podminky.urs.cz/item/CS_URS_2022_02/741371821</t>
  </si>
  <si>
    <t>"tělocvičn HS"  12</t>
  </si>
  <si>
    <t>111</t>
  </si>
  <si>
    <t>741372012</t>
  </si>
  <si>
    <t>Montáž svítidel s integrovaným zdrojem LED se zapojením vodičů interiérových přisazených nástěnných reflektorových bez pohybového čidla</t>
  </si>
  <si>
    <t>-1677343232</t>
  </si>
  <si>
    <t>https://podminky.urs.cz/item/CS_URS_2022_02/741372012</t>
  </si>
  <si>
    <t>"A1"  10</t>
  </si>
  <si>
    <t>112</t>
  </si>
  <si>
    <t>348350111</t>
  </si>
  <si>
    <t>svítidlo reflektorové LED, přisazené na stěnu na stavbou osazenou konzolu, 99,5 W, CRI80, DALI, IK10, IP65</t>
  </si>
  <si>
    <t>-1609880371</t>
  </si>
  <si>
    <t>113</t>
  </si>
  <si>
    <t>741372112</t>
  </si>
  <si>
    <t>Montáž svítidel s integrovaným zdrojem LED se zapojením vodičů interiérových vestavných stropních panelových hranatých nebo kruhových, plochy přes 0,09 do 0,36 m2</t>
  </si>
  <si>
    <t>-596751634</t>
  </si>
  <si>
    <t>https://podminky.urs.cz/item/CS_URS_2022_02/741372112</t>
  </si>
  <si>
    <t>"D"  7</t>
  </si>
  <si>
    <t>114</t>
  </si>
  <si>
    <t>348250111</t>
  </si>
  <si>
    <t>svítidlo čtvercové LED, přisazené na strop, 4320W, 36W, CRI80, 4K, EP, DALI, IP20, 600 x 600 x v.50 [mm]</t>
  </si>
  <si>
    <t>-731773484</t>
  </si>
  <si>
    <t>115</t>
  </si>
  <si>
    <t>741372154</t>
  </si>
  <si>
    <t>Montáž svítidel s integrovaným zdrojem LED se zapojením vodičů průmyslových přisazených stropních</t>
  </si>
  <si>
    <t>577780428</t>
  </si>
  <si>
    <t>https://podminky.urs.cz/item/CS_URS_2022_02/741372154</t>
  </si>
  <si>
    <t>"B1"  4</t>
  </si>
  <si>
    <t>"C1"  2</t>
  </si>
  <si>
    <t>"C2"  3</t>
  </si>
  <si>
    <t>116</t>
  </si>
  <si>
    <t>348350011</t>
  </si>
  <si>
    <t>svítidlo lineární LED, přisazené na strop, 5600lm, 40W, CRI80, 4K, EP, IP65, d.1200 x š.120 x v.72 [mm]</t>
  </si>
  <si>
    <t>-1087989366</t>
  </si>
  <si>
    <t>117</t>
  </si>
  <si>
    <t>348350012</t>
  </si>
  <si>
    <t xml:space="preserve">Svítidlo lineární LED, přisazené na strop, 7726lm, 60W, CRI80, 4K, EP, IP65, d.1500 x š.120 x v.72 [mm]_x000D_
</t>
  </si>
  <si>
    <t>337365906</t>
  </si>
  <si>
    <t>118</t>
  </si>
  <si>
    <t>348350013</t>
  </si>
  <si>
    <t>svítidlo lineární LED, přisazené na strop, 7726lm, 60W, CRI80, 4K, EP, DALI, IP65, d.1500 x š.120 x v.72 [mm]</t>
  </si>
  <si>
    <t>-394957625</t>
  </si>
  <si>
    <t>119</t>
  </si>
  <si>
    <t>741810002</t>
  </si>
  <si>
    <t>Zkoušky a prohlídky elektrických rozvodů a zařízení celková prohlídka a vyhotovení revizní zprávy pro objem montážních prací přes 100 do 500 tis. Kč</t>
  </si>
  <si>
    <t>-368030172</t>
  </si>
  <si>
    <t>https://podminky.urs.cz/item/CS_URS_2022_02/741810002</t>
  </si>
  <si>
    <t>219</t>
  </si>
  <si>
    <t>741920391</t>
  </si>
  <si>
    <t>Protipožární ucpávky svazků kabelů prostup stěnou tloušťky 200 mm rukávem, požární odolnost EI 90 při 50% zaplnění prostupu kabely průměr prostupu přes 113 do 122 mm</t>
  </si>
  <si>
    <t>-326998545</t>
  </si>
  <si>
    <t>https://podminky.urs.cz/item/CS_URS_2022_02/741920391</t>
  </si>
  <si>
    <t>"tělocvična VS/chodba"  1</t>
  </si>
  <si>
    <t>120</t>
  </si>
  <si>
    <t>741990002</t>
  </si>
  <si>
    <t>Ostatní doplňkové práce elektromontážní zhotovení otvorů v plechu tl. do 4 mm čtvercových, plochy přes 0,010 do 0,025 m2</t>
  </si>
  <si>
    <t>1583782911</t>
  </si>
  <si>
    <t>https://podminky.urs.cz/item/CS_URS_2022_02/741990002</t>
  </si>
  <si>
    <t>121</t>
  </si>
  <si>
    <t>998741101</t>
  </si>
  <si>
    <t>Přesun hmot pro silnoproud stanovený z hmotnosti přesunovaného materiálu vodorovná dopravní vzdálenost do 50 m v objektech výšky do 6 m</t>
  </si>
  <si>
    <t>1340776239</t>
  </si>
  <si>
    <t>https://podminky.urs.cz/item/CS_URS_2022_02/998741101</t>
  </si>
  <si>
    <t>122</t>
  </si>
  <si>
    <t>998741181</t>
  </si>
  <si>
    <t>Přesun hmot pro silnoproud stanovený z hmotnosti přesunovaného materiálu Příplatek k ceně za přesun prováděný bez použití mechanizace pro jakoukoliv výšku objektu</t>
  </si>
  <si>
    <t>-1050900253</t>
  </si>
  <si>
    <t>https://podminky.urs.cz/item/CS_URS_2022_02/998741181</t>
  </si>
  <si>
    <t>762</t>
  </si>
  <si>
    <t>Konstrukce tesařské</t>
  </si>
  <si>
    <t>123</t>
  </si>
  <si>
    <t>762522811</t>
  </si>
  <si>
    <t>Demontáž podlah s polštáři z prken tl. do 32 mm</t>
  </si>
  <si>
    <t>-944139096</t>
  </si>
  <si>
    <t>https://podminky.urs.cz/item/CS_URS_2022_02/762522811</t>
  </si>
  <si>
    <t>"tělocvičn VS"  52,9</t>
  </si>
  <si>
    <t>763</t>
  </si>
  <si>
    <t>Konstrukce suché výstavby</t>
  </si>
  <si>
    <t>124</t>
  </si>
  <si>
    <t>763131491</t>
  </si>
  <si>
    <t>Podhled ze sádrokartonových desek dvouvrstvá zavěšená spodní konstrukce z ocelových profilů CD, UD jednoduše opláštěná deskou akustickou, tl. 12,5 mm, s izolací, REI do 90</t>
  </si>
  <si>
    <t>-372223987</t>
  </si>
  <si>
    <t>https://podminky.urs.cz/item/CS_URS_2022_02/763131491</t>
  </si>
  <si>
    <t>"tělocvičn VS"  3,5</t>
  </si>
  <si>
    <t>125</t>
  </si>
  <si>
    <t>763431012</t>
  </si>
  <si>
    <t>Montáž podhledu minerálního včetně zavěšeného roštu polozapuštěného s panely vyjímatelnými, velikosti panelů přes 0,36 m2 do 0,72 m2</t>
  </si>
  <si>
    <t>1441930019</t>
  </si>
  <si>
    <t>https://podminky.urs.cz/item/CS_URS_2022_02/763431012</t>
  </si>
  <si>
    <t>"tělocvična VS"  52,9-3,5</t>
  </si>
  <si>
    <t>126</t>
  </si>
  <si>
    <t>590361481</t>
  </si>
  <si>
    <t>panel akustický 600x1200mm do sportovních hal tl 40mm</t>
  </si>
  <si>
    <t>-497902966</t>
  </si>
  <si>
    <t>49,4*1,05 'Přepočtené koeficientem množství</t>
  </si>
  <si>
    <t>127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</si>
  <si>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</si>
  <si>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</si>
  <si>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-960237720</t>
  </si>
  <si>
    <t>https://podminky.urs.cz/item/CS_URS_2022_02/998763301</t>
  </si>
  <si>
    <t>128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</si>
  <si>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</si>
  <si>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</si>
  <si>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724570860</t>
  </si>
  <si>
    <t>https://podminky.urs.cz/item/CS_URS_2022_02/998763381</t>
  </si>
  <si>
    <t>766</t>
  </si>
  <si>
    <t>Konstrukce truhlářské</t>
  </si>
  <si>
    <t>129</t>
  </si>
  <si>
    <t>766221811</t>
  </si>
  <si>
    <t>Demontáž schodů celodřevěných samonosných</t>
  </si>
  <si>
    <t>-398800651</t>
  </si>
  <si>
    <t>https://podminky.urs.cz/item/CS_URS_2022_02/766221811</t>
  </si>
  <si>
    <t>"tělocvičn VS"  4,0+3,0+2,0</t>
  </si>
  <si>
    <t>130</t>
  </si>
  <si>
    <t>766411811</t>
  </si>
  <si>
    <t>Demontáž obložení stěn panely, plochy do 1,5 m2</t>
  </si>
  <si>
    <t>-1306187140</t>
  </si>
  <si>
    <t>https://podminky.urs.cz/item/CS_URS_2022_02/766411811</t>
  </si>
  <si>
    <t xml:space="preserve">"tělocvičn HS"  </t>
  </si>
  <si>
    <t>"stěny"  (6,27+6,76+9,92+9,5)*1,78</t>
  </si>
  <si>
    <t xml:space="preserve">"nářaďovna" </t>
  </si>
  <si>
    <t>"stěny"  (7,59+4,42)*1,78</t>
  </si>
  <si>
    <t>131</t>
  </si>
  <si>
    <t>766411822</t>
  </si>
  <si>
    <t>Demontáž obložení stěn podkladových roštů</t>
  </si>
  <si>
    <t>930007190</t>
  </si>
  <si>
    <t>https://podminky.urs.cz/item/CS_URS_2022_02/766411822</t>
  </si>
  <si>
    <t>132</t>
  </si>
  <si>
    <t>766421811</t>
  </si>
  <si>
    <t>Demontáž obložení podhledů panely, plochy do 1,5 m2</t>
  </si>
  <si>
    <t>-1536785789</t>
  </si>
  <si>
    <t>https://podminky.urs.cz/item/CS_URS_2022_02/766421811</t>
  </si>
  <si>
    <t>133</t>
  </si>
  <si>
    <t>766421822</t>
  </si>
  <si>
    <t>Demontáž obložení podhledů podkladových roštů</t>
  </si>
  <si>
    <t>1235697590</t>
  </si>
  <si>
    <t>https://podminky.urs.cz/item/CS_URS_2022_02/766421822</t>
  </si>
  <si>
    <t>134</t>
  </si>
  <si>
    <t>766431811</t>
  </si>
  <si>
    <t>Demontáž obložení sloupů nebo pilířů panely, plochy do 1,5 m2</t>
  </si>
  <si>
    <t>157837050</t>
  </si>
  <si>
    <t>https://podminky.urs.cz/item/CS_URS_2022_02/766431811</t>
  </si>
  <si>
    <t xml:space="preserve">"nářaďovna"  </t>
  </si>
  <si>
    <t>"stěny"  ((4,9)*3+(2,0)*3)*1,78</t>
  </si>
  <si>
    <t>"stěny"  (2,4)*1,78*3</t>
  </si>
  <si>
    <t>135</t>
  </si>
  <si>
    <t>766431822</t>
  </si>
  <si>
    <t>Demontáž obložení sloupů nebo pilířů podkladových roštů</t>
  </si>
  <si>
    <t>-986451669</t>
  </si>
  <si>
    <t>https://podminky.urs.cz/item/CS_URS_2022_02/766431822</t>
  </si>
  <si>
    <t>136</t>
  </si>
  <si>
    <t>766490813R</t>
  </si>
  <si>
    <t>Demontáž ostatních truhlářských konstrukcí zákrytu topení délky jednoho dílu přes 1000 do 2000 mm</t>
  </si>
  <si>
    <t>2087094679</t>
  </si>
  <si>
    <t>"tělocvičn HS"  8</t>
  </si>
  <si>
    <t>"tělocvičn VS"  2</t>
  </si>
  <si>
    <t>137</t>
  </si>
  <si>
    <t>766490815R</t>
  </si>
  <si>
    <t>Montáž ostatních truhlářských konstrukcí žebřiny (ribstole) délky jednoho dílu přes 2000 mm</t>
  </si>
  <si>
    <t>1883604472</t>
  </si>
  <si>
    <t>"tělocvičn HS"  4</t>
  </si>
  <si>
    <t>"tělocvičn VS"  15</t>
  </si>
  <si>
    <t>138</t>
  </si>
  <si>
    <t>766490815R1</t>
  </si>
  <si>
    <t>Demontáž ostatních truhlářských konstrukcí žebřiny (ribstole) délky jednoho dílu přes 2000 mm</t>
  </si>
  <si>
    <t>1545650297</t>
  </si>
  <si>
    <t>139</t>
  </si>
  <si>
    <t>766660717</t>
  </si>
  <si>
    <t>Montáž dveřních doplňků samozavírače na zárubeň ocelovou</t>
  </si>
  <si>
    <t>782266022</t>
  </si>
  <si>
    <t>https://podminky.urs.cz/item/CS_URS_2022_02/766660717</t>
  </si>
  <si>
    <t>140</t>
  </si>
  <si>
    <t>54917265</t>
  </si>
  <si>
    <t>samozavírač dveří hydraulický K214 č.14 zlatá bronz</t>
  </si>
  <si>
    <t>515003566</t>
  </si>
  <si>
    <t>141</t>
  </si>
  <si>
    <t>766660728</t>
  </si>
  <si>
    <t>Montáž dveřních doplňků dveřního kování interiérového zámku</t>
  </si>
  <si>
    <t>-474720054</t>
  </si>
  <si>
    <t>https://podminky.urs.cz/item/CS_URS_2022_02/766660728</t>
  </si>
  <si>
    <t>142</t>
  </si>
  <si>
    <t>54924004</t>
  </si>
  <si>
    <t>zámek zadlabací mezipokojový levý pro cylindrickou vložku rozteč 72x55mm</t>
  </si>
  <si>
    <t>-1836353915</t>
  </si>
  <si>
    <t>143</t>
  </si>
  <si>
    <t>54964150</t>
  </si>
  <si>
    <t>vložka cylindrická 29+35</t>
  </si>
  <si>
    <t>-304728289</t>
  </si>
  <si>
    <t>144</t>
  </si>
  <si>
    <t>766660729</t>
  </si>
  <si>
    <t>Montáž dveřních doplňků dveřního kování interiérového štítku s klikou</t>
  </si>
  <si>
    <t>1299580522</t>
  </si>
  <si>
    <t>https://podminky.urs.cz/item/CS_URS_2022_02/766660729</t>
  </si>
  <si>
    <t>145</t>
  </si>
  <si>
    <t>54913652</t>
  </si>
  <si>
    <t>kování dveřní vrchní knoflík se štíty pro vložku</t>
  </si>
  <si>
    <t>sada</t>
  </si>
  <si>
    <t>-79098657</t>
  </si>
  <si>
    <t>146</t>
  </si>
  <si>
    <t>766660734</t>
  </si>
  <si>
    <t>Montáž dveřních doplňků dveřního kování bezpečnostního panikového kování</t>
  </si>
  <si>
    <t>-677518739</t>
  </si>
  <si>
    <t>https://podminky.urs.cz/item/CS_URS_2022_02/766660734</t>
  </si>
  <si>
    <t>147</t>
  </si>
  <si>
    <t>54913659</t>
  </si>
  <si>
    <t>panikové kování dveřní vrchní knoflík se štíty pro vložku nerez</t>
  </si>
  <si>
    <t>715738172</t>
  </si>
  <si>
    <t>148</t>
  </si>
  <si>
    <t>766662811</t>
  </si>
  <si>
    <t>Demontáž dveřních konstrukcí k opětovnému použití prahů dveří jednokřídlových</t>
  </si>
  <si>
    <t>-210015649</t>
  </si>
  <si>
    <t>https://podminky.urs.cz/item/CS_URS_2022_02/766662811</t>
  </si>
  <si>
    <t>"tělocvičn VS"  1</t>
  </si>
  <si>
    <t>"kabinet"  1</t>
  </si>
  <si>
    <t>149</t>
  </si>
  <si>
    <t>766681811</t>
  </si>
  <si>
    <t>Demontáž zárubní k opětovnému použití obložkových z masívu, plochy otvoru do 2 m2</t>
  </si>
  <si>
    <t>2043360197</t>
  </si>
  <si>
    <t>https://podminky.urs.cz/item/CS_URS_2022_02/766681811</t>
  </si>
  <si>
    <t>"tělocvičn VS"  0,69*2,0+0,8*2,0</t>
  </si>
  <si>
    <t>150</t>
  </si>
  <si>
    <t>766695212</t>
  </si>
  <si>
    <t>Montáž ostatních truhlářských konstrukcí prahů dveří jednokřídlových, šířky do 100 mm</t>
  </si>
  <si>
    <t>627564960</t>
  </si>
  <si>
    <t>https://podminky.urs.cz/item/CS_URS_2022_02/766695212</t>
  </si>
  <si>
    <t>151</t>
  </si>
  <si>
    <t>61187136</t>
  </si>
  <si>
    <t>práh dveřní dřevěný dubový tl 20mm dl 720mm š 100mm</t>
  </si>
  <si>
    <t>-1943731242</t>
  </si>
  <si>
    <t>152</t>
  </si>
  <si>
    <t>61187156</t>
  </si>
  <si>
    <t>práh dveřní dřevěný dubový tl 20mm dl 820mm š 100mm</t>
  </si>
  <si>
    <t>158335492</t>
  </si>
  <si>
    <t>153</t>
  </si>
  <si>
    <t>766695232</t>
  </si>
  <si>
    <t>Montáž ostatních truhlářských konstrukcí prahů dveří dvoukřídlových, šířky do 100 mm</t>
  </si>
  <si>
    <t>-835645409</t>
  </si>
  <si>
    <t>https://podminky.urs.cz/item/CS_URS_2022_02/766695232</t>
  </si>
  <si>
    <t>154</t>
  </si>
  <si>
    <t>61187256</t>
  </si>
  <si>
    <t>práh dveřní dřevěný dubový tl 20mm dl 1470mm š 100mm</t>
  </si>
  <si>
    <t>-902017228</t>
  </si>
  <si>
    <t>155</t>
  </si>
  <si>
    <t>998766101</t>
  </si>
  <si>
    <t>Přesun hmot pro konstrukce truhlářské stanovený z hmotnosti přesunovaného materiálu vodorovná dopravní vzdálenost do 50 m v objektech výšky do 6 m</t>
  </si>
  <si>
    <t>1349263518</t>
  </si>
  <si>
    <t>https://podminky.urs.cz/item/CS_URS_2022_02/998766101</t>
  </si>
  <si>
    <t>156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</si>
  <si>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</si>
  <si>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</si>
  <si>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845699184</t>
  </si>
  <si>
    <t>https://podminky.urs.cz/item/CS_URS_2022_02/998766181</t>
  </si>
  <si>
    <t>767</t>
  </si>
  <si>
    <t>Konstrukce zámečnické</t>
  </si>
  <si>
    <t>157</t>
  </si>
  <si>
    <t>767640311</t>
  </si>
  <si>
    <t>Montáž dveří ocelových nebo hliníkových vnitřních jednokřídlových</t>
  </si>
  <si>
    <t>1721789822</t>
  </si>
  <si>
    <t>https://podminky.urs.cz/item/CS_URS_2022_02/767640311</t>
  </si>
  <si>
    <t>158</t>
  </si>
  <si>
    <t>553413211</t>
  </si>
  <si>
    <t>dveře jednokřídlé ocelové interierové plné 700x1970mm</t>
  </si>
  <si>
    <t>773210385</t>
  </si>
  <si>
    <t>P</t>
  </si>
  <si>
    <t>Poznámka k položce:_x000D_
Konstrukce křídla z lakovaného plechu, DVT výplň, zárubeň bloková _x000D_
Povrch křídla opatřit obkladem z překližkových desek sportovního obkladu</t>
  </si>
  <si>
    <t>159</t>
  </si>
  <si>
    <t>553413221</t>
  </si>
  <si>
    <t>dveře jednokřídlé ocelové interierové plné 800x1970mm</t>
  </si>
  <si>
    <t>-1096755896</t>
  </si>
  <si>
    <t>160</t>
  </si>
  <si>
    <t>767640322</t>
  </si>
  <si>
    <t>Montáž dveří ocelových nebo hliníkových vnitřních dvoukřídlových</t>
  </si>
  <si>
    <t>-944927780</t>
  </si>
  <si>
    <t>https://podminky.urs.cz/item/CS_URS_2022_02/767640322</t>
  </si>
  <si>
    <t>"D01"  1</t>
  </si>
  <si>
    <t>161</t>
  </si>
  <si>
    <t>553413261</t>
  </si>
  <si>
    <t>dveře dvoukřídlé ocelové interierové 1450x2100mm</t>
  </si>
  <si>
    <t>-77199286</t>
  </si>
  <si>
    <t>Poznámka k položce:_x000D_
konstrukce křídla z lakovaného plechu, DVT výplň, zárubeň bloková _x000D_
Průhledové kruhové okno z ESG skla_x000D_
Povrch křídla opatřit obkladem z překližkových desek sportovního obkladu</t>
  </si>
  <si>
    <t>162</t>
  </si>
  <si>
    <t>767995111</t>
  </si>
  <si>
    <t>Montáž ostatních atypických zámečnických konstrukcí hmotnosti do 5 kg</t>
  </si>
  <si>
    <t>kg</t>
  </si>
  <si>
    <t>-423717857</t>
  </si>
  <si>
    <t>https://podminky.urs.cz/item/CS_URS_2022_02/767995111</t>
  </si>
  <si>
    <t>"zpětná montáž kotevních bodů do podlahy"  (4+4+1)*3,5</t>
  </si>
  <si>
    <t>163</t>
  </si>
  <si>
    <t>767995113</t>
  </si>
  <si>
    <t>Montáž ostatních atypických zámečnických konstrukcí hmotnosti přes 10 do 20 kg</t>
  </si>
  <si>
    <t>2119102585</t>
  </si>
  <si>
    <t>https://podminky.urs.cz/item/CS_URS_2022_02/767995113</t>
  </si>
  <si>
    <t>"zpětná montáž kotevních prvků ke stěně_hrazda"  1*20,0</t>
  </si>
  <si>
    <t>***X02_1600x2650_4 ks_Ja25/25</t>
  </si>
  <si>
    <t>(1,6*4+2,65*2)*1,03*4</t>
  </si>
  <si>
    <t>***X03_1800x2650_1 ks_Ja25/25</t>
  </si>
  <si>
    <t>(1,8*4+2,65*2)*1,03*1</t>
  </si>
  <si>
    <t>"X02+X03_Ja35/20"  (0,15*1,475)*6*5</t>
  </si>
  <si>
    <t>"X02+X03_D10"  (0,25*6)*0,617*5</t>
  </si>
  <si>
    <t>***</t>
  </si>
  <si>
    <t>"X02_1600x2650_4 ks"  1,6*2,65*4*0,00075</t>
  </si>
  <si>
    <t>"X03_1800x2650_1 ks"  1,8*2,65*1*0,00075</t>
  </si>
  <si>
    <t>164</t>
  </si>
  <si>
    <t>14550218</t>
  </si>
  <si>
    <t>profil ocelový svařovaný jakost S235 průřez čtvercový 25x25x1,5mm</t>
  </si>
  <si>
    <t>-986920081</t>
  </si>
  <si>
    <t>***X02_1600x2650_4 ks</t>
  </si>
  <si>
    <t>(1,6*4+2,65*2)*1,03/1000*1,09*4</t>
  </si>
  <si>
    <t>***X03_1800x2650_1 ks</t>
  </si>
  <si>
    <t>(1,8*4+2,65*2)*1,03/1000*1,09*1</t>
  </si>
  <si>
    <t>165</t>
  </si>
  <si>
    <t>14550118</t>
  </si>
  <si>
    <t>profil ocelový svařovaný jakost S235 průřez obdelníkový 35x20x2mm</t>
  </si>
  <si>
    <t>732466538</t>
  </si>
  <si>
    <t>"X02+X03"  (0,15*1,475)*6*5/1000*1,09</t>
  </si>
  <si>
    <t>166</t>
  </si>
  <si>
    <t>13010011</t>
  </si>
  <si>
    <t>tyč ocelová kruhová jakost S235JR (11 375) D 10mm</t>
  </si>
  <si>
    <t>-174665685</t>
  </si>
  <si>
    <t>"X02+X03"  (0,25*6)*0,617*5/1000*1,09</t>
  </si>
  <si>
    <t>167</t>
  </si>
  <si>
    <t>31487296</t>
  </si>
  <si>
    <t>síť ochranná oko 100x100 PES 4 mm</t>
  </si>
  <si>
    <t>1459490408</t>
  </si>
  <si>
    <t>"X02_1600x2650_4 ks"  1,6*2,65*4*1,05</t>
  </si>
  <si>
    <t>"X03_1800x2650_1 ks"  1,8*2,65*1*1,05</t>
  </si>
  <si>
    <t>168</t>
  </si>
  <si>
    <t>767995114</t>
  </si>
  <si>
    <t>Montáž ostatních atypických zámečnických konstrukcí hmotnosti přes 20 do 50 kg</t>
  </si>
  <si>
    <t>-447241617</t>
  </si>
  <si>
    <t>https://podminky.urs.cz/item/CS_URS_2022_02/767995114</t>
  </si>
  <si>
    <t>"zpětná montáž stojek na volejbalové sítě_cca"  2*30,0</t>
  </si>
  <si>
    <t>"montáž koše basket"  4*25</t>
  </si>
  <si>
    <t>169</t>
  </si>
  <si>
    <t>767996801</t>
  </si>
  <si>
    <t>Demontáž ostatních zámečnických konstrukcí o hmotnosti jednotlivých dílů rozebráním do 50 kg</t>
  </si>
  <si>
    <t>-500445115</t>
  </si>
  <si>
    <t>https://podminky.urs.cz/item/CS_URS_2022_02/767996801</t>
  </si>
  <si>
    <t>"demontáž kotevních bodů v podlaze"  (4+4+1)*3,5</t>
  </si>
  <si>
    <t>"demontáž kotevních prvků ke stěně_hrazda"  1*20,0</t>
  </si>
  <si>
    <t>"demontáž stojek volejbalové síťě"  2*30</t>
  </si>
  <si>
    <t>"demontáž krytu osvětlení"  12*5,0</t>
  </si>
  <si>
    <t>"demontáž koše basket"  4*25</t>
  </si>
  <si>
    <t>"demontáž zákrytů oken"  5*10</t>
  </si>
  <si>
    <t>"demontáž kruhy"  1*30</t>
  </si>
  <si>
    <t>170</t>
  </si>
  <si>
    <t>998767101</t>
  </si>
  <si>
    <t>Přesun hmot pro zámečnické konstrukce stanovený z hmotnosti přesunovaného materiálu vodorovná dopravní vzdálenost do 50 m v objektech výšky do 6 m</t>
  </si>
  <si>
    <t>-543501187</t>
  </si>
  <si>
    <t>https://podminky.urs.cz/item/CS_URS_2022_02/998767101</t>
  </si>
  <si>
    <t>171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</si>
  <si>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</si>
  <si>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</si>
  <si>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37371980</t>
  </si>
  <si>
    <t>https://podminky.urs.cz/item/CS_URS_2022_02/998767181</t>
  </si>
  <si>
    <t>775</t>
  </si>
  <si>
    <t>Podlahy skládané</t>
  </si>
  <si>
    <t>172</t>
  </si>
  <si>
    <t>775111116</t>
  </si>
  <si>
    <t>Příprava podkladu skládaných podlah broušení podlah stávajícího podkladu pro odstranění lepidla (po starých krytinách)</t>
  </si>
  <si>
    <t>1024609160</t>
  </si>
  <si>
    <t>https://podminky.urs.cz/item/CS_URS_2022_02/775111116</t>
  </si>
  <si>
    <t>"tělocvičn HS"  185,0</t>
  </si>
  <si>
    <t>173</t>
  </si>
  <si>
    <t>775111311</t>
  </si>
  <si>
    <t>Příprava podkladu skládaných podlah vysátí podlah</t>
  </si>
  <si>
    <t>-656615237</t>
  </si>
  <si>
    <t>https://podminky.urs.cz/item/CS_URS_2022_02/775111311</t>
  </si>
  <si>
    <t>174</t>
  </si>
  <si>
    <t>775511800</t>
  </si>
  <si>
    <t>Demontáž podlah vlysových do suti s lištami lepených</t>
  </si>
  <si>
    <t>-1798237764</t>
  </si>
  <si>
    <t>https://podminky.urs.cz/item/CS_URS_2022_02/775511800</t>
  </si>
  <si>
    <t>776</t>
  </si>
  <si>
    <t>Podlahy povlakové</t>
  </si>
  <si>
    <t>175</t>
  </si>
  <si>
    <t>776201812</t>
  </si>
  <si>
    <t>Demontáž povlakových podlahovin lepených ručně s podložkou</t>
  </si>
  <si>
    <t>744629504</t>
  </si>
  <si>
    <t>https://podminky.urs.cz/item/CS_URS_2022_02/776201812</t>
  </si>
  <si>
    <t>176</t>
  </si>
  <si>
    <t>776410811</t>
  </si>
  <si>
    <t>Demontáž soklíků nebo lišt pryžových nebo plastových</t>
  </si>
  <si>
    <t>1321863386</t>
  </si>
  <si>
    <t>https://podminky.urs.cz/item/CS_URS_2022_02/776410811</t>
  </si>
  <si>
    <t>"kabinet"  15,88-0,8</t>
  </si>
  <si>
    <t>781</t>
  </si>
  <si>
    <t>Dokončovací práce - obklady</t>
  </si>
  <si>
    <t>177</t>
  </si>
  <si>
    <t>781121011</t>
  </si>
  <si>
    <t>Příprava podkladu před provedením obkladu nátěr penetrační na stěnu</t>
  </si>
  <si>
    <t>-1466669811</t>
  </si>
  <si>
    <t>https://podminky.urs.cz/item/CS_URS_2022_02/781121011</t>
  </si>
  <si>
    <t>178</t>
  </si>
  <si>
    <t>781474117</t>
  </si>
  <si>
    <t>Montáž obkladů vnitřních stěn z dlaždic keramických lepených flexibilním lepidlem maloformátových hladkých přes 35 do 45 ks/m2</t>
  </si>
  <si>
    <t>1666960692</t>
  </si>
  <si>
    <t>https://podminky.urs.cz/item/CS_URS_2022_02/781474117</t>
  </si>
  <si>
    <t>179</t>
  </si>
  <si>
    <t>59761255</t>
  </si>
  <si>
    <t>obklad keramický hladký přes 35 do 45ks/m2</t>
  </si>
  <si>
    <t>114500028</t>
  </si>
  <si>
    <t>1,98*1,1 'Přepočtené koeficientem množství</t>
  </si>
  <si>
    <t>180</t>
  </si>
  <si>
    <t>781495211</t>
  </si>
  <si>
    <t>Čištění vnitřních ploch po provedení obkladu stěn chemickými prostředky</t>
  </si>
  <si>
    <t>-1822810327</t>
  </si>
  <si>
    <t>https://podminky.urs.cz/item/CS_URS_2022_02/781495211</t>
  </si>
  <si>
    <t>181</t>
  </si>
  <si>
    <t>998781101</t>
  </si>
  <si>
    <t>Přesun hmot pro obklady keramické stanovený z hmotnosti přesunovaného materiálu vodorovná dopravní vzdálenost do 50 m v objektech výšky do 6 m</t>
  </si>
  <si>
    <t>-1517392522</t>
  </si>
  <si>
    <t>https://podminky.urs.cz/item/CS_URS_2022_02/998781101</t>
  </si>
  <si>
    <t>182</t>
  </si>
  <si>
    <t>998781181</t>
  </si>
  <si>
    <t>Přesun hmot pro obklady keramické stanovený z hmotnosti přesunovaného materiálu Příplatek k cenám za přesun prováděný bez použití mechanizace pro jakoukoliv výšku objektu</t>
  </si>
  <si>
    <t>1183050849</t>
  </si>
  <si>
    <t>https://podminky.urs.cz/item/CS_URS_2022_02/998781181</t>
  </si>
  <si>
    <t>783</t>
  </si>
  <si>
    <t>Dokončovací práce - nátěry</t>
  </si>
  <si>
    <t>183</t>
  </si>
  <si>
    <t>783301401</t>
  </si>
  <si>
    <t>Příprava podkladu zámečnických konstrukcí před provedením nátěru ometení</t>
  </si>
  <si>
    <t>1996549143</t>
  </si>
  <si>
    <t>https://podminky.urs.cz/item/CS_URS_2022_02/783301401</t>
  </si>
  <si>
    <t>"ocelové části tělocvičného nářadí_cca"  10,0</t>
  </si>
  <si>
    <t>"větrací mřížky"  0,5*0,5*3</t>
  </si>
  <si>
    <t>***rámy oken</t>
  </si>
  <si>
    <t>(1,6*4+2,65*2)*(0,025*4)*4</t>
  </si>
  <si>
    <t>(1,8*4+2,65*2)*(0,025*4)*1</t>
  </si>
  <si>
    <t>"X02+X03_Ja35/20"  (0,15*1,475)*(0,035*2+0,2*2)*6*5</t>
  </si>
  <si>
    <t>"X02+X03_D10"  (0,25*6)*0,005*5</t>
  </si>
  <si>
    <t>184</t>
  </si>
  <si>
    <t>783306807</t>
  </si>
  <si>
    <t>Odstranění nátěrů ze zámečnických konstrukcí odstraňovačem nátěrů s obroušením</t>
  </si>
  <si>
    <t>-1292692700</t>
  </si>
  <si>
    <t>https://podminky.urs.cz/item/CS_URS_2022_02/783306807</t>
  </si>
  <si>
    <t>185</t>
  </si>
  <si>
    <t>783314203</t>
  </si>
  <si>
    <t>Základní antikorozní nátěr zámečnických konstrukcí jednonásobný syntetický samozákladující</t>
  </si>
  <si>
    <t>-1144339392</t>
  </si>
  <si>
    <t>https://podminky.urs.cz/item/CS_URS_2022_02/783314203</t>
  </si>
  <si>
    <t>186</t>
  </si>
  <si>
    <t>783317101</t>
  </si>
  <si>
    <t>Krycí nátěr (email) zámečnických konstrukcí jednonásobný syntetický standardní</t>
  </si>
  <si>
    <t>-2014766857</t>
  </si>
  <si>
    <t>https://podminky.urs.cz/item/CS_URS_2022_02/783317101</t>
  </si>
  <si>
    <t>187</t>
  </si>
  <si>
    <t>783601347</t>
  </si>
  <si>
    <t>Příprava podkladu otopných těles před provedením nátěrů litinových odmaštěním rozpouštědlovým</t>
  </si>
  <si>
    <t>2032582762</t>
  </si>
  <si>
    <t>https://podminky.urs.cz/item/CS_URS_2022_02/783601347</t>
  </si>
  <si>
    <t>6,0*11</t>
  </si>
  <si>
    <t>188</t>
  </si>
  <si>
    <t>783601441</t>
  </si>
  <si>
    <t>Příprava podkladu otopných těles před provedením nátěrů litinových očištění ometením</t>
  </si>
  <si>
    <t>38876675</t>
  </si>
  <si>
    <t>https://podminky.urs.cz/item/CS_URS_2022_02/783601441</t>
  </si>
  <si>
    <t>189</t>
  </si>
  <si>
    <t>783601715</t>
  </si>
  <si>
    <t>Příprava podkladu armatur a kovových potrubí před provedením nátěru potrubí do DN 50 mm odmaštěním, odmašťovačem ředidlovým</t>
  </si>
  <si>
    <t>-442959495</t>
  </si>
  <si>
    <t>https://podminky.urs.cz/item/CS_URS_2022_02/783601715</t>
  </si>
  <si>
    <t>190</t>
  </si>
  <si>
    <t>783614141</t>
  </si>
  <si>
    <t>Základní nátěr otopných těles jednonásobný litinových syntetický</t>
  </si>
  <si>
    <t>1673561129</t>
  </si>
  <si>
    <t>https://podminky.urs.cz/item/CS_URS_2022_02/783614141</t>
  </si>
  <si>
    <t>191</t>
  </si>
  <si>
    <t>783614551</t>
  </si>
  <si>
    <t>Základní nátěr armatur a kovových potrubí jednonásobný potrubí do DN 50 mm syntetický</t>
  </si>
  <si>
    <t>-393175803</t>
  </si>
  <si>
    <t>https://podminky.urs.cz/item/CS_URS_2022_02/783614551</t>
  </si>
  <si>
    <t>192</t>
  </si>
  <si>
    <t>783615551</t>
  </si>
  <si>
    <t>Mezinátěr armatur a kovových potrubí potrubí do DN 50 mm syntetický standardní</t>
  </si>
  <si>
    <t>-589416603</t>
  </si>
  <si>
    <t>https://podminky.urs.cz/item/CS_URS_2022_02/783615551</t>
  </si>
  <si>
    <t>193</t>
  </si>
  <si>
    <t>783617147</t>
  </si>
  <si>
    <t>Krycí nátěr (email) otopných těles litinových dvojnásobný syntetický</t>
  </si>
  <si>
    <t>-1728362482</t>
  </si>
  <si>
    <t>https://podminky.urs.cz/item/CS_URS_2022_02/783617147</t>
  </si>
  <si>
    <t>194</t>
  </si>
  <si>
    <t>783617611</t>
  </si>
  <si>
    <t>Krycí nátěr (email) armatur a kovových potrubí potrubí do DN 50 mm dvojnásobný syntetický standardní</t>
  </si>
  <si>
    <t>-876435276</t>
  </si>
  <si>
    <t>https://podminky.urs.cz/item/CS_URS_2022_02/783617611</t>
  </si>
  <si>
    <t>195</t>
  </si>
  <si>
    <t>783614651</t>
  </si>
  <si>
    <t>Základní antikorozní nátěr armatur a kovových potrubí jednonásobný potrubí do DN 50 mm syntetický standardní</t>
  </si>
  <si>
    <t>673762714</t>
  </si>
  <si>
    <t>https://podminky.urs.cz/item/CS_URS_2022_02/783614651</t>
  </si>
  <si>
    <t>196</t>
  </si>
  <si>
    <t>783806807</t>
  </si>
  <si>
    <t>Odstranění nátěrů z omítek odstraňovačem nátěrů s obroušením</t>
  </si>
  <si>
    <t>478034760</t>
  </si>
  <si>
    <t>https://podminky.urs.cz/item/CS_URS_2022_02/783806807</t>
  </si>
  <si>
    <t>***na k. (0,000)/(+1,800)</t>
  </si>
  <si>
    <t xml:space="preserve">"kabinet"  </t>
  </si>
  <si>
    <t>"stěny"  (4,79*2+2,6*2)*1,8</t>
  </si>
  <si>
    <t>"otvory"  (0,8*1,8)*-1</t>
  </si>
  <si>
    <t>"ostění"  (0,55*2)*1,8</t>
  </si>
  <si>
    <t>784</t>
  </si>
  <si>
    <t>Dokončovací práce - malby a tapety</t>
  </si>
  <si>
    <t>197</t>
  </si>
  <si>
    <t>784111013</t>
  </si>
  <si>
    <t>Obroušení podkladu omítky v místnostech výšky přes 3,80 do 5,00 m</t>
  </si>
  <si>
    <t>-1255656126</t>
  </si>
  <si>
    <t>https://podminky.urs.cz/item/CS_URS_2022_02/784111013</t>
  </si>
  <si>
    <t>198</t>
  </si>
  <si>
    <t>784121003</t>
  </si>
  <si>
    <t>Oškrabání malby v místnostech výšky přes 3,80 do 5,00 m</t>
  </si>
  <si>
    <t>-325655473</t>
  </si>
  <si>
    <t>https://podminky.urs.cz/item/CS_URS_2022_02/784121003</t>
  </si>
  <si>
    <t>***na k. (+1,800)/(+3,380)</t>
  </si>
  <si>
    <t>"stěny"  (4,79*2+2,6*2)*(3,38-1,8)</t>
  </si>
  <si>
    <t>"chodba_cca"  50</t>
  </si>
  <si>
    <t>199</t>
  </si>
  <si>
    <t>784121005</t>
  </si>
  <si>
    <t>Oškrabání malby v místnostech výšky přes 5,00 m</t>
  </si>
  <si>
    <t>-1862073244</t>
  </si>
  <si>
    <t>https://podminky.urs.cz/item/CS_URS_2022_02/784121005</t>
  </si>
  <si>
    <t>200</t>
  </si>
  <si>
    <t>784121015</t>
  </si>
  <si>
    <t>Rozmývání podkladu po oškrabání malby v místnostech výšky přes 5,00 m</t>
  </si>
  <si>
    <t>-391691623</t>
  </si>
  <si>
    <t>https://podminky.urs.cz/item/CS_URS_2022_02/784121015</t>
  </si>
  <si>
    <t>195,117+459,62</t>
  </si>
  <si>
    <t>201</t>
  </si>
  <si>
    <t>784171113</t>
  </si>
  <si>
    <t>Zakrytí nemalovaných ploch (materiál ve specifikaci) včetně pozdějšího odkrytí svislých ploch např. stěn, oken, dveří v místnostech výšky přes 3,80 do 5,00</t>
  </si>
  <si>
    <t>-1950915760</t>
  </si>
  <si>
    <t>https://podminky.urs.cz/item/CS_URS_2022_02/784171113</t>
  </si>
  <si>
    <t>"tělocvična VS"  (1,7*2,74)*2+(0,8*1,97)+(1,45*2,1)+(1,45*1,95)+(0,7*1,97)+(2,5)*2</t>
  </si>
  <si>
    <t>"nářaďovna"  (1,74*1,28)*4+(2,5)*5</t>
  </si>
  <si>
    <t>"kabinet"  (0,8*1,97)+(1,85*1,41)+(2,5)*1</t>
  </si>
  <si>
    <t>202</t>
  </si>
  <si>
    <t>58124842</t>
  </si>
  <si>
    <t>fólie pro malířské potřeby zakrývací tl 7µ 4x5m</t>
  </si>
  <si>
    <t>-1168278790</t>
  </si>
  <si>
    <t>51,238*1,05 'Přepočtené koeficientem množství</t>
  </si>
  <si>
    <t>203</t>
  </si>
  <si>
    <t>784171115</t>
  </si>
  <si>
    <t>Zakrytí nemalovaných ploch (materiál ve specifikaci) včetně pozdějšího odkrytí svislých ploch např. stěn, oken, dveří v místnostech výšky přes 5,00</t>
  </si>
  <si>
    <t>-1007547359</t>
  </si>
  <si>
    <t>https://podminky.urs.cz/item/CS_URS_2022_02/784171115</t>
  </si>
  <si>
    <t>"tělocvična HS"  (6,8)*5+(2,73)*5+(1,45*2,1)+(2,5)*4</t>
  </si>
  <si>
    <t>204</t>
  </si>
  <si>
    <t>58124844</t>
  </si>
  <si>
    <t>fólie pro malířské potřeby zakrývací tl 25µ 4x5m</t>
  </si>
  <si>
    <t>-1773704226</t>
  </si>
  <si>
    <t>60,695*1,05 'Přepočtené koeficientem množství</t>
  </si>
  <si>
    <t>205</t>
  </si>
  <si>
    <t>784171125</t>
  </si>
  <si>
    <t>Zakrytí nemalovaných ploch (materiál ve specifikaci) včetně pozdějšího odkrytí konstrukcí nebo samostatných prvků např. schodišť, nábytku, radiátorů, zábradlí v místnostech výšky přes 5,00</t>
  </si>
  <si>
    <t>-292384361</t>
  </si>
  <si>
    <t>https://podminky.urs.cz/item/CS_URS_2022_02/784171125</t>
  </si>
  <si>
    <t>"kruhy"  2,5*1</t>
  </si>
  <si>
    <t>"ocel. nosníky"  0,4*(10+10+7,35+7,75)</t>
  </si>
  <si>
    <t>206</t>
  </si>
  <si>
    <t>409239036</t>
  </si>
  <si>
    <t>16,54*1,05 'Přepočtené koeficientem množství</t>
  </si>
  <si>
    <t>207</t>
  </si>
  <si>
    <t>784181113</t>
  </si>
  <si>
    <t>Penetrace podkladu jednonásobná základní silikátová bezbarvá v místnostech výšky přes 3,80 do 5,00 m</t>
  </si>
  <si>
    <t>-901462985</t>
  </si>
  <si>
    <t>https://podminky.urs.cz/item/CS_URS_2022_02/784181113</t>
  </si>
  <si>
    <t>"otvory"  ((1,8*1,3)+(0,8*2,17))*-1</t>
  </si>
  <si>
    <t>"ostění"  (1,8+1,3*2)*0,2+(1,07+2,17*2,17)*0,55</t>
  </si>
  <si>
    <t>208</t>
  </si>
  <si>
    <t>784181115</t>
  </si>
  <si>
    <t>Penetrace podkladu jednonásobná základní silikátová bezbarvá v místnostech výšky přes 5,00 m</t>
  </si>
  <si>
    <t>-1585342796</t>
  </si>
  <si>
    <t>https://podminky.urs.cz/item/CS_URS_2022_02/784181115</t>
  </si>
  <si>
    <t>209</t>
  </si>
  <si>
    <t>784321033</t>
  </si>
  <si>
    <t>Malby silikátové dvojnásobné, bílé v místnostech výšky přes 3,80 do 5,00 m</t>
  </si>
  <si>
    <t>372564415</t>
  </si>
  <si>
    <t>https://podminky.urs.cz/item/CS_URS_2022_02/784321033</t>
  </si>
  <si>
    <t>210</t>
  </si>
  <si>
    <t>784321035</t>
  </si>
  <si>
    <t>Malby silikátové dvojnásobné, bílé v místnostech výšky přes 5,00 m</t>
  </si>
  <si>
    <t>1641182290</t>
  </si>
  <si>
    <t>https://podminky.urs.cz/item/CS_URS_2022_02/784321035</t>
  </si>
  <si>
    <t>211</t>
  </si>
  <si>
    <t>784681005</t>
  </si>
  <si>
    <t>Montáž ozdobných prvků (materiál ve specifikaci ) plošných, tvaru pravidelného, průměru nebo výšky (šířky) lepené plochy přes 200 do 500 mm</t>
  </si>
  <si>
    <t>442243553</t>
  </si>
  <si>
    <t>https://podminky.urs.cz/item/CS_URS_2022_02/784681005</t>
  </si>
  <si>
    <t>"tělocvična HS"  16+16</t>
  </si>
  <si>
    <t>212</t>
  </si>
  <si>
    <t>581249231</t>
  </si>
  <si>
    <t>dekorační prvek interiérový replika štukového vlysu 360x360mm</t>
  </si>
  <si>
    <t>1697660213</t>
  </si>
  <si>
    <t>462.2 - Úpravy povrchů - sportovní podlahy</t>
  </si>
  <si>
    <t xml:space="preserve">    713 - Izolace tepelné</t>
  </si>
  <si>
    <t xml:space="preserve">    777 - Podlahy lité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</si>
  <si>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</si>
  <si>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</si>
  <si>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</si>
  <si>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</si>
  <si>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-1603067154</t>
  </si>
  <si>
    <t>https://podminky.urs.cz/item/CS_URS_2022_02/713121111</t>
  </si>
  <si>
    <t>***skladba podlahy P3</t>
  </si>
  <si>
    <t>28372308</t>
  </si>
  <si>
    <t>deska EPS 100 pro konstrukce s běžným zatížením λ=0,037 tl 80mm</t>
  </si>
  <si>
    <t>-677557324</t>
  </si>
  <si>
    <t>13*1,05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</si>
  <si>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</si>
  <si>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</si>
  <si>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-1406452358</t>
  </si>
  <si>
    <t>https://podminky.urs.cz/item/CS_URS_2022_02/713121112</t>
  </si>
  <si>
    <t>***skladba podlahy P2</t>
  </si>
  <si>
    <t>63148103</t>
  </si>
  <si>
    <t>deska tepelně izolační minerální univerzální λ=0,038-0,039 tl 80mm</t>
  </si>
  <si>
    <t>-749219962</t>
  </si>
  <si>
    <t>52,9*1,05 'Přepočtené koeficientem množství</t>
  </si>
  <si>
    <t>713121121</t>
  </si>
  <si>
    <t>Montáž tepelné izolace podlah rohožemi, pásy, deskami, dílci, bloky (izolační materiál ve specifikaci) kladenými volně dvouvrstvá</t>
  </si>
  <si>
    <t>1798502519</t>
  </si>
  <si>
    <t>https://podminky.urs.cz/item/CS_URS_2022_02/713121121</t>
  </si>
  <si>
    <t>***skladba podlahy P1</t>
  </si>
  <si>
    <t>28375908</t>
  </si>
  <si>
    <t>deska EPS 150 pro konstrukce s vysokým zatížením λ=0,035 tl 40mm</t>
  </si>
  <si>
    <t>2107580126</t>
  </si>
  <si>
    <t>224,7*2,1 'Přepočtené koeficientem množství</t>
  </si>
  <si>
    <t>998713201</t>
  </si>
  <si>
    <t>Přesun hmot pro izolace tepelné stanovený procentní sazbou (%) z ceny vodorovná dopravní vzdálenost do 50 m v objektech výšky do 6 m</t>
  </si>
  <si>
    <t>%</t>
  </si>
  <si>
    <t>752223930</t>
  </si>
  <si>
    <t>https://podminky.urs.cz/item/CS_URS_2022_02/998713201</t>
  </si>
  <si>
    <t>762211240R</t>
  </si>
  <si>
    <t>Montáž schodiště přímočarého s podstupnicemi š ramene přes1,5 m</t>
  </si>
  <si>
    <t>-86452724</t>
  </si>
  <si>
    <t>Poznámka k položce:_x000D_
V místě vyrovnávacích stupňů (před vstupem) provést dodatečný podkladní rošt z KVH hranolů zajišťující navrženou geometrii stupňů)</t>
  </si>
  <si>
    <t>"kabinet"  2,56*2</t>
  </si>
  <si>
    <t>61223110</t>
  </si>
  <si>
    <t>hranol konstrukční BSH vrstvený lepený nepohledový</t>
  </si>
  <si>
    <t>221159757</t>
  </si>
  <si>
    <t>"kabinet"  (2,56*12+0,22*4+0,5*8)*(0,04*0,06)</t>
  </si>
  <si>
    <t>762481213</t>
  </si>
  <si>
    <t>Separační vrstva k oddělení podlahových vrstev z polyetylénové fólie</t>
  </si>
  <si>
    <t>-1353977661</t>
  </si>
  <si>
    <t>762511292</t>
  </si>
  <si>
    <t>Podlahové konstrukce podkladové z dřevoštěpkových desek OSB dvouvrstvých šroubovaných na pero a drážku 2x12 mm</t>
  </si>
  <si>
    <t>1800958684</t>
  </si>
  <si>
    <t>https://podminky.urs.cz/item/CS_URS_2022_02/762511292</t>
  </si>
  <si>
    <t>762512225R</t>
  </si>
  <si>
    <t xml:space="preserve">Podlahové konstrukce podkladové montáž z desek dřevotřískových, dřevoštěpkových nebo cementotřískových </t>
  </si>
  <si>
    <t>-361459841</t>
  </si>
  <si>
    <t>606213151</t>
  </si>
  <si>
    <t>překližka tl 12mm, BFU 100 lepená</t>
  </si>
  <si>
    <t>920645236</t>
  </si>
  <si>
    <t>224,7*1,05 'Přepočtené koeficientem množství</t>
  </si>
  <si>
    <t>762512245</t>
  </si>
  <si>
    <t>Podlahové konstrukce podkladové montáž z desek dřevotřískových, dřevoštěpkových nebo cementotřískových na podklad dřevěný šroubováním</t>
  </si>
  <si>
    <t>1000270328</t>
  </si>
  <si>
    <t>https://podminky.urs.cz/item/CS_URS_2022_02/762512245</t>
  </si>
  <si>
    <t>60722252</t>
  </si>
  <si>
    <t>panel roznášející zátěž z OSB 4 desek tl. 12 mm, velikost 2500x1250 mm, kotvené k podkladnímu roštu z prken</t>
  </si>
  <si>
    <t>278195950</t>
  </si>
  <si>
    <t>52,9*1,08 'Přepočtené koeficientem množství</t>
  </si>
  <si>
    <t>762512261</t>
  </si>
  <si>
    <t>Podlahové konstrukce podkladové montáž roštu podkladového</t>
  </si>
  <si>
    <t>-349610034</t>
  </si>
  <si>
    <t>https://podminky.urs.cz/item/CS_URS_2022_02/762512261</t>
  </si>
  <si>
    <t>Poznámka k položce:_x000D_
roznášející prkna tl. 15 mm, š. 80 mm, přibité v pruzích osově 119 mm</t>
  </si>
  <si>
    <t>"tělocvična VS"  52,9*9,</t>
  </si>
  <si>
    <t>60516191</t>
  </si>
  <si>
    <t>modulové zátěž roznášející prkna tl. 15 mm, š. 80 mm, přibité v pruzích osově 119 mm, vyrobené ze smrkového celoplošně hoblovaného dřeva vysušené na 9%, tangenciální řez</t>
  </si>
  <si>
    <t>2122123321</t>
  </si>
  <si>
    <t>476,1*1,05 'Přepočtené koeficientem množství</t>
  </si>
  <si>
    <t>762512261R2</t>
  </si>
  <si>
    <t>1517753801</t>
  </si>
  <si>
    <t xml:space="preserve">Poznámka k položce:_x000D_
. Nosníky budou bodově podloženy pro vyrovnání shodné nivelety čisté podlahy s navazujícím hlavním sálem. Osová vzdálenost 444 mm. </t>
  </si>
  <si>
    <t>612232601</t>
  </si>
  <si>
    <t xml:space="preserve">dvojitý kyvný nosník vč. přepážek, prvků tlumení nárazů a podpor, materiál smrk vysušené na 9%, tangenciální řez, výška nosníku 54 </t>
  </si>
  <si>
    <t>672196558</t>
  </si>
  <si>
    <t>998762201</t>
  </si>
  <si>
    <t>Přesun hmot pro konstrukce tesařské stanovený procentní sazbou (%) z ceny vodorovná dopravní vzdálenost do 50 m v objektech výšky do 6 m</t>
  </si>
  <si>
    <t>2051425567</t>
  </si>
  <si>
    <t>https://podminky.urs.cz/item/CS_URS_2022_02/998762201</t>
  </si>
  <si>
    <t>763158115R</t>
  </si>
  <si>
    <t>Podlaha suchý podsyp tl. 10 mm</t>
  </si>
  <si>
    <t>88821064</t>
  </si>
  <si>
    <t>*****vyrovnání podkladu podsypem</t>
  </si>
  <si>
    <t>998763401</t>
  </si>
  <si>
    <t>Přesun hmot pro konstrukce montované z desek stanovený procentní sazbou (%) z ceny vodorovná dopravní vzdálenost do 50 m v objektech výšky do 6 m</t>
  </si>
  <si>
    <t>837369544</t>
  </si>
  <si>
    <t>https://podminky.urs.cz/item/CS_URS_2022_02/998763401</t>
  </si>
  <si>
    <t>775000001</t>
  </si>
  <si>
    <t>Kontrola rovinnosti</t>
  </si>
  <si>
    <t>kpl.</t>
  </si>
  <si>
    <t>1473856499</t>
  </si>
  <si>
    <t>775429121</t>
  </si>
  <si>
    <t>Montáž lišty přechodové (vyrovnávací) připevněné vruty</t>
  </si>
  <si>
    <t>-1171763225</t>
  </si>
  <si>
    <t>https://podminky.urs.cz/item/CS_URS_2022_02/775429121</t>
  </si>
  <si>
    <t>"mezi sloupy"  (1,625+1,595+1,61+1,59)</t>
  </si>
  <si>
    <t>"dveře"  (1,45+0,8)</t>
  </si>
  <si>
    <t>59084519</t>
  </si>
  <si>
    <t>profil dilatační Al výška profilu 12 mm, šíře spáry 20 mm</t>
  </si>
  <si>
    <t>1927010037</t>
  </si>
  <si>
    <t>8,67*1,08 'Přepočtené koeficientem množství</t>
  </si>
  <si>
    <t>775541113R</t>
  </si>
  <si>
    <t>Montáž plošně elastického sportovního systému včetně pomocného spojovacího materiálu</t>
  </si>
  <si>
    <t>1397309601</t>
  </si>
  <si>
    <t>611510442</t>
  </si>
  <si>
    <t>sportovně nášlapný parketový prvek o celkové tloušťce 12,6 mm podle EN 13489 s nášlapem z masivního dřeva nejméně 3,6 mm na překližkovém základu, vč. PE fólie o tloušťce 0,03 mm</t>
  </si>
  <si>
    <t>-2076335723</t>
  </si>
  <si>
    <t>Poznámka k položce:_x000D_
Povrchově ošetřeno pečetním továrně naneseným lakovaným souvrstvím. Pero – drážkový boční spoj (2x pero; 2x drážka) k modulovým zátěž roznášejícím deskám v pruzích připevněn pomocí speciálních spon s tavným lepidlem pomocí pneumatického nářadí přes pero.</t>
  </si>
  <si>
    <t>224,7*1,03 'Přepočtené koeficientem množství</t>
  </si>
  <si>
    <t>775591191</t>
  </si>
  <si>
    <t>Ostatní prvky pro plovoucí podlahy montáž podložky vyrovnávací a tlumící</t>
  </si>
  <si>
    <t>1259104288</t>
  </si>
  <si>
    <t>https://podminky.urs.cz/item/CS_URS_2022_02/775591191</t>
  </si>
  <si>
    <t>61155351</t>
  </si>
  <si>
    <t>podložka izolační z pěnového PE 3mm</t>
  </si>
  <si>
    <t>-485069089</t>
  </si>
  <si>
    <t>13*1,08 'Přepočtené koeficientem množství</t>
  </si>
  <si>
    <t>775591411R</t>
  </si>
  <si>
    <t>Prvotní ošetření povrchu po položení</t>
  </si>
  <si>
    <t>-1209807439</t>
  </si>
  <si>
    <t>998775201</t>
  </si>
  <si>
    <t>Přesun hmot pro podlahy skládané stanovený procentní sazbou (%) z ceny vodorovná dopravní vzdálenost do 50 m v objektech výšky do 6 m</t>
  </si>
  <si>
    <t>1550047605</t>
  </si>
  <si>
    <t>https://podminky.urs.cz/item/CS_URS_2022_02/998775201</t>
  </si>
  <si>
    <t>776111311</t>
  </si>
  <si>
    <t>Příprava podkladu vysátí podlah</t>
  </si>
  <si>
    <t>-703960351</t>
  </si>
  <si>
    <t>https://podminky.urs.cz/item/CS_URS_2022_02/776111311</t>
  </si>
  <si>
    <t>776131111</t>
  </si>
  <si>
    <t>Příprava podkladu vyztužení podkladu armovacím pletivem ze skelných vláken</t>
  </si>
  <si>
    <t>1485891829</t>
  </si>
  <si>
    <t>https://podminky.urs.cz/item/CS_URS_2022_02/776131111</t>
  </si>
  <si>
    <t>776141111</t>
  </si>
  <si>
    <t>Příprava podkladu vyrovnání samonivelační stěrkou podlah min.pevnosti 20 MPa, tloušťky do 3 mm</t>
  </si>
  <si>
    <t>1000902468</t>
  </si>
  <si>
    <t>https://podminky.urs.cz/item/CS_URS_2022_02/776141111</t>
  </si>
  <si>
    <t>776251111</t>
  </si>
  <si>
    <t>Montáž podlahovin z přírodního linolea (marmolea) lepením standardním lepidlem z pásů standardních</t>
  </si>
  <si>
    <t>1869560022</t>
  </si>
  <si>
    <t>https://podminky.urs.cz/item/CS_URS_2022_02/776251111</t>
  </si>
  <si>
    <t>28411068</t>
  </si>
  <si>
    <t>linoleum přírodní ze 100% dřevité moučky tl 2,0mm, zátěž 32/41, R9, hořlavost Cfl S1</t>
  </si>
  <si>
    <t>87820266</t>
  </si>
  <si>
    <t>13*1,1 'Přepočtené koeficientem množství</t>
  </si>
  <si>
    <t>776251311</t>
  </si>
  <si>
    <t>Montáž podlahovin z přírodního linolea (marmolea) lepením 2-složkovým lepidlem z pásů</t>
  </si>
  <si>
    <t>-1618287214</t>
  </si>
  <si>
    <t>https://podminky.urs.cz/item/CS_URS_2022_02/776251311</t>
  </si>
  <si>
    <t>607561121</t>
  </si>
  <si>
    <t>sportovní nášlapný povlak ze sportovního linolea lepený k podkladu, tl. 3,2 mm, dekor dle výběru investora. Bez lajnování.</t>
  </si>
  <si>
    <t>247799559</t>
  </si>
  <si>
    <t>52,9*1,1 'Přepočtené koeficientem množství</t>
  </si>
  <si>
    <t>776991121</t>
  </si>
  <si>
    <t>Ostatní práce údržba nových podlahovin po pokládce čištění základní</t>
  </si>
  <si>
    <t>1713664549</t>
  </si>
  <si>
    <t>https://podminky.urs.cz/item/CS_URS_2022_02/776991121</t>
  </si>
  <si>
    <t>998776201</t>
  </si>
  <si>
    <t>Přesun hmot pro podlahy povlakové stanovený procentní sazbou (%) z ceny vodorovná dopravní vzdálenost do 50 m v objektech výšky do 6 m</t>
  </si>
  <si>
    <t>1378688965</t>
  </si>
  <si>
    <t>https://podminky.urs.cz/item/CS_URS_2022_02/998776201</t>
  </si>
  <si>
    <t>777</t>
  </si>
  <si>
    <t>Podlahy lité</t>
  </si>
  <si>
    <t>777121115</t>
  </si>
  <si>
    <t>Vyrovnání podkladu epoxidovou stěrkou plněnou pískem, tloušťky přes 3 do 5 mm, plochy přes 1,0 m2</t>
  </si>
  <si>
    <t>1046258725</t>
  </si>
  <si>
    <t>https://podminky.urs.cz/item/CS_URS_2022_02/777121115</t>
  </si>
  <si>
    <t>10 % z celkové plochy</t>
  </si>
  <si>
    <t>777131111</t>
  </si>
  <si>
    <t>Penetrační nátěr podlahy epoxidový předem plněný pískem</t>
  </si>
  <si>
    <t>-2126269729</t>
  </si>
  <si>
    <t>https://podminky.urs.cz/item/CS_URS_2022_02/777131111</t>
  </si>
  <si>
    <t>998777101</t>
  </si>
  <si>
    <t>Přesun hmot pro podlahy lité stanovený z hmotnosti přesunovaného materiálu vodorovná dopravní vzdálenost do 50 m v objektech výšky do 6 m</t>
  </si>
  <si>
    <t>1426793056</t>
  </si>
  <si>
    <t>https://podminky.urs.cz/item/CS_URS_2022_02/998777101</t>
  </si>
  <si>
    <t>998777201</t>
  </si>
  <si>
    <t>Přesun hmot pro podlahy lité stanovený procentní sazbou (%) z ceny vodorovná dopravní vzdálenost do 50 m v objektech výšky do 6 m</t>
  </si>
  <si>
    <t>823161585</t>
  </si>
  <si>
    <t>https://podminky.urs.cz/item/CS_URS_2022_02/998777201</t>
  </si>
  <si>
    <t>783998211R</t>
  </si>
  <si>
    <t xml:space="preserve">Úprava dřevěné podlahy vodorovným značením (lajnování) </t>
  </si>
  <si>
    <t>1830688104</t>
  </si>
  <si>
    <t>"předpoklad"  348,00</t>
  </si>
  <si>
    <t>462.3 - Úpravy povrchů - bezpečnostní obložení stěn</t>
  </si>
  <si>
    <t xml:space="preserve">    714 - Akustická a protiotřesová opatření</t>
  </si>
  <si>
    <t>714</t>
  </si>
  <si>
    <t>Akustická a protiotřesová opatření</t>
  </si>
  <si>
    <t>714123002R</t>
  </si>
  <si>
    <t>Montáž akustických minerálních skrytých panelů stěnových</t>
  </si>
  <si>
    <t>-1434636704</t>
  </si>
  <si>
    <t>Poznámka k položce:_x000D_
Montáž obkladu; nový sportovní bezpečnostní obklad stěn, který je testován a vyhovuje DIN 18032-7. Součástí dodávky je podkladní rošt, vypracování spárořezu desek (dodavatelská dokumentace) ke schválení vč. uvažovaného prořezu.</t>
  </si>
  <si>
    <t>***skladba S1+S3</t>
  </si>
  <si>
    <t>"tělocvična HS"  (18,2+3,9*2+1,97+1,48+1,49+1,52+5,325)*2,515</t>
  </si>
  <si>
    <t>63150962</t>
  </si>
  <si>
    <t>role akustická a tepelně izolační ze skelných vláken tl 40mm</t>
  </si>
  <si>
    <t>1007160362</t>
  </si>
  <si>
    <t>95,029*1,02 'Přepočtené koeficientem množství</t>
  </si>
  <si>
    <t>998714201</t>
  </si>
  <si>
    <t>Přesun hmot pro akustická a protiotřesová opatření stanovený procentní sazbou (%) z ceny vodorovná dopravní vzdálenost do 50 m v objektech výšky do 6 m</t>
  </si>
  <si>
    <t>1522237667</t>
  </si>
  <si>
    <t>https://podminky.urs.cz/item/CS_URS_2022_02/998714201</t>
  </si>
  <si>
    <t>766000001</t>
  </si>
  <si>
    <t>Rozměření výšek a hloubek rastru</t>
  </si>
  <si>
    <t>-50502892</t>
  </si>
  <si>
    <t>766414231</t>
  </si>
  <si>
    <t>Montáž obložení stěn panely obkladovými plochy do 5 m2 dýhovanými, plochy do 0,60 m2</t>
  </si>
  <si>
    <t>1850833851</t>
  </si>
  <si>
    <t>https://podminky.urs.cz/item/CS_URS_2022_02/766414231</t>
  </si>
  <si>
    <t>"tělocvična HS_S1"  (1,97+1,48+1,49+1,52+5,325+5,24+1,41+1,385+1,4+1,965+3,9*2)*0,15</t>
  </si>
  <si>
    <t>"tělocvična HS_S2"  4,125*0,15</t>
  </si>
  <si>
    <t>"nářaďovna_S2"  (7,588+1,98+2,023+1,796+4,443+3,44+3,41+3,4)*0,15</t>
  </si>
  <si>
    <t>606211291</t>
  </si>
  <si>
    <t>horní zákryt obkladu</t>
  </si>
  <si>
    <t>580202725</t>
  </si>
  <si>
    <t>9,479*1,06 'Přepočtené koeficientem množství</t>
  </si>
  <si>
    <t>766416233R</t>
  </si>
  <si>
    <t>Montáž obložení stěn plochy přes 5 m2 panely obkladovými dýhovanými, plochy přes 1,50 m2</t>
  </si>
  <si>
    <t>913823954</t>
  </si>
  <si>
    <t>"tělocvična HS"  (1,97+1,48+1,49+1,52+5,325+5,24+1,41+1,385+1,4+1,965+3,9*2)*2,515</t>
  </si>
  <si>
    <t>607320751</t>
  </si>
  <si>
    <t>S1 - odpružená obkladová nosná překližková deska s odolným dekorativním povrchem tl 15mm</t>
  </si>
  <si>
    <t>-896157693</t>
  </si>
  <si>
    <t>Poznámka k položce:_x000D_
Dodávka v souladu s projektovou dokumentací.</t>
  </si>
  <si>
    <t>77,927*1,06 'Přepočtené koeficientem množství</t>
  </si>
  <si>
    <t>-217659628</t>
  </si>
  <si>
    <t>"tělocvična HS"  4,125*2,515</t>
  </si>
  <si>
    <t>"nářaďovna"  (7,588+1,98+2,023+1,796+4,443+3,44+3,41+3,4)*2,515</t>
  </si>
  <si>
    <t>607320752</t>
  </si>
  <si>
    <t>S2 - obkladová nosná překližková deska s odolným dekorativním povrchem tl 15mm</t>
  </si>
  <si>
    <t>-578433965</t>
  </si>
  <si>
    <t>80,995*1,06 'Přepočtené koeficientem množství</t>
  </si>
  <si>
    <t>1071764173</t>
  </si>
  <si>
    <t>"tělocvična HS_stěny"  (1,9+1,7*4)*1,73</t>
  </si>
  <si>
    <t>"tělocvična HS_HZ"  (1,9*0,4)+(1,7*0,5)*4</t>
  </si>
  <si>
    <t>607320753</t>
  </si>
  <si>
    <t>S3 - obkladová nosná překližková deska s odolným dekorativním povrchem tl 15mm</t>
  </si>
  <si>
    <t>-1066566307</t>
  </si>
  <si>
    <t>19,211*1,06 'Přepočtené koeficientem množství</t>
  </si>
  <si>
    <t>766416239R</t>
  </si>
  <si>
    <t>Montáž obložení stěn plochy přes 5 m2 panely obkladovými dýhovanými, plochy přes 1,50 m2 Příplatek akustická perforace 8-16mm</t>
  </si>
  <si>
    <t>553078179</t>
  </si>
  <si>
    <t>"tělocvična HS"  (1,97+1,48+1,49+1,52+5,325+5,24+1,41+1,385+1,4+1,965+3,9*2)*(2,515-0,1)</t>
  </si>
  <si>
    <t>998766201</t>
  </si>
  <si>
    <t>Přesun hmot pro konstrukce truhlářské stanovený procentní sazbou (%) z ceny vodorovná dopravní vzdálenost do 50 m v objektech výšky do 6 m</t>
  </si>
  <si>
    <t>108549143</t>
  </si>
  <si>
    <t>https://podminky.urs.cz/item/CS_URS_2022_02/998766201</t>
  </si>
  <si>
    <t>462.4 - Elektronické komunikace</t>
  </si>
  <si>
    <t xml:space="preserve">    742 - Elektroinstalace - slaboproud</t>
  </si>
  <si>
    <t xml:space="preserve">      742.1 - Elektroinstalace - slaboproud - technologie ozvučení</t>
  </si>
  <si>
    <t xml:space="preserve">      742.2 - Elektroinstalace - slaboproud - technologie WIFI MESH</t>
  </si>
  <si>
    <t xml:space="preserve">      742.3 - Elektroinstalace - slaboproud - nastavení a oživení</t>
  </si>
  <si>
    <t>742</t>
  </si>
  <si>
    <t>Elektroinstalace - slaboproud</t>
  </si>
  <si>
    <t>998742201</t>
  </si>
  <si>
    <t>Přesun hmot pro slaboproud stanovený procentní sazbou (%) z ceny vodorovná dopravní vzdálenost do 50 m v objektech výšky do 6 m</t>
  </si>
  <si>
    <t>-366818635</t>
  </si>
  <si>
    <t>https://podminky.urs.cz/item/CS_URS_2022_02/998742201</t>
  </si>
  <si>
    <t>742.1</t>
  </si>
  <si>
    <t>Elektroinstalace - slaboproud - technologie ozvučení</t>
  </si>
  <si>
    <t>1001</t>
  </si>
  <si>
    <t>Mtž. nástěnný přehrávač se zesilovačem, 8 výstupy a bezdrátovými mikrofony</t>
  </si>
  <si>
    <t>-1800632524</t>
  </si>
  <si>
    <t>1001D</t>
  </si>
  <si>
    <t>nástěnný přehrávač se zesilovačem, 8 výstupy a bezdrátovými mikrofony</t>
  </si>
  <si>
    <t>-2077198855</t>
  </si>
  <si>
    <t xml:space="preserve">Poznámka k položce:_x000D_
nástěnný přehrávač se zesilovačem, 8 výstupy a bezdrátovými mikrofony                          4× 20 W (dvě stereo zóny), 8 výstupů na reproduktory, v každé zóně jiná hudba, 7“ displej, bezdrátový ruční a náhlavní mikrofon, softwarové equalizéry, multimediální přehrávač obrázků, hudby i videí (VLC Player, YouTube Vanced) z SD karty, USB, Lan i internetu, Internetové rádia a podcasty (Spotify, RadiaCZ, RadioBox), Bluetooth, AUX vstup, linkové výstupy na subwoofery a ext. zesilovače, Wifi, budík, kalendář, podpora DLNA / UpNP, AirPlay (E-share), otevřený systém Android, napájení přímo z 230 V_x000D_
</t>
  </si>
  <si>
    <t>1002</t>
  </si>
  <si>
    <t xml:space="preserve">Mtž. koncový stereo zesilovač </t>
  </si>
  <si>
    <t>1085293605</t>
  </si>
  <si>
    <t>1002D</t>
  </si>
  <si>
    <t xml:space="preserve">koncový stereo zesilovač    </t>
  </si>
  <si>
    <t>-47573738</t>
  </si>
  <si>
    <t xml:space="preserve">Poznámka k položce:_x000D_
Koncový stereo zesilovač                                                                                              2× 50 W / 8 Ω, 1 vstup stereo Line In, 1 výstup stereo Line Out, D třída, vysoká účinnost, plně digitální, řízený procesorem, sw. equalizér, limiter, ochrany, standby, dálkové ovládání, pasivní chlazení, konzola_x000D_
</t>
  </si>
  <si>
    <t>1003</t>
  </si>
  <si>
    <t xml:space="preserve">Mtž. reprosoustava s konzolou </t>
  </si>
  <si>
    <t>2099313141</t>
  </si>
  <si>
    <t>1003D</t>
  </si>
  <si>
    <t xml:space="preserve">reprosoustava s konzolou bílá               </t>
  </si>
  <si>
    <t>-2130676905</t>
  </si>
  <si>
    <t xml:space="preserve">Poznámka k položce:_x000D_
"Reprosoustava s konzolou bílá                                                                                      60 W rms / 100 V nebo 8 Ω, 90 dB, 45 – 20 000 Hz, přepínač výkonu, 8″ basový reproduktor, 50 mm kalotový výškový reproduktor, instalační konzola, vlhkuodolné
"_x000D_
</t>
  </si>
  <si>
    <t>1004</t>
  </si>
  <si>
    <t xml:space="preserve">Mtž. ochranná klec pro 8“ reprosoustavy </t>
  </si>
  <si>
    <t>743986443</t>
  </si>
  <si>
    <t>1004D</t>
  </si>
  <si>
    <t xml:space="preserve">ochranná klec pro 8“ reprosoustavy                  </t>
  </si>
  <si>
    <t>2101254909</t>
  </si>
  <si>
    <t xml:space="preserve">Poznámka k položce:_x000D_
Ochranná klec pro 8“ reprosoustavy                                                                                ocelová konstrukce, kulatina Ø 4 a 11 mm, oko mříže 50 × 50 mm, 373 × 523 × 426 mm_x000D_
</t>
  </si>
  <si>
    <t>1005</t>
  </si>
  <si>
    <t xml:space="preserve">Mtž. podhledový reproduktor </t>
  </si>
  <si>
    <t>-1133756450</t>
  </si>
  <si>
    <t>1005D</t>
  </si>
  <si>
    <t xml:space="preserve">podhledový reproduktor     </t>
  </si>
  <si>
    <t>-692778415</t>
  </si>
  <si>
    <t xml:space="preserve">Poznámka k položce:_x000D_
Podhledový reproduktor                                                                                            dvoupásmový, 50 W / 8 Ω, 86 dB, 50 – 20 000 Hz, magnetický rámeček, 251 × 251 mm, Mica membrána, hedvábná kalota, výhybka, rychlozatahova­cí klapky                               _x000D_
</t>
  </si>
  <si>
    <t>1006</t>
  </si>
  <si>
    <t xml:space="preserve">Mtž. rozvodnice 2x12 (18) modulů pod omítku </t>
  </si>
  <si>
    <t>1231352430</t>
  </si>
  <si>
    <t>1006D</t>
  </si>
  <si>
    <t xml:space="preserve">rozvodnice 2x12 (18) modulů pod omítku         </t>
  </si>
  <si>
    <t>1406294454</t>
  </si>
  <si>
    <t xml:space="preserve">Poznámka k položce:_x000D_
Rozvodnice 2x12 (18) modulů pod omítku pro instalaci zesilovače se zdrojem a zdroj pro wifi MESH_x000D_
</t>
  </si>
  <si>
    <t>1007</t>
  </si>
  <si>
    <t xml:space="preserve">Mtž. rozvodnice 1x12 modulů pod omítku </t>
  </si>
  <si>
    <t>-1477481717</t>
  </si>
  <si>
    <t>1007D</t>
  </si>
  <si>
    <t xml:space="preserve">rozvodnice 1x12  modulů pod omítku    </t>
  </si>
  <si>
    <t>2054099171</t>
  </si>
  <si>
    <t xml:space="preserve">Poznámka k položce:_x000D_
Rozvodnice 1x12  modulů pod omítku pro instalaci jističů a ukončení napájecích kabelů pro ozvučení a wifi mesh_x000D_
</t>
  </si>
  <si>
    <t>1008</t>
  </si>
  <si>
    <t>Mtž. instalační jistič 10 kA, charakteristika B, 2 A, 1pól</t>
  </si>
  <si>
    <t>-1662285232</t>
  </si>
  <si>
    <t>1008D</t>
  </si>
  <si>
    <t>instalační jistič 10 kA, charakteristika B, 2 A, 1pól</t>
  </si>
  <si>
    <t>1748844746</t>
  </si>
  <si>
    <t>1009</t>
  </si>
  <si>
    <t>Mtž. instalační jistič 10 kA, charakteristika B, 6 A, 1pól</t>
  </si>
  <si>
    <t>-1792586463</t>
  </si>
  <si>
    <t>1009D</t>
  </si>
  <si>
    <t>instalační jistič 10 kA, charakteristika B, 6 A, 1pól</t>
  </si>
  <si>
    <t>-2100147649</t>
  </si>
  <si>
    <t>1010</t>
  </si>
  <si>
    <t>Mtž. napájecí kabel CYKY 3x1,5</t>
  </si>
  <si>
    <t>2069407603</t>
  </si>
  <si>
    <t>1010D</t>
  </si>
  <si>
    <t>napájecí kabel CYKY 3x1,5</t>
  </si>
  <si>
    <t>1319096950</t>
  </si>
  <si>
    <t>1011</t>
  </si>
  <si>
    <t>Mtž. napájecí kabel CYKY 3x2,5</t>
  </si>
  <si>
    <t>-1951335038</t>
  </si>
  <si>
    <t>Poznámka k položce:_x000D_
napojit do stávajícho rozvaděče nn</t>
  </si>
  <si>
    <t>1011D</t>
  </si>
  <si>
    <t xml:space="preserve">napájecí kabel CYKY 3x2,5 </t>
  </si>
  <si>
    <t>313480543</t>
  </si>
  <si>
    <t>1012</t>
  </si>
  <si>
    <t>Mtž. reproduktorový kabel 2 × 1,5 mm², CCA měď</t>
  </si>
  <si>
    <t>650816418</t>
  </si>
  <si>
    <t>1012D</t>
  </si>
  <si>
    <t xml:space="preserve">reproduktorový kabel  2 × 1,5 mm², CCA měď, kroucené žíly – lanka, nízká kapacita  </t>
  </si>
  <si>
    <t>-1544162241</t>
  </si>
  <si>
    <t>1013</t>
  </si>
  <si>
    <t>Mtž. linkový kabel PVC izolace, 2 žíly CuL</t>
  </si>
  <si>
    <t>-757651179</t>
  </si>
  <si>
    <t>1013D</t>
  </si>
  <si>
    <t>linkový kabel   PVC izolace, 2 žíly CuL, stínění Cu opředením</t>
  </si>
  <si>
    <t>718109137</t>
  </si>
  <si>
    <t>742.2</t>
  </si>
  <si>
    <t>Elektroinstalace - slaboproud - technologie WIFI MESH</t>
  </si>
  <si>
    <t>1200</t>
  </si>
  <si>
    <t xml:space="preserve">Mtž. datový rozvaděč </t>
  </si>
  <si>
    <t>-456070388</t>
  </si>
  <si>
    <t>1200D</t>
  </si>
  <si>
    <t xml:space="preserve">datový rozvaděč        </t>
  </si>
  <si>
    <t>-695985521</t>
  </si>
  <si>
    <t xml:space="preserve">Poznámka k položce:_x000D_
Datový rozvaděč velikost rack skříně 9U, rozměry 500 × 600 × 450 mm (V×Š×H), materiál ocel, maximální zatížení 65 kg, zámek, hmotnost 18 kg, šedá barva_x000D_
</t>
  </si>
  <si>
    <t>1201</t>
  </si>
  <si>
    <t>police s perforací 2U 400mm</t>
  </si>
  <si>
    <t>472945718</t>
  </si>
  <si>
    <t>1201D</t>
  </si>
  <si>
    <t>768597331</t>
  </si>
  <si>
    <t>1202</t>
  </si>
  <si>
    <t>Mtž. rozvodný panel 1,5U</t>
  </si>
  <si>
    <t>336450633</t>
  </si>
  <si>
    <t>1202D</t>
  </si>
  <si>
    <t>rozvodný panel 1,5U</t>
  </si>
  <si>
    <t>-673800924</t>
  </si>
  <si>
    <t xml:space="preserve">Poznámka k položce:_x000D_
Rozvodný panel 1,5U  Držák - s přepěťovou ochranou, 5 zásuvek / 230 V, výška 1,5U, pro rozvaděče 19“, materiál samozhášivý plast, síťový filtr, _x000D_
</t>
  </si>
  <si>
    <t>1203</t>
  </si>
  <si>
    <t>Mtž. WiFi systém - WiFi 5, 802.11</t>
  </si>
  <si>
    <t>3pack</t>
  </si>
  <si>
    <t>-1846684031</t>
  </si>
  <si>
    <t>1203D</t>
  </si>
  <si>
    <t>WiFi systém - WiFi 5, 802.11</t>
  </si>
  <si>
    <t>-656642943</t>
  </si>
  <si>
    <t xml:space="preserve">Poznámka k položce:_x000D_
WiFi systém - WiFi 5, 802.11-/b/g/n/ac, až 2134 Mb/s, Tri-band (2.4 GHz 400 Mb/s + 5 GHz 1734 Mb/s ), 2 × GLAN, WPA-PSK a WPA2-PSK, gigabit LAN, QoS (Quality of Service), IPv6 Ready, MU-MIMO, rodičovská kontrola, Wi-Fi Mesh a hlasové ovládání Amazon Alexa/Google Assistant_x000D_
</t>
  </si>
  <si>
    <t>1204</t>
  </si>
  <si>
    <t>Mtž. datový kabel UTP 2m cat.5E</t>
  </si>
  <si>
    <t>ks</t>
  </si>
  <si>
    <t>1613932030</t>
  </si>
  <si>
    <t>1204D</t>
  </si>
  <si>
    <t>datový kabel UTP 2m cat.5E</t>
  </si>
  <si>
    <t>1410073128</t>
  </si>
  <si>
    <t>1205</t>
  </si>
  <si>
    <t>Mtž. napojení napájecích adaptérů na 230V</t>
  </si>
  <si>
    <t>2043066772</t>
  </si>
  <si>
    <t>1205D</t>
  </si>
  <si>
    <t>napojení napájecích adaptérů na 230V</t>
  </si>
  <si>
    <t>749565084</t>
  </si>
  <si>
    <t>1206</t>
  </si>
  <si>
    <t>Mtž. proddloužení napájecího kabelu od napájecího adaptéru Jask M- jack F a 15m</t>
  </si>
  <si>
    <t>-929557066</t>
  </si>
  <si>
    <t>1206D</t>
  </si>
  <si>
    <t>proddloužení napájecího kabelu od napájecího adaptéru Jask M- jack F a 15m</t>
  </si>
  <si>
    <t>-1156549267</t>
  </si>
  <si>
    <t>742.3</t>
  </si>
  <si>
    <t>Elektroinstalace - slaboproud - nastavení a oživení</t>
  </si>
  <si>
    <t>1301</t>
  </si>
  <si>
    <t>Mtž. nastavení a oživení ozvučení v hlavní tělocvičně</t>
  </si>
  <si>
    <t>-1037489019</t>
  </si>
  <si>
    <t>1301D</t>
  </si>
  <si>
    <t>nastavení a oživení ozvučení v hlavní tělocvičně</t>
  </si>
  <si>
    <t>981896898</t>
  </si>
  <si>
    <t>1302</t>
  </si>
  <si>
    <t>Mtž. nastavení a oživení ozvučení ve vedlejší tělocvičně</t>
  </si>
  <si>
    <t>568813382</t>
  </si>
  <si>
    <t>1302D</t>
  </si>
  <si>
    <t>nastavení a oživení ozvučení ve vedlejší  tělocvičně</t>
  </si>
  <si>
    <t>1753024848</t>
  </si>
  <si>
    <t>1303</t>
  </si>
  <si>
    <t>Mtž. připojení na internet systém mesh</t>
  </si>
  <si>
    <t>-328642506</t>
  </si>
  <si>
    <t>1303D</t>
  </si>
  <si>
    <t>připojení na internet  systém mesh</t>
  </si>
  <si>
    <t>677430816</t>
  </si>
  <si>
    <t>1304</t>
  </si>
  <si>
    <t xml:space="preserve">Mtž. revize NAPÁJENÍ </t>
  </si>
  <si>
    <t>1611023303</t>
  </si>
  <si>
    <t>1304D</t>
  </si>
  <si>
    <t xml:space="preserve">revize NAPÁJENÍ </t>
  </si>
  <si>
    <t>1322024789</t>
  </si>
  <si>
    <t>1305</t>
  </si>
  <si>
    <t>Mtž. koordinační ZKOUŠKY wifi a ozvučení (3+3+ 1rack)</t>
  </si>
  <si>
    <t>-1309144699</t>
  </si>
  <si>
    <t>462.5 - Dodávka sportovního vybavení</t>
  </si>
  <si>
    <t>N00 - Specifikace dodávek</t>
  </si>
  <si>
    <t>N00</t>
  </si>
  <si>
    <t>Specifikace dodávek</t>
  </si>
  <si>
    <t>M00001</t>
  </si>
  <si>
    <t>M 1. skříň na míče s posuvnými dveřmi kovová</t>
  </si>
  <si>
    <t>512</t>
  </si>
  <si>
    <t>-1700820299</t>
  </si>
  <si>
    <t>Poznámka k položce:_x000D_
2 m, výška 1,95 m, hloubka 60 cm, 8 polic, 80 kg _x000D_
nosnost police, barva dle výběru investora</t>
  </si>
  <si>
    <t>M00002</t>
  </si>
  <si>
    <t>M 2. gymnastický koberec 3,5 cm</t>
  </si>
  <si>
    <t>836083725</t>
  </si>
  <si>
    <t>Poznámka k položce:_x000D_
s lamelami, šíře 2 m</t>
  </si>
  <si>
    <t>M00003</t>
  </si>
  <si>
    <t>M 3. suchý zip spojovací kobercovým povrchem, modrý, 8 cm, délka 12 m</t>
  </si>
  <si>
    <t>84878668</t>
  </si>
  <si>
    <t>M00004</t>
  </si>
  <si>
    <t>M 4. odrazový můstek gymnastický 1200 x 600 mm výška 21,5 cm</t>
  </si>
  <si>
    <t>1597253623</t>
  </si>
  <si>
    <t>Poznámka k položce:_x000D_
materiál překližka, mikropryž_x000D_
splňuje požadavky normy EN 913</t>
  </si>
  <si>
    <t>M00005</t>
  </si>
  <si>
    <t>M 5. basketbalový koš s deskou, nástěnný, certifikace dle EN 1270</t>
  </si>
  <si>
    <t>-469777183</t>
  </si>
  <si>
    <t>Poznámka k položce:_x000D_
deska 120 x 90 cm, práškově lakovaná obruč _x000D_
s nosností 240 kg, ocelový kce pro upevnění na zeď</t>
  </si>
  <si>
    <t>M00006</t>
  </si>
  <si>
    <t>M 6. bedna švédská dřevěná šestidílná, výška kusu 12 cm</t>
  </si>
  <si>
    <t>1636026179</t>
  </si>
  <si>
    <t xml:space="preserve">Poznámka k položce:_x000D_
vrchní část z umělé kůže, dřevěná lakovaná část_x000D_
rozměr výška 72 cm, délka 100 cm, šířka 52 – 40 cm_x000D_
</t>
  </si>
  <si>
    <t>M00007</t>
  </si>
  <si>
    <t xml:space="preserve">M 7. malá gymnastická trampolína trubkový rám </t>
  </si>
  <si>
    <t>-1053832242</t>
  </si>
  <si>
    <t xml:space="preserve">Poznámka k položce:_x000D_
rozměr 1100 x 1100 mm_x000D_
odraziště 600 x 600 mm, vč. krytu z molitanu a syntetické koženky_x000D_
odpovídající bezpečnostní normě ČSN EN 132219_x000D_
</t>
  </si>
  <si>
    <t>M00008</t>
  </si>
  <si>
    <t>M 8. žíněnka, profesionální pro školy</t>
  </si>
  <si>
    <t>-1066358014</t>
  </si>
  <si>
    <t>Poznámka k položce:_x000D_
materiál Plawil, PVC a pěna tuhost T40 (měkká), obal žíněnky tl. 8 mm, systém suchých zipů pro rozšíření plochy, váha 30 kg, délka 200 cm, šířka 120 cm, výška 15 cm</t>
  </si>
  <si>
    <t>M00009</t>
  </si>
  <si>
    <t xml:space="preserve">M 9. dřevěná lavička – švédská lavička </t>
  </si>
  <si>
    <t>2089471713</t>
  </si>
  <si>
    <t>Poznámka k položce:_x000D_
gymnastická s kladinkou, délka 250 cm, šířka 28 cm, výška lavičky 30 cm, hmotnost 18 kg</t>
  </si>
  <si>
    <t>M00010</t>
  </si>
  <si>
    <t>M 10. žebřiny dřevěné, s vlepenými příčkami z jasanu oválné</t>
  </si>
  <si>
    <t>-1401168348</t>
  </si>
  <si>
    <t xml:space="preserve">Poznámka k položce:_x000D_
boky ze spárovky tl. 40 mm, lakované kotvy do zdiva, nosnost 120 kg_x000D_
</t>
  </si>
  <si>
    <t>M00011</t>
  </si>
  <si>
    <t>M 11. síť na volejbal, černá s lankem rozměr 9,5 m s 1 m</t>
  </si>
  <si>
    <t>-640869419</t>
  </si>
  <si>
    <t xml:space="preserve">Poznámka k položce:_x000D_
oko 10 cm, síla sítě 3 mm, doplněna ocelevým lankem, materiál PA/3 mm,_x000D_
</t>
  </si>
  <si>
    <t>M00012</t>
  </si>
  <si>
    <t>M 12. síť na volejbal, beach, rozměr 8,5 x 1 m</t>
  </si>
  <si>
    <t>1696761412</t>
  </si>
  <si>
    <t>Poznámka k položce:_x000D_
oka 10 cm, síťovina PE 2,5 mm, doplněna o ocelové lanko,</t>
  </si>
  <si>
    <t>M00013</t>
  </si>
  <si>
    <t>M 13. stojan na skok do výšky, vysoký závodní, hliníkový</t>
  </si>
  <si>
    <t>pár</t>
  </si>
  <si>
    <t>-766285364</t>
  </si>
  <si>
    <t>Poznámka k položce:_x000D_
rozsah do 250 cm, 2 opěrky latěk nad sebou do vzdálenosti 75 cm, kolečka pro manipulaci,</t>
  </si>
  <si>
    <t>M00014</t>
  </si>
  <si>
    <t>M 14. měřící tyč do 3 m, teleskopická</t>
  </si>
  <si>
    <t>1176695024</t>
  </si>
  <si>
    <t>Poznámka k položce:_x000D_
měření od 70 cm do 3 m, opatřeno pouzdrem</t>
  </si>
  <si>
    <t>M00015</t>
  </si>
  <si>
    <t>M 15. laťka pro skok do výšky, laminátová, parametry IAAE</t>
  </si>
  <si>
    <t>-491944026</t>
  </si>
  <si>
    <t>M00016</t>
  </si>
  <si>
    <t xml:space="preserve">M 16. měřící pásmo, 20 m, umělé </t>
  </si>
  <si>
    <t>-593142335</t>
  </si>
  <si>
    <t>M00017</t>
  </si>
  <si>
    <t>M 17. stopky, pro rozhodčí</t>
  </si>
  <si>
    <t>-60181732</t>
  </si>
  <si>
    <t>Poznámka k položce:_x000D_
měří 10 úsek a 10 mezičasů, měření času + odpočet</t>
  </si>
  <si>
    <t>M00018</t>
  </si>
  <si>
    <t xml:space="preserve">M 18. podložka na cvičení,aerobní a fitness pěnová EVA </t>
  </si>
  <si>
    <t>-1937248424</t>
  </si>
  <si>
    <t>Poznámka k položce:_x000D_
rozměr 180 cm x 60 cm, tloušťka 1,6 cm, prostiskluzová, očka na zavěšení, modrá</t>
  </si>
  <si>
    <t>M00019</t>
  </si>
  <si>
    <t>M 19. činky 1 kg, jednoruční, povrch neopren</t>
  </si>
  <si>
    <t>-638675033</t>
  </si>
  <si>
    <t>M00020</t>
  </si>
  <si>
    <t>M 20. činky 2 kg, jednoruční, povrch neopren</t>
  </si>
  <si>
    <t>1354927009</t>
  </si>
  <si>
    <t>M00021</t>
  </si>
  <si>
    <t>M 21. dopadiště pod boulderovou stěnu</t>
  </si>
  <si>
    <t>-1969344763</t>
  </si>
  <si>
    <t>Poznámka k položce:_x000D_
tvarové řešení „L“ větší délka 4,5 a 5,5 m, kratší délka 3,0 a 3,0 m, šíře ramene 2,5 m</t>
  </si>
  <si>
    <t>M00000</t>
  </si>
  <si>
    <t>Přesun hmot procentní v objektech v do 6 m</t>
  </si>
  <si>
    <t>-2010396666</t>
  </si>
  <si>
    <t>462,6 -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</si>
  <si>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</si>
  <si>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</si>
  <si>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</si>
  <si>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</si>
  <si>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</si>
  <si>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</si>
  <si>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</si>
  <si>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VRN1</t>
  </si>
  <si>
    <t>Průzkumné, geodetické a projektové práce</t>
  </si>
  <si>
    <t>013203000</t>
  </si>
  <si>
    <t>Dokumentace stavby bez rozlišení</t>
  </si>
  <si>
    <t>…</t>
  </si>
  <si>
    <t>1024</t>
  </si>
  <si>
    <t>-1258251536</t>
  </si>
  <si>
    <t>https://podminky.urs.cz/item/CS_URS_2022_02/013203000</t>
  </si>
  <si>
    <t>"dodavatelská dokumentace"  1</t>
  </si>
  <si>
    <t>VRN3</t>
  </si>
  <si>
    <t>Zařízení staveniště</t>
  </si>
  <si>
    <t>030001000</t>
  </si>
  <si>
    <t>soub.</t>
  </si>
  <si>
    <t>-1454978873</t>
  </si>
  <si>
    <t>https://podminky.urs.cz/item/CS_URS_2022_01/030001000</t>
  </si>
  <si>
    <t>VRN4</t>
  </si>
  <si>
    <t>Inženýrská činnost</t>
  </si>
  <si>
    <t>045002000</t>
  </si>
  <si>
    <t>Kompletační a koordinační činnost</t>
  </si>
  <si>
    <t>1983653912</t>
  </si>
  <si>
    <t>https://podminky.urs.cz/item/CS_URS_2022_01/045002000</t>
  </si>
  <si>
    <t>VRN6</t>
  </si>
  <si>
    <t>Územní vlivy</t>
  </si>
  <si>
    <t>060001000</t>
  </si>
  <si>
    <t>617277804</t>
  </si>
  <si>
    <t>https://podminky.urs.cz/item/CS_URS_2022_01/060001000</t>
  </si>
  <si>
    <t>VRN7</t>
  </si>
  <si>
    <t>Provozní vlivy</t>
  </si>
  <si>
    <t>070001000</t>
  </si>
  <si>
    <t>203806363</t>
  </si>
  <si>
    <t>https://podminky.urs.cz/item/CS_URS_2022_01/070001000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</si>
  <si>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</si>
  <si>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</si>
  <si>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</si>
  <si>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</si>
  <si>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</si>
  <si>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</si>
  <si>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</si>
  <si>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</si>
  <si>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</si>
  <si>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</si>
  <si>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</si>
  <si>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</si>
  <si>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</si>
  <si>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</si>
  <si>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</si>
  <si>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</si>
  <si>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</si>
  <si>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</si>
  <si>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</si>
  <si>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</si>
  <si>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</si>
  <si>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</si>
  <si>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</si>
  <si>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</si>
  <si>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</si>
  <si>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</si>
  <si>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</si>
  <si>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</si>
  <si>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</si>
  <si>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</si>
  <si>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</si>
  <si>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</si>
  <si>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</si>
  <si>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</si>
  <si>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</si>
  <si>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</si>
  <si>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</si>
  <si>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</si>
  <si>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</si>
  <si>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</si>
  <si>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</si>
  <si>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</si>
  <si>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</si>
  <si>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</si>
  <si>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</si>
  <si>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</si>
  <si>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</si>
  <si>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</si>
  <si>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</si>
  <si>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</si>
  <si>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</si>
  <si>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</si>
  <si>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</si>
  <si>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</si>
  <si>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</si>
  <si>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</si>
  <si>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</si>
  <si>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</si>
  <si>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</si>
  <si>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</si>
  <si>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</si>
  <si>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</si>
  <si>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</si>
  <si>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</si>
  <si>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</si>
  <si>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</si>
  <si>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</si>
  <si>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</si>
  <si>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</si>
  <si>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</si>
  <si>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</si>
  <si>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</si>
  <si>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</si>
  <si>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</si>
  <si>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</si>
  <si>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</si>
  <si>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</si>
  <si>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</si>
  <si>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</si>
  <si>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</si>
  <si>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</si>
  <si>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</si>
  <si>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</si>
  <si>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</si>
  <si>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</si>
  <si>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</si>
  <si>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</si>
  <si>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</si>
  <si>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</si>
  <si>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</si>
  <si>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</si>
  <si>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</si>
  <si>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</si>
  <si>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</si>
  <si>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</si>
  <si>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</si>
  <si>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</si>
  <si>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</si>
  <si>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</si>
  <si>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</si>
  <si>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</si>
  <si>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</si>
  <si>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</si>
  <si>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</si>
  <si>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</si>
  <si>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</si>
  <si>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</si>
  <si>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</si>
  <si>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</si>
  <si>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</si>
  <si>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</si>
  <si>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</si>
  <si>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</si>
  <si>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</si>
  <si>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</si>
  <si>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</si>
  <si>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</si>
  <si>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</si>
  <si>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</si>
  <si>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</si>
  <si>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</si>
  <si>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</si>
  <si>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</si>
  <si>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</si>
  <si>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</si>
  <si>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</si>
  <si>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</si>
  <si>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</si>
  <si>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</si>
  <si>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</si>
  <si>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</si>
  <si>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</si>
  <si>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</si>
  <si>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</si>
  <si>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</si>
  <si>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</si>
  <si>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</si>
  <si>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</si>
  <si>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</si>
  <si>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</si>
  <si>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</si>
  <si>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</si>
  <si>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</si>
  <si>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</si>
  <si>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</si>
  <si>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</si>
  <si>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</si>
  <si>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</si>
  <si>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</si>
  <si>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</si>
  <si>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</si>
  <si>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</si>
  <si>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</si>
  <si>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</si>
  <si>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</si>
  <si>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</si>
  <si>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</si>
  <si>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</si>
  <si>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</si>
  <si>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</si>
  <si>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</si>
  <si>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</si>
  <si>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</si>
  <si>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</si>
  <si>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</si>
  <si>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</si>
  <si>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</si>
  <si>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</si>
  <si>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</si>
  <si>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</si>
  <si>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</si>
  <si>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</si>
  <si>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</si>
  <si>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</si>
  <si>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</si>
  <si>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</si>
  <si>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</si>
  <si>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</si>
  <si>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</si>
  <si>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</si>
  <si>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</si>
  <si>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</si>
  <si>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</si>
  <si>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</si>
  <si>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</si>
  <si>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</si>
  <si>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Rekonstrukce vnitřního sportovního areálu školy Gymnazia Brandýs nad Labem - Stará Boleslav</t>
  </si>
  <si>
    <t>Gym. J. S. Machara, Brandýs nad Labem – Stará Boleslav</t>
  </si>
  <si>
    <t>Gym. J. S. Machara, Brandýs nad Labem  – Stará Boleslav</t>
  </si>
  <si>
    <t>Gym. J. S. Machara, Brandýs nad Labem - Stará Boleslav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</si>
</sst>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973031512" TargetMode="External"/><Relationship Id="rId117" Type="http://schemas.openxmlformats.org/officeDocument/2006/relationships/hyperlink" Target="https://podminky.urs.cz/item/CS_URS_2022_02/767640322" TargetMode="External"/><Relationship Id="rId21" Type="http://schemas.openxmlformats.org/officeDocument/2006/relationships/hyperlink" Target="https://podminky.urs.cz/item/CS_URS_2022_02/964073211" TargetMode="External"/><Relationship Id="rId42" Type="http://schemas.openxmlformats.org/officeDocument/2006/relationships/hyperlink" Target="https://podminky.urs.cz/item/CS_URS_2022_02/998018001" TargetMode="External"/><Relationship Id="rId47" Type="http://schemas.openxmlformats.org/officeDocument/2006/relationships/hyperlink" Target="https://podminky.urs.cz/item/CS_URS_2022_02/998725181" TargetMode="External"/><Relationship Id="rId63" Type="http://schemas.openxmlformats.org/officeDocument/2006/relationships/hyperlink" Target="https://podminky.urs.cz/item/CS_URS_2022_02/741112061" TargetMode="External"/><Relationship Id="rId68" Type="http://schemas.openxmlformats.org/officeDocument/2006/relationships/hyperlink" Target="https://podminky.urs.cz/item/CS_URS_2022_02/741122016" TargetMode="External"/><Relationship Id="rId84" Type="http://schemas.openxmlformats.org/officeDocument/2006/relationships/hyperlink" Target="https://podminky.urs.cz/item/CS_URS_2022_02/741370034" TargetMode="External"/><Relationship Id="rId89" Type="http://schemas.openxmlformats.org/officeDocument/2006/relationships/hyperlink" Target="https://podminky.urs.cz/item/CS_URS_2022_02/741810002" TargetMode="External"/><Relationship Id="rId112" Type="http://schemas.openxmlformats.org/officeDocument/2006/relationships/hyperlink" Target="https://podminky.urs.cz/item/CS_URS_2022_02/766695212" TargetMode="External"/><Relationship Id="rId133" Type="http://schemas.openxmlformats.org/officeDocument/2006/relationships/hyperlink" Target="https://podminky.urs.cz/item/CS_URS_2022_02/998781181" TargetMode="External"/><Relationship Id="rId138" Type="http://schemas.openxmlformats.org/officeDocument/2006/relationships/hyperlink" Target="https://podminky.urs.cz/item/CS_URS_2022_02/783601347" TargetMode="External"/><Relationship Id="rId154" Type="http://schemas.openxmlformats.org/officeDocument/2006/relationships/hyperlink" Target="https://podminky.urs.cz/item/CS_URS_2022_02/784171125" TargetMode="External"/><Relationship Id="rId159" Type="http://schemas.openxmlformats.org/officeDocument/2006/relationships/hyperlink" Target="https://podminky.urs.cz/item/CS_URS_2022_02/784681005" TargetMode="External"/><Relationship Id="rId16" Type="http://schemas.openxmlformats.org/officeDocument/2006/relationships/hyperlink" Target="https://podminky.urs.cz/item/CS_URS_2022_02/952901114" TargetMode="External"/><Relationship Id="rId107" Type="http://schemas.openxmlformats.org/officeDocument/2006/relationships/hyperlink" Target="https://podminky.urs.cz/item/CS_URS_2022_02/766660728" TargetMode="External"/><Relationship Id="rId11" Type="http://schemas.openxmlformats.org/officeDocument/2006/relationships/hyperlink" Target="https://podminky.urs.cz/item/CS_URS_2022_02/642944221" TargetMode="External"/><Relationship Id="rId32" Type="http://schemas.openxmlformats.org/officeDocument/2006/relationships/hyperlink" Target="https://podminky.urs.cz/item/CS_URS_2022_02/978059541" TargetMode="External"/><Relationship Id="rId37" Type="http://schemas.openxmlformats.org/officeDocument/2006/relationships/hyperlink" Target="https://podminky.urs.cz/item/CS_URS_2022_02/997013509" TargetMode="External"/><Relationship Id="rId53" Type="http://schemas.openxmlformats.org/officeDocument/2006/relationships/hyperlink" Target="https://podminky.urs.cz/item/CS_URS_2022_02/734261234" TargetMode="External"/><Relationship Id="rId58" Type="http://schemas.openxmlformats.org/officeDocument/2006/relationships/hyperlink" Target="https://podminky.urs.cz/item/CS_URS_2022_02/735118110" TargetMode="External"/><Relationship Id="rId74" Type="http://schemas.openxmlformats.org/officeDocument/2006/relationships/hyperlink" Target="https://podminky.urs.cz/item/CS_URS_2022_02/741231011" TargetMode="External"/><Relationship Id="rId79" Type="http://schemas.openxmlformats.org/officeDocument/2006/relationships/hyperlink" Target="https://podminky.urs.cz/item/CS_URS_2022_02/741312011" TargetMode="External"/><Relationship Id="rId102" Type="http://schemas.openxmlformats.org/officeDocument/2006/relationships/hyperlink" Target="https://podminky.urs.cz/item/CS_URS_2022_02/766421811" TargetMode="External"/><Relationship Id="rId123" Type="http://schemas.openxmlformats.org/officeDocument/2006/relationships/hyperlink" Target="https://podminky.urs.cz/item/CS_URS_2022_02/998767181" TargetMode="External"/><Relationship Id="rId128" Type="http://schemas.openxmlformats.org/officeDocument/2006/relationships/hyperlink" Target="https://podminky.urs.cz/item/CS_URS_2022_02/776410811" TargetMode="External"/><Relationship Id="rId144" Type="http://schemas.openxmlformats.org/officeDocument/2006/relationships/hyperlink" Target="https://podminky.urs.cz/item/CS_URS_2022_02/783617147" TargetMode="External"/><Relationship Id="rId149" Type="http://schemas.openxmlformats.org/officeDocument/2006/relationships/hyperlink" Target="https://podminky.urs.cz/item/CS_URS_2022_02/784121003" TargetMode="External"/><Relationship Id="rId5" Type="http://schemas.openxmlformats.org/officeDocument/2006/relationships/hyperlink" Target="https://podminky.urs.cz/item/CS_URS_2022_02/611315412" TargetMode="External"/><Relationship Id="rId90" Type="http://schemas.openxmlformats.org/officeDocument/2006/relationships/hyperlink" Target="https://podminky.urs.cz/item/CS_URS_2022_02/741920391" TargetMode="External"/><Relationship Id="rId95" Type="http://schemas.openxmlformats.org/officeDocument/2006/relationships/hyperlink" Target="https://podminky.urs.cz/item/CS_URS_2022_02/763131491" TargetMode="External"/><Relationship Id="rId160" Type="http://schemas.openxmlformats.org/officeDocument/2006/relationships/drawing" Target="../drawings/drawing2.xml"/><Relationship Id="rId22" Type="http://schemas.openxmlformats.org/officeDocument/2006/relationships/hyperlink" Target="https://podminky.urs.cz/item/CS_URS_2022_02/967031132" TargetMode="External"/><Relationship Id="rId27" Type="http://schemas.openxmlformats.org/officeDocument/2006/relationships/hyperlink" Target="https://podminky.urs.cz/item/CS_URS_2022_02/973031616" TargetMode="External"/><Relationship Id="rId43" Type="http://schemas.openxmlformats.org/officeDocument/2006/relationships/hyperlink" Target="https://podminky.urs.cz/item/CS_URS_2022_02/725210821" TargetMode="External"/><Relationship Id="rId48" Type="http://schemas.openxmlformats.org/officeDocument/2006/relationships/hyperlink" Target="https://podminky.urs.cz/item/CS_URS_2022_02/998733101" TargetMode="External"/><Relationship Id="rId64" Type="http://schemas.openxmlformats.org/officeDocument/2006/relationships/hyperlink" Target="https://podminky.urs.cz/item/CS_URS_2022_02/741112101" TargetMode="External"/><Relationship Id="rId69" Type="http://schemas.openxmlformats.org/officeDocument/2006/relationships/hyperlink" Target="https://podminky.urs.cz/item/CS_URS_2022_02/741122031" TargetMode="External"/><Relationship Id="rId113" Type="http://schemas.openxmlformats.org/officeDocument/2006/relationships/hyperlink" Target="https://podminky.urs.cz/item/CS_URS_2022_02/766695232" TargetMode="External"/><Relationship Id="rId118" Type="http://schemas.openxmlformats.org/officeDocument/2006/relationships/hyperlink" Target="https://podminky.urs.cz/item/CS_URS_2022_02/767995111" TargetMode="External"/><Relationship Id="rId134" Type="http://schemas.openxmlformats.org/officeDocument/2006/relationships/hyperlink" Target="https://podminky.urs.cz/item/CS_URS_2022_02/783301401" TargetMode="External"/><Relationship Id="rId139" Type="http://schemas.openxmlformats.org/officeDocument/2006/relationships/hyperlink" Target="https://podminky.urs.cz/item/CS_URS_2022_02/783601441" TargetMode="External"/><Relationship Id="rId80" Type="http://schemas.openxmlformats.org/officeDocument/2006/relationships/hyperlink" Target="https://podminky.urs.cz/item/CS_URS_2022_02/741313002" TargetMode="External"/><Relationship Id="rId85" Type="http://schemas.openxmlformats.org/officeDocument/2006/relationships/hyperlink" Target="https://podminky.urs.cz/item/CS_URS_2022_02/741371821" TargetMode="External"/><Relationship Id="rId150" Type="http://schemas.openxmlformats.org/officeDocument/2006/relationships/hyperlink" Target="https://podminky.urs.cz/item/CS_URS_2022_02/784121005" TargetMode="External"/><Relationship Id="rId155" Type="http://schemas.openxmlformats.org/officeDocument/2006/relationships/hyperlink" Target="https://podminky.urs.cz/item/CS_URS_2022_02/784181113" TargetMode="External"/><Relationship Id="rId12" Type="http://schemas.openxmlformats.org/officeDocument/2006/relationships/hyperlink" Target="https://podminky.urs.cz/item/CS_URS_2022_02/946112115" TargetMode="External"/><Relationship Id="rId17" Type="http://schemas.openxmlformats.org/officeDocument/2006/relationships/hyperlink" Target="https://podminky.urs.cz/item/CS_URS_2022_02/953943111" TargetMode="External"/><Relationship Id="rId33" Type="http://schemas.openxmlformats.org/officeDocument/2006/relationships/hyperlink" Target="https://podminky.urs.cz/item/CS_URS_2022_02/985112131" TargetMode="External"/><Relationship Id="rId38" Type="http://schemas.openxmlformats.org/officeDocument/2006/relationships/hyperlink" Target="https://podminky.urs.cz/item/CS_URS_2022_02/997013609" TargetMode="External"/><Relationship Id="rId59" Type="http://schemas.openxmlformats.org/officeDocument/2006/relationships/hyperlink" Target="https://podminky.urs.cz/item/CS_URS_2022_02/735191905" TargetMode="External"/><Relationship Id="rId103" Type="http://schemas.openxmlformats.org/officeDocument/2006/relationships/hyperlink" Target="https://podminky.urs.cz/item/CS_URS_2022_02/766421822" TargetMode="External"/><Relationship Id="rId108" Type="http://schemas.openxmlformats.org/officeDocument/2006/relationships/hyperlink" Target="https://podminky.urs.cz/item/CS_URS_2022_02/766660729" TargetMode="External"/><Relationship Id="rId124" Type="http://schemas.openxmlformats.org/officeDocument/2006/relationships/hyperlink" Target="https://podminky.urs.cz/item/CS_URS_2022_02/775111116" TargetMode="External"/><Relationship Id="rId129" Type="http://schemas.openxmlformats.org/officeDocument/2006/relationships/hyperlink" Target="https://podminky.urs.cz/item/CS_URS_2022_02/781121011" TargetMode="External"/><Relationship Id="rId20" Type="http://schemas.openxmlformats.org/officeDocument/2006/relationships/hyperlink" Target="https://podminky.urs.cz/item/CS_URS_2022_02/953965116" TargetMode="External"/><Relationship Id="rId41" Type="http://schemas.openxmlformats.org/officeDocument/2006/relationships/hyperlink" Target="https://podminky.urs.cz/item/CS_URS_2022_02/997013813" TargetMode="External"/><Relationship Id="rId54" Type="http://schemas.openxmlformats.org/officeDocument/2006/relationships/hyperlink" Target="https://podminky.urs.cz/item/CS_URS_2022_02/998734101" TargetMode="External"/><Relationship Id="rId62" Type="http://schemas.openxmlformats.org/officeDocument/2006/relationships/hyperlink" Target="https://podminky.urs.cz/item/CS_URS_2022_02/735494811" TargetMode="External"/><Relationship Id="rId70" Type="http://schemas.openxmlformats.org/officeDocument/2006/relationships/hyperlink" Target="https://podminky.urs.cz/item/CS_URS_2022_02/741122032" TargetMode="External"/><Relationship Id="rId75" Type="http://schemas.openxmlformats.org/officeDocument/2006/relationships/hyperlink" Target="https://podminky.urs.cz/item/CS_URS_2022_02/741310001" TargetMode="External"/><Relationship Id="rId83" Type="http://schemas.openxmlformats.org/officeDocument/2006/relationships/hyperlink" Target="https://podminky.urs.cz/item/CS_URS_2022_02/741321001" TargetMode="External"/><Relationship Id="rId88" Type="http://schemas.openxmlformats.org/officeDocument/2006/relationships/hyperlink" Target="https://podminky.urs.cz/item/CS_URS_2022_02/741372154" TargetMode="External"/><Relationship Id="rId91" Type="http://schemas.openxmlformats.org/officeDocument/2006/relationships/hyperlink" Target="https://podminky.urs.cz/item/CS_URS_2022_02/741990002" TargetMode="External"/><Relationship Id="rId96" Type="http://schemas.openxmlformats.org/officeDocument/2006/relationships/hyperlink" Target="https://podminky.urs.cz/item/CS_URS_2022_02/763431012" TargetMode="External"/><Relationship Id="rId111" Type="http://schemas.openxmlformats.org/officeDocument/2006/relationships/hyperlink" Target="https://podminky.urs.cz/item/CS_URS_2022_02/766681811" TargetMode="External"/><Relationship Id="rId132" Type="http://schemas.openxmlformats.org/officeDocument/2006/relationships/hyperlink" Target="https://podminky.urs.cz/item/CS_URS_2022_02/998781101" TargetMode="External"/><Relationship Id="rId140" Type="http://schemas.openxmlformats.org/officeDocument/2006/relationships/hyperlink" Target="https://podminky.urs.cz/item/CS_URS_2022_02/783601715" TargetMode="External"/><Relationship Id="rId145" Type="http://schemas.openxmlformats.org/officeDocument/2006/relationships/hyperlink" Target="https://podminky.urs.cz/item/CS_URS_2022_02/783617611" TargetMode="External"/><Relationship Id="rId153" Type="http://schemas.openxmlformats.org/officeDocument/2006/relationships/hyperlink" Target="https://podminky.urs.cz/item/CS_URS_2022_02/784171115" TargetMode="External"/><Relationship Id="rId1" Type="http://schemas.openxmlformats.org/officeDocument/2006/relationships/hyperlink" Target="https://podminky.urs.cz/item/CS_URS_2022_02/317234410" TargetMode="External"/><Relationship Id="rId6" Type="http://schemas.openxmlformats.org/officeDocument/2006/relationships/hyperlink" Target="https://podminky.urs.cz/item/CS_URS_2022_02/612315121" TargetMode="External"/><Relationship Id="rId15" Type="http://schemas.openxmlformats.org/officeDocument/2006/relationships/hyperlink" Target="https://podminky.urs.cz/item/CS_URS_2022_02/949101111" TargetMode="External"/><Relationship Id="rId23" Type="http://schemas.openxmlformats.org/officeDocument/2006/relationships/hyperlink" Target="https://podminky.urs.cz/item/CS_URS_2022_02/967031732" TargetMode="External"/><Relationship Id="rId28" Type="http://schemas.openxmlformats.org/officeDocument/2006/relationships/hyperlink" Target="https://podminky.urs.cz/item/CS_URS_2022_02/974031664" TargetMode="External"/><Relationship Id="rId36" Type="http://schemas.openxmlformats.org/officeDocument/2006/relationships/hyperlink" Target="https://podminky.urs.cz/item/CS_URS_2022_02/997013501" TargetMode="External"/><Relationship Id="rId49" Type="http://schemas.openxmlformats.org/officeDocument/2006/relationships/hyperlink" Target="https://podminky.urs.cz/item/CS_URS_2022_02/998733181" TargetMode="External"/><Relationship Id="rId57" Type="http://schemas.openxmlformats.org/officeDocument/2006/relationships/hyperlink" Target="https://podminky.urs.cz/item/CS_URS_2022_02/735111810" TargetMode="External"/><Relationship Id="rId106" Type="http://schemas.openxmlformats.org/officeDocument/2006/relationships/hyperlink" Target="https://podminky.urs.cz/item/CS_URS_2022_02/766660717" TargetMode="External"/><Relationship Id="rId114" Type="http://schemas.openxmlformats.org/officeDocument/2006/relationships/hyperlink" Target="https://podminky.urs.cz/item/CS_URS_2022_02/998766101" TargetMode="External"/><Relationship Id="rId119" Type="http://schemas.openxmlformats.org/officeDocument/2006/relationships/hyperlink" Target="https://podminky.urs.cz/item/CS_URS_2022_02/767995113" TargetMode="External"/><Relationship Id="rId127" Type="http://schemas.openxmlformats.org/officeDocument/2006/relationships/hyperlink" Target="https://podminky.urs.cz/item/CS_URS_2022_02/776201812" TargetMode="External"/><Relationship Id="rId10" Type="http://schemas.openxmlformats.org/officeDocument/2006/relationships/hyperlink" Target="https://podminky.urs.cz/item/CS_URS_2022_02/642944121" TargetMode="External"/><Relationship Id="rId31" Type="http://schemas.openxmlformats.org/officeDocument/2006/relationships/hyperlink" Target="https://podminky.urs.cz/item/CS_URS_2022_02/977332122" TargetMode="External"/><Relationship Id="rId44" Type="http://schemas.openxmlformats.org/officeDocument/2006/relationships/hyperlink" Target="https://podminky.urs.cz/item/CS_URS_2022_02/725211604" TargetMode="External"/><Relationship Id="rId52" Type="http://schemas.openxmlformats.org/officeDocument/2006/relationships/hyperlink" Target="https://podminky.urs.cz/item/CS_URS_2022_02/734222803" TargetMode="External"/><Relationship Id="rId60" Type="http://schemas.openxmlformats.org/officeDocument/2006/relationships/hyperlink" Target="https://podminky.urs.cz/item/CS_URS_2022_02/735191910" TargetMode="External"/><Relationship Id="rId65" Type="http://schemas.openxmlformats.org/officeDocument/2006/relationships/hyperlink" Target="https://podminky.urs.cz/item/CS_URS_2022_02/741112101" TargetMode="External"/><Relationship Id="rId73" Type="http://schemas.openxmlformats.org/officeDocument/2006/relationships/hyperlink" Target="https://podminky.urs.cz/item/CS_URS_2022_02/741210002" TargetMode="External"/><Relationship Id="rId78" Type="http://schemas.openxmlformats.org/officeDocument/2006/relationships/hyperlink" Target="https://podminky.urs.cz/item/CS_URS_2022_02/741311002" TargetMode="External"/><Relationship Id="rId81" Type="http://schemas.openxmlformats.org/officeDocument/2006/relationships/hyperlink" Target="https://podminky.urs.cz/item/CS_URS_2022_02/741313001" TargetMode="External"/><Relationship Id="rId86" Type="http://schemas.openxmlformats.org/officeDocument/2006/relationships/hyperlink" Target="https://podminky.urs.cz/item/CS_URS_2022_02/741372012" TargetMode="External"/><Relationship Id="rId94" Type="http://schemas.openxmlformats.org/officeDocument/2006/relationships/hyperlink" Target="https://podminky.urs.cz/item/CS_URS_2022_02/762522811" TargetMode="External"/><Relationship Id="rId99" Type="http://schemas.openxmlformats.org/officeDocument/2006/relationships/hyperlink" Target="https://podminky.urs.cz/item/CS_URS_2022_02/766221811" TargetMode="External"/><Relationship Id="rId101" Type="http://schemas.openxmlformats.org/officeDocument/2006/relationships/hyperlink" Target="https://podminky.urs.cz/item/CS_URS_2022_02/766411822" TargetMode="External"/><Relationship Id="rId122" Type="http://schemas.openxmlformats.org/officeDocument/2006/relationships/hyperlink" Target="https://podminky.urs.cz/item/CS_URS_2022_02/998767101" TargetMode="External"/><Relationship Id="rId130" Type="http://schemas.openxmlformats.org/officeDocument/2006/relationships/hyperlink" Target="https://podminky.urs.cz/item/CS_URS_2022_02/781474117" TargetMode="External"/><Relationship Id="rId135" Type="http://schemas.openxmlformats.org/officeDocument/2006/relationships/hyperlink" Target="https://podminky.urs.cz/item/CS_URS_2022_02/783306807" TargetMode="External"/><Relationship Id="rId143" Type="http://schemas.openxmlformats.org/officeDocument/2006/relationships/hyperlink" Target="https://podminky.urs.cz/item/CS_URS_2022_02/783615551" TargetMode="External"/><Relationship Id="rId148" Type="http://schemas.openxmlformats.org/officeDocument/2006/relationships/hyperlink" Target="https://podminky.urs.cz/item/CS_URS_2022_02/784111013" TargetMode="External"/><Relationship Id="rId151" Type="http://schemas.openxmlformats.org/officeDocument/2006/relationships/hyperlink" Target="https://podminky.urs.cz/item/CS_URS_2022_02/784121015" TargetMode="External"/><Relationship Id="rId156" Type="http://schemas.openxmlformats.org/officeDocument/2006/relationships/hyperlink" Target="https://podminky.urs.cz/item/CS_URS_2022_02/784181115" TargetMode="External"/><Relationship Id="rId4" Type="http://schemas.openxmlformats.org/officeDocument/2006/relationships/hyperlink" Target="https://podminky.urs.cz/item/CS_URS_2022_02/611315421" TargetMode="External"/><Relationship Id="rId9" Type="http://schemas.openxmlformats.org/officeDocument/2006/relationships/hyperlink" Target="https://podminky.urs.cz/item/CS_URS_2022_02/619315131" TargetMode="External"/><Relationship Id="rId13" Type="http://schemas.openxmlformats.org/officeDocument/2006/relationships/hyperlink" Target="https://podminky.urs.cz/item/CS_URS_2022_02/946112215" TargetMode="External"/><Relationship Id="rId18" Type="http://schemas.openxmlformats.org/officeDocument/2006/relationships/hyperlink" Target="https://podminky.urs.cz/item/CS_URS_2022_02/953943211" TargetMode="External"/><Relationship Id="rId39" Type="http://schemas.openxmlformats.org/officeDocument/2006/relationships/hyperlink" Target="https://podminky.urs.cz/item/CS_URS_2022_02/997013631" TargetMode="External"/><Relationship Id="rId109" Type="http://schemas.openxmlformats.org/officeDocument/2006/relationships/hyperlink" Target="https://podminky.urs.cz/item/CS_URS_2022_02/766660734" TargetMode="External"/><Relationship Id="rId34" Type="http://schemas.openxmlformats.org/officeDocument/2006/relationships/hyperlink" Target="https://podminky.urs.cz/item/CS_URS_2022_02/985113131" TargetMode="External"/><Relationship Id="rId50" Type="http://schemas.openxmlformats.org/officeDocument/2006/relationships/hyperlink" Target="https://podminky.urs.cz/item/CS_URS_2022_02/734200812" TargetMode="External"/><Relationship Id="rId55" Type="http://schemas.openxmlformats.org/officeDocument/2006/relationships/hyperlink" Target="https://podminky.urs.cz/item/CS_URS_2022_02/998734181" TargetMode="External"/><Relationship Id="rId76" Type="http://schemas.openxmlformats.org/officeDocument/2006/relationships/hyperlink" Target="https://podminky.urs.cz/item/CS_URS_2022_02/741310011" TargetMode="External"/><Relationship Id="rId97" Type="http://schemas.openxmlformats.org/officeDocument/2006/relationships/hyperlink" Target="https://podminky.urs.cz/item/CS_URS_2022_02/998763301" TargetMode="External"/><Relationship Id="rId104" Type="http://schemas.openxmlformats.org/officeDocument/2006/relationships/hyperlink" Target="https://podminky.urs.cz/item/CS_URS_2022_02/766431811" TargetMode="External"/><Relationship Id="rId120" Type="http://schemas.openxmlformats.org/officeDocument/2006/relationships/hyperlink" Target="https://podminky.urs.cz/item/CS_URS_2022_02/767995114" TargetMode="External"/><Relationship Id="rId125" Type="http://schemas.openxmlformats.org/officeDocument/2006/relationships/hyperlink" Target="https://podminky.urs.cz/item/CS_URS_2022_02/775111311" TargetMode="External"/><Relationship Id="rId141" Type="http://schemas.openxmlformats.org/officeDocument/2006/relationships/hyperlink" Target="https://podminky.urs.cz/item/CS_URS_2022_02/783614141" TargetMode="External"/><Relationship Id="rId146" Type="http://schemas.openxmlformats.org/officeDocument/2006/relationships/hyperlink" Target="https://podminky.urs.cz/item/CS_URS_2022_02/783614651" TargetMode="External"/><Relationship Id="rId7" Type="http://schemas.openxmlformats.org/officeDocument/2006/relationships/hyperlink" Target="https://podminky.urs.cz/item/CS_URS_2022_02/612315421" TargetMode="External"/><Relationship Id="rId71" Type="http://schemas.openxmlformats.org/officeDocument/2006/relationships/hyperlink" Target="https://podminky.urs.cz/item/CS_URS_2022_02/741130001" TargetMode="External"/><Relationship Id="rId92" Type="http://schemas.openxmlformats.org/officeDocument/2006/relationships/hyperlink" Target="https://podminky.urs.cz/item/CS_URS_2022_02/998741101" TargetMode="External"/><Relationship Id="rId2" Type="http://schemas.openxmlformats.org/officeDocument/2006/relationships/hyperlink" Target="https://podminky.urs.cz/item/CS_URS_2022_02/413232211" TargetMode="External"/><Relationship Id="rId29" Type="http://schemas.openxmlformats.org/officeDocument/2006/relationships/hyperlink" Target="https://podminky.urs.cz/item/CS_URS_2022_02/976074121" TargetMode="External"/><Relationship Id="rId24" Type="http://schemas.openxmlformats.org/officeDocument/2006/relationships/hyperlink" Target="https://podminky.urs.cz/item/CS_URS_2022_02/968072456" TargetMode="External"/><Relationship Id="rId40" Type="http://schemas.openxmlformats.org/officeDocument/2006/relationships/hyperlink" Target="https://podminky.urs.cz/item/CS_URS_2022_02/997013811" TargetMode="External"/><Relationship Id="rId45" Type="http://schemas.openxmlformats.org/officeDocument/2006/relationships/hyperlink" Target="https://podminky.urs.cz/item/CS_URS_2022_02/725860811" TargetMode="External"/><Relationship Id="rId66" Type="http://schemas.openxmlformats.org/officeDocument/2006/relationships/hyperlink" Target="https://podminky.urs.cz/item/CS_URS_2022_02/741120401" TargetMode="External"/><Relationship Id="rId87" Type="http://schemas.openxmlformats.org/officeDocument/2006/relationships/hyperlink" Target="https://podminky.urs.cz/item/CS_URS_2022_02/741372112" TargetMode="External"/><Relationship Id="rId110" Type="http://schemas.openxmlformats.org/officeDocument/2006/relationships/hyperlink" Target="https://podminky.urs.cz/item/CS_URS_2022_02/766662811" TargetMode="External"/><Relationship Id="rId115" Type="http://schemas.openxmlformats.org/officeDocument/2006/relationships/hyperlink" Target="https://podminky.urs.cz/item/CS_URS_2022_02/998766181" TargetMode="External"/><Relationship Id="rId131" Type="http://schemas.openxmlformats.org/officeDocument/2006/relationships/hyperlink" Target="https://podminky.urs.cz/item/CS_URS_2022_02/781495211" TargetMode="External"/><Relationship Id="rId136" Type="http://schemas.openxmlformats.org/officeDocument/2006/relationships/hyperlink" Target="https://podminky.urs.cz/item/CS_URS_2022_02/783314203" TargetMode="External"/><Relationship Id="rId157" Type="http://schemas.openxmlformats.org/officeDocument/2006/relationships/hyperlink" Target="https://podminky.urs.cz/item/CS_URS_2022_02/784321033" TargetMode="External"/><Relationship Id="rId61" Type="http://schemas.openxmlformats.org/officeDocument/2006/relationships/hyperlink" Target="https://podminky.urs.cz/item/CS_URS_2022_02/735192911" TargetMode="External"/><Relationship Id="rId82" Type="http://schemas.openxmlformats.org/officeDocument/2006/relationships/hyperlink" Target="https://podminky.urs.cz/item/CS_URS_2022_02/741320021" TargetMode="External"/><Relationship Id="rId152" Type="http://schemas.openxmlformats.org/officeDocument/2006/relationships/hyperlink" Target="https://podminky.urs.cz/item/CS_URS_2022_02/784171113" TargetMode="External"/><Relationship Id="rId19" Type="http://schemas.openxmlformats.org/officeDocument/2006/relationships/hyperlink" Target="https://podminky.urs.cz/item/CS_URS_2022_02/953962112" TargetMode="External"/><Relationship Id="rId14" Type="http://schemas.openxmlformats.org/officeDocument/2006/relationships/hyperlink" Target="https://podminky.urs.cz/item/CS_URS_2022_02/946112815" TargetMode="External"/><Relationship Id="rId30" Type="http://schemas.openxmlformats.org/officeDocument/2006/relationships/hyperlink" Target="https://podminky.urs.cz/item/CS_URS_2022_02/977332121" TargetMode="External"/><Relationship Id="rId35" Type="http://schemas.openxmlformats.org/officeDocument/2006/relationships/hyperlink" Target="https://podminky.urs.cz/item/CS_URS_2022_02/997013211" TargetMode="External"/><Relationship Id="rId56" Type="http://schemas.openxmlformats.org/officeDocument/2006/relationships/hyperlink" Target="https://podminky.urs.cz/item/CS_URS_2022_02/735000912" TargetMode="External"/><Relationship Id="rId77" Type="http://schemas.openxmlformats.org/officeDocument/2006/relationships/hyperlink" Target="https://podminky.urs.cz/item/CS_URS_2022_02/741310402" TargetMode="External"/><Relationship Id="rId100" Type="http://schemas.openxmlformats.org/officeDocument/2006/relationships/hyperlink" Target="https://podminky.urs.cz/item/CS_URS_2022_02/766411811" TargetMode="External"/><Relationship Id="rId105" Type="http://schemas.openxmlformats.org/officeDocument/2006/relationships/hyperlink" Target="https://podminky.urs.cz/item/CS_URS_2022_02/766431822" TargetMode="External"/><Relationship Id="rId126" Type="http://schemas.openxmlformats.org/officeDocument/2006/relationships/hyperlink" Target="https://podminky.urs.cz/item/CS_URS_2022_02/775511800" TargetMode="External"/><Relationship Id="rId147" Type="http://schemas.openxmlformats.org/officeDocument/2006/relationships/hyperlink" Target="https://podminky.urs.cz/item/CS_URS_2022_02/783806807" TargetMode="External"/><Relationship Id="rId8" Type="http://schemas.openxmlformats.org/officeDocument/2006/relationships/hyperlink" Target="https://podminky.urs.cz/item/CS_URS_2022_02/612321111" TargetMode="External"/><Relationship Id="rId51" Type="http://schemas.openxmlformats.org/officeDocument/2006/relationships/hyperlink" Target="https://podminky.urs.cz/item/CS_URS_2022_02/734200822" TargetMode="External"/><Relationship Id="rId72" Type="http://schemas.openxmlformats.org/officeDocument/2006/relationships/hyperlink" Target="https://podminky.urs.cz/item/CS_URS_2022_02/741130004" TargetMode="External"/><Relationship Id="rId93" Type="http://schemas.openxmlformats.org/officeDocument/2006/relationships/hyperlink" Target="https://podminky.urs.cz/item/CS_URS_2022_02/998741181" TargetMode="External"/><Relationship Id="rId98" Type="http://schemas.openxmlformats.org/officeDocument/2006/relationships/hyperlink" Target="https://podminky.urs.cz/item/CS_URS_2022_02/998763381" TargetMode="External"/><Relationship Id="rId121" Type="http://schemas.openxmlformats.org/officeDocument/2006/relationships/hyperlink" Target="https://podminky.urs.cz/item/CS_URS_2022_02/767996801" TargetMode="External"/><Relationship Id="rId142" Type="http://schemas.openxmlformats.org/officeDocument/2006/relationships/hyperlink" Target="https://podminky.urs.cz/item/CS_URS_2022_02/783614551" TargetMode="External"/><Relationship Id="rId3" Type="http://schemas.openxmlformats.org/officeDocument/2006/relationships/hyperlink" Target="https://podminky.urs.cz/item/CS_URS_2022_02/611142001" TargetMode="External"/><Relationship Id="rId25" Type="http://schemas.openxmlformats.org/officeDocument/2006/relationships/hyperlink" Target="https://podminky.urs.cz/item/CS_URS_2022_02/973031335" TargetMode="External"/><Relationship Id="rId46" Type="http://schemas.openxmlformats.org/officeDocument/2006/relationships/hyperlink" Target="https://podminky.urs.cz/item/CS_URS_2022_02/998725101" TargetMode="External"/><Relationship Id="rId67" Type="http://schemas.openxmlformats.org/officeDocument/2006/relationships/hyperlink" Target="https://podminky.urs.cz/item/CS_URS_2022_02/741122015" TargetMode="External"/><Relationship Id="rId116" Type="http://schemas.openxmlformats.org/officeDocument/2006/relationships/hyperlink" Target="https://podminky.urs.cz/item/CS_URS_2022_02/767640311" TargetMode="External"/><Relationship Id="rId137" Type="http://schemas.openxmlformats.org/officeDocument/2006/relationships/hyperlink" Target="https://podminky.urs.cz/item/CS_URS_2022_02/783317101" TargetMode="External"/><Relationship Id="rId158" Type="http://schemas.openxmlformats.org/officeDocument/2006/relationships/hyperlink" Target="https://podminky.urs.cz/item/CS_URS_2022_02/78432103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762201" TargetMode="External"/><Relationship Id="rId13" Type="http://schemas.openxmlformats.org/officeDocument/2006/relationships/hyperlink" Target="https://podminky.urs.cz/item/CS_URS_2022_02/776111311" TargetMode="External"/><Relationship Id="rId18" Type="http://schemas.openxmlformats.org/officeDocument/2006/relationships/hyperlink" Target="https://podminky.urs.cz/item/CS_URS_2022_02/776991121" TargetMode="External"/><Relationship Id="rId3" Type="http://schemas.openxmlformats.org/officeDocument/2006/relationships/hyperlink" Target="https://podminky.urs.cz/item/CS_URS_2022_02/713121121" TargetMode="External"/><Relationship Id="rId21" Type="http://schemas.openxmlformats.org/officeDocument/2006/relationships/hyperlink" Target="https://podminky.urs.cz/item/CS_URS_2022_02/777131111" TargetMode="External"/><Relationship Id="rId7" Type="http://schemas.openxmlformats.org/officeDocument/2006/relationships/hyperlink" Target="https://podminky.urs.cz/item/CS_URS_2022_02/762512261" TargetMode="External"/><Relationship Id="rId12" Type="http://schemas.openxmlformats.org/officeDocument/2006/relationships/hyperlink" Target="https://podminky.urs.cz/item/CS_URS_2022_02/998775201" TargetMode="External"/><Relationship Id="rId17" Type="http://schemas.openxmlformats.org/officeDocument/2006/relationships/hyperlink" Target="https://podminky.urs.cz/item/CS_URS_2022_02/776251311" TargetMode="External"/><Relationship Id="rId2" Type="http://schemas.openxmlformats.org/officeDocument/2006/relationships/hyperlink" Target="https://podminky.urs.cz/item/CS_URS_2022_02/713121112" TargetMode="External"/><Relationship Id="rId16" Type="http://schemas.openxmlformats.org/officeDocument/2006/relationships/hyperlink" Target="https://podminky.urs.cz/item/CS_URS_2022_02/776251111" TargetMode="External"/><Relationship Id="rId20" Type="http://schemas.openxmlformats.org/officeDocument/2006/relationships/hyperlink" Target="https://podminky.urs.cz/item/CS_URS_2022_02/777121115" TargetMode="External"/><Relationship Id="rId1" Type="http://schemas.openxmlformats.org/officeDocument/2006/relationships/hyperlink" Target="https://podminky.urs.cz/item/CS_URS_2022_02/713121111" TargetMode="External"/><Relationship Id="rId6" Type="http://schemas.openxmlformats.org/officeDocument/2006/relationships/hyperlink" Target="https://podminky.urs.cz/item/CS_URS_2022_02/762512245" TargetMode="External"/><Relationship Id="rId11" Type="http://schemas.openxmlformats.org/officeDocument/2006/relationships/hyperlink" Target="https://podminky.urs.cz/item/CS_URS_2022_02/77559119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2_02/762511292" TargetMode="External"/><Relationship Id="rId15" Type="http://schemas.openxmlformats.org/officeDocument/2006/relationships/hyperlink" Target="https://podminky.urs.cz/item/CS_URS_2022_02/776141111" TargetMode="External"/><Relationship Id="rId23" Type="http://schemas.openxmlformats.org/officeDocument/2006/relationships/hyperlink" Target="https://podminky.urs.cz/item/CS_URS_2022_02/998777201" TargetMode="External"/><Relationship Id="rId10" Type="http://schemas.openxmlformats.org/officeDocument/2006/relationships/hyperlink" Target="https://podminky.urs.cz/item/CS_URS_2022_02/775429121" TargetMode="External"/><Relationship Id="rId19" Type="http://schemas.openxmlformats.org/officeDocument/2006/relationships/hyperlink" Target="https://podminky.urs.cz/item/CS_URS_2022_02/998776201" TargetMode="External"/><Relationship Id="rId4" Type="http://schemas.openxmlformats.org/officeDocument/2006/relationships/hyperlink" Target="https://podminky.urs.cz/item/CS_URS_2022_02/998713201" TargetMode="External"/><Relationship Id="rId9" Type="http://schemas.openxmlformats.org/officeDocument/2006/relationships/hyperlink" Target="https://podminky.urs.cz/item/CS_URS_2022_02/998763401" TargetMode="External"/><Relationship Id="rId14" Type="http://schemas.openxmlformats.org/officeDocument/2006/relationships/hyperlink" Target="https://podminky.urs.cz/item/CS_URS_2022_02/776131111" TargetMode="External"/><Relationship Id="rId22" Type="http://schemas.openxmlformats.org/officeDocument/2006/relationships/hyperlink" Target="https://podminky.urs.cz/item/CS_URS_2022_02/9987771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998766201" TargetMode="External"/><Relationship Id="rId2" Type="http://schemas.openxmlformats.org/officeDocument/2006/relationships/hyperlink" Target="https://podminky.urs.cz/item/CS_URS_2022_02/766414231" TargetMode="External"/><Relationship Id="rId1" Type="http://schemas.openxmlformats.org/officeDocument/2006/relationships/hyperlink" Target="https://podminky.urs.cz/item/CS_URS_2022_02/998714201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9987422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45002000" TargetMode="Externa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2/013203000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podminky.urs.cz/item/CS_URS_2022_01/070001000" TargetMode="External"/><Relationship Id="rId4" Type="http://schemas.openxmlformats.org/officeDocument/2006/relationships/hyperlink" Target="https://podminky.urs.cz/item/CS_URS_2022_01/060001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topLeftCell="A34" workbookViewId="0">
      <selection activeCell="L49" sqref="L4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3" t="s">
        <v>14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2"/>
      <c r="AQ5" s="22"/>
      <c r="AR5" s="20"/>
      <c r="BE5" s="33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5" t="s">
        <v>2124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2"/>
      <c r="AQ6" s="22"/>
      <c r="AR6" s="20"/>
      <c r="BE6" s="331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18</v>
      </c>
      <c r="AO7" s="22"/>
      <c r="AP7" s="22"/>
      <c r="AQ7" s="22"/>
      <c r="AR7" s="20"/>
      <c r="BE7" s="33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3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3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3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331"/>
      <c r="BS13" s="17" t="s">
        <v>6</v>
      </c>
    </row>
    <row r="14" spans="1:74" ht="12.75">
      <c r="B14" s="21"/>
      <c r="C14" s="22"/>
      <c r="D14" s="22"/>
      <c r="E14" s="336" t="s">
        <v>28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33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3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3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3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31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1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1"/>
    </row>
    <row r="23" spans="1:71" s="1" customFormat="1" ht="47.25" customHeight="1">
      <c r="B23" s="21"/>
      <c r="C23" s="22"/>
      <c r="D23" s="22"/>
      <c r="E23" s="338" t="s">
        <v>35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2"/>
      <c r="AP23" s="22"/>
      <c r="AQ23" s="22"/>
      <c r="AR23" s="20"/>
      <c r="BE23" s="33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1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9">
        <f>ROUND(AG54,2)</f>
        <v>0</v>
      </c>
      <c r="AL26" s="340"/>
      <c r="AM26" s="340"/>
      <c r="AN26" s="340"/>
      <c r="AO26" s="340"/>
      <c r="AP26" s="36"/>
      <c r="AQ26" s="36"/>
      <c r="AR26" s="39"/>
      <c r="BE26" s="33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1" t="s">
        <v>37</v>
      </c>
      <c r="M28" s="341"/>
      <c r="N28" s="341"/>
      <c r="O28" s="341"/>
      <c r="P28" s="341"/>
      <c r="Q28" s="36"/>
      <c r="R28" s="36"/>
      <c r="S28" s="36"/>
      <c r="T28" s="36"/>
      <c r="U28" s="36"/>
      <c r="V28" s="36"/>
      <c r="W28" s="341" t="s">
        <v>38</v>
      </c>
      <c r="X28" s="341"/>
      <c r="Y28" s="341"/>
      <c r="Z28" s="341"/>
      <c r="AA28" s="341"/>
      <c r="AB28" s="341"/>
      <c r="AC28" s="341"/>
      <c r="AD28" s="341"/>
      <c r="AE28" s="341"/>
      <c r="AF28" s="36"/>
      <c r="AG28" s="36"/>
      <c r="AH28" s="36"/>
      <c r="AI28" s="36"/>
      <c r="AJ28" s="36"/>
      <c r="AK28" s="341" t="s">
        <v>39</v>
      </c>
      <c r="AL28" s="341"/>
      <c r="AM28" s="341"/>
      <c r="AN28" s="341"/>
      <c r="AO28" s="341"/>
      <c r="AP28" s="36"/>
      <c r="AQ28" s="36"/>
      <c r="AR28" s="39"/>
      <c r="BE28" s="331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25">
        <v>0.21</v>
      </c>
      <c r="M29" s="324"/>
      <c r="N29" s="324"/>
      <c r="O29" s="324"/>
      <c r="P29" s="324"/>
      <c r="Q29" s="41"/>
      <c r="R29" s="41"/>
      <c r="S29" s="41"/>
      <c r="T29" s="41"/>
      <c r="U29" s="41"/>
      <c r="V29" s="41"/>
      <c r="W29" s="323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1"/>
      <c r="AG29" s="41"/>
      <c r="AH29" s="41"/>
      <c r="AI29" s="41"/>
      <c r="AJ29" s="41"/>
      <c r="AK29" s="323">
        <f>ROUND(AV54, 2)</f>
        <v>0</v>
      </c>
      <c r="AL29" s="324"/>
      <c r="AM29" s="324"/>
      <c r="AN29" s="324"/>
      <c r="AO29" s="324"/>
      <c r="AP29" s="41"/>
      <c r="AQ29" s="41"/>
      <c r="AR29" s="42"/>
      <c r="BE29" s="332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25">
        <v>0.15</v>
      </c>
      <c r="M30" s="324"/>
      <c r="N30" s="324"/>
      <c r="O30" s="324"/>
      <c r="P30" s="324"/>
      <c r="Q30" s="41"/>
      <c r="R30" s="41"/>
      <c r="S30" s="41"/>
      <c r="T30" s="41"/>
      <c r="U30" s="41"/>
      <c r="V30" s="41"/>
      <c r="W30" s="323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1"/>
      <c r="AG30" s="41"/>
      <c r="AH30" s="41"/>
      <c r="AI30" s="41"/>
      <c r="AJ30" s="41"/>
      <c r="AK30" s="323">
        <f>ROUND(AW54, 2)</f>
        <v>0</v>
      </c>
      <c r="AL30" s="324"/>
      <c r="AM30" s="324"/>
      <c r="AN30" s="324"/>
      <c r="AO30" s="324"/>
      <c r="AP30" s="41"/>
      <c r="AQ30" s="41"/>
      <c r="AR30" s="42"/>
      <c r="BE30" s="332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25">
        <v>0.21</v>
      </c>
      <c r="M31" s="324"/>
      <c r="N31" s="324"/>
      <c r="O31" s="324"/>
      <c r="P31" s="324"/>
      <c r="Q31" s="41"/>
      <c r="R31" s="41"/>
      <c r="S31" s="41"/>
      <c r="T31" s="41"/>
      <c r="U31" s="41"/>
      <c r="V31" s="41"/>
      <c r="W31" s="323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1"/>
      <c r="AG31" s="41"/>
      <c r="AH31" s="41"/>
      <c r="AI31" s="41"/>
      <c r="AJ31" s="41"/>
      <c r="AK31" s="323">
        <v>0</v>
      </c>
      <c r="AL31" s="324"/>
      <c r="AM31" s="324"/>
      <c r="AN31" s="324"/>
      <c r="AO31" s="324"/>
      <c r="AP31" s="41"/>
      <c r="AQ31" s="41"/>
      <c r="AR31" s="42"/>
      <c r="BE31" s="332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25">
        <v>0.15</v>
      </c>
      <c r="M32" s="324"/>
      <c r="N32" s="324"/>
      <c r="O32" s="324"/>
      <c r="P32" s="324"/>
      <c r="Q32" s="41"/>
      <c r="R32" s="41"/>
      <c r="S32" s="41"/>
      <c r="T32" s="41"/>
      <c r="U32" s="41"/>
      <c r="V32" s="41"/>
      <c r="W32" s="323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1"/>
      <c r="AG32" s="41"/>
      <c r="AH32" s="41"/>
      <c r="AI32" s="41"/>
      <c r="AJ32" s="41"/>
      <c r="AK32" s="323">
        <v>0</v>
      </c>
      <c r="AL32" s="324"/>
      <c r="AM32" s="324"/>
      <c r="AN32" s="324"/>
      <c r="AO32" s="324"/>
      <c r="AP32" s="41"/>
      <c r="AQ32" s="41"/>
      <c r="AR32" s="42"/>
      <c r="BE32" s="332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25">
        <v>0</v>
      </c>
      <c r="M33" s="324"/>
      <c r="N33" s="324"/>
      <c r="O33" s="324"/>
      <c r="P33" s="324"/>
      <c r="Q33" s="41"/>
      <c r="R33" s="41"/>
      <c r="S33" s="41"/>
      <c r="T33" s="41"/>
      <c r="U33" s="41"/>
      <c r="V33" s="41"/>
      <c r="W33" s="323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1"/>
      <c r="AG33" s="41"/>
      <c r="AH33" s="41"/>
      <c r="AI33" s="41"/>
      <c r="AJ33" s="41"/>
      <c r="AK33" s="323">
        <v>0</v>
      </c>
      <c r="AL33" s="324"/>
      <c r="AM33" s="324"/>
      <c r="AN33" s="324"/>
      <c r="AO33" s="32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29" t="s">
        <v>48</v>
      </c>
      <c r="Y35" s="327"/>
      <c r="Z35" s="327"/>
      <c r="AA35" s="327"/>
      <c r="AB35" s="327"/>
      <c r="AC35" s="45"/>
      <c r="AD35" s="45"/>
      <c r="AE35" s="45"/>
      <c r="AF35" s="45"/>
      <c r="AG35" s="45"/>
      <c r="AH35" s="45"/>
      <c r="AI35" s="45"/>
      <c r="AJ35" s="45"/>
      <c r="AK35" s="326">
        <f>SUM(AK26:AK33)</f>
        <v>0</v>
      </c>
      <c r="AL35" s="327"/>
      <c r="AM35" s="327"/>
      <c r="AN35" s="327"/>
      <c r="AO35" s="32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462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51" t="str">
        <f>K6</f>
        <v>Rekonstrukce vnitřního sportovního areálu školy Gymnazia Brandýs nad Labem - Stará Boleslav</v>
      </c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Královická 668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353" t="str">
        <f>IF(AN8= "","",AN8)</f>
        <v>9. 10. 2022</v>
      </c>
      <c r="AN47" s="353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Gym. J. S. Machara, Brandýs nad Labem – Stará Boleslav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354" t="str">
        <f>IF(E17="","",E17)</f>
        <v>Ing. Andrea Kocová</v>
      </c>
      <c r="AN49" s="355"/>
      <c r="AO49" s="355"/>
      <c r="AP49" s="355"/>
      <c r="AQ49" s="36"/>
      <c r="AR49" s="39"/>
      <c r="AS49" s="356" t="s">
        <v>50</v>
      </c>
      <c r="AT49" s="357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54" t="str">
        <f>IF(E20="","",E20)</f>
        <v>Pavel Novotný</v>
      </c>
      <c r="AN50" s="355"/>
      <c r="AO50" s="355"/>
      <c r="AP50" s="355"/>
      <c r="AQ50" s="36"/>
      <c r="AR50" s="39"/>
      <c r="AS50" s="358"/>
      <c r="AT50" s="359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60"/>
      <c r="AT51" s="361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7" t="s">
        <v>51</v>
      </c>
      <c r="D52" s="348"/>
      <c r="E52" s="348"/>
      <c r="F52" s="348"/>
      <c r="G52" s="348"/>
      <c r="H52" s="66"/>
      <c r="I52" s="350" t="s">
        <v>52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9" t="s">
        <v>53</v>
      </c>
      <c r="AH52" s="348"/>
      <c r="AI52" s="348"/>
      <c r="AJ52" s="348"/>
      <c r="AK52" s="348"/>
      <c r="AL52" s="348"/>
      <c r="AM52" s="348"/>
      <c r="AN52" s="350" t="s">
        <v>54</v>
      </c>
      <c r="AO52" s="348"/>
      <c r="AP52" s="348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5">
        <f>ROUND(SUM(AG55:AG60),2)</f>
        <v>0</v>
      </c>
      <c r="AH54" s="345"/>
      <c r="AI54" s="345"/>
      <c r="AJ54" s="345"/>
      <c r="AK54" s="345"/>
      <c r="AL54" s="345"/>
      <c r="AM54" s="345"/>
      <c r="AN54" s="346">
        <f t="shared" ref="AN54:AN60" si="0">SUM(AG54,AT54)</f>
        <v>0</v>
      </c>
      <c r="AO54" s="346"/>
      <c r="AP54" s="346"/>
      <c r="AQ54" s="78" t="s">
        <v>18</v>
      </c>
      <c r="AR54" s="79"/>
      <c r="AS54" s="80">
        <f>ROUND(SUM(AS55:AS60),2)</f>
        <v>0</v>
      </c>
      <c r="AT54" s="81">
        <f t="shared" ref="AT54:AT60" si="1">ROUND(SUM(AV54:AW54),2)</f>
        <v>0</v>
      </c>
      <c r="AU54" s="82">
        <f>ROUND(SUM(AU55:AU60),5)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ROUND(SUM(AZ55:AZ60),2)</f>
        <v>0</v>
      </c>
      <c r="BA54" s="81">
        <f>ROUND(SUM(BA55:BA60),2)</f>
        <v>0</v>
      </c>
      <c r="BB54" s="81">
        <f>ROUND(SUM(BB55:BB60),2)</f>
        <v>0</v>
      </c>
      <c r="BC54" s="81">
        <f>ROUND(SUM(BC55:BC60),2)</f>
        <v>0</v>
      </c>
      <c r="BD54" s="83">
        <f>ROUND(SUM(BD55:BD60),2)</f>
        <v>0</v>
      </c>
      <c r="BS54" s="84" t="s">
        <v>69</v>
      </c>
      <c r="BT54" s="84" t="s">
        <v>70</v>
      </c>
      <c r="BU54" s="85" t="s">
        <v>71</v>
      </c>
      <c r="BV54" s="84" t="s">
        <v>72</v>
      </c>
      <c r="BW54" s="84" t="s">
        <v>5</v>
      </c>
      <c r="BX54" s="84" t="s">
        <v>73</v>
      </c>
      <c r="CL54" s="84" t="s">
        <v>18</v>
      </c>
    </row>
    <row r="55" spans="1:91" s="7" customFormat="1" ht="16.5" customHeight="1">
      <c r="A55" s="86" t="s">
        <v>74</v>
      </c>
      <c r="B55" s="87"/>
      <c r="C55" s="88"/>
      <c r="D55" s="344" t="s">
        <v>75</v>
      </c>
      <c r="E55" s="344"/>
      <c r="F55" s="344"/>
      <c r="G55" s="344"/>
      <c r="H55" s="344"/>
      <c r="I55" s="89"/>
      <c r="J55" s="344" t="s">
        <v>76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2">
        <f>'462.1 - Stavební a přípra...'!J30</f>
        <v>0</v>
      </c>
      <c r="AH55" s="343"/>
      <c r="AI55" s="343"/>
      <c r="AJ55" s="343"/>
      <c r="AK55" s="343"/>
      <c r="AL55" s="343"/>
      <c r="AM55" s="343"/>
      <c r="AN55" s="342">
        <f t="shared" si="0"/>
        <v>0</v>
      </c>
      <c r="AO55" s="343"/>
      <c r="AP55" s="343"/>
      <c r="AQ55" s="90" t="s">
        <v>77</v>
      </c>
      <c r="AR55" s="91"/>
      <c r="AS55" s="92">
        <v>0</v>
      </c>
      <c r="AT55" s="93">
        <f t="shared" si="1"/>
        <v>0</v>
      </c>
      <c r="AU55" s="94">
        <f>'462.1 - Stavební a přípra...'!P101</f>
        <v>0</v>
      </c>
      <c r="AV55" s="93">
        <f>'462.1 - Stavební a přípra...'!J33</f>
        <v>0</v>
      </c>
      <c r="AW55" s="93">
        <f>'462.1 - Stavební a přípra...'!J34</f>
        <v>0</v>
      </c>
      <c r="AX55" s="93">
        <f>'462.1 - Stavební a přípra...'!J35</f>
        <v>0</v>
      </c>
      <c r="AY55" s="93">
        <f>'462.1 - Stavební a přípra...'!J36</f>
        <v>0</v>
      </c>
      <c r="AZ55" s="93">
        <f>'462.1 - Stavební a přípra...'!F33</f>
        <v>0</v>
      </c>
      <c r="BA55" s="93">
        <f>'462.1 - Stavební a přípra...'!F34</f>
        <v>0</v>
      </c>
      <c r="BB55" s="93">
        <f>'462.1 - Stavební a přípra...'!F35</f>
        <v>0</v>
      </c>
      <c r="BC55" s="93">
        <f>'462.1 - Stavební a přípra...'!F36</f>
        <v>0</v>
      </c>
      <c r="BD55" s="95">
        <f>'462.1 - Stavební a přípra...'!F37</f>
        <v>0</v>
      </c>
      <c r="BT55" s="96" t="s">
        <v>78</v>
      </c>
      <c r="BV55" s="96" t="s">
        <v>72</v>
      </c>
      <c r="BW55" s="96" t="s">
        <v>79</v>
      </c>
      <c r="BX55" s="96" t="s">
        <v>5</v>
      </c>
      <c r="CL55" s="96" t="s">
        <v>18</v>
      </c>
      <c r="CM55" s="96" t="s">
        <v>80</v>
      </c>
    </row>
    <row r="56" spans="1:91" s="7" customFormat="1" ht="16.5" customHeight="1">
      <c r="A56" s="86" t="s">
        <v>74</v>
      </c>
      <c r="B56" s="87"/>
      <c r="C56" s="88"/>
      <c r="D56" s="344" t="s">
        <v>81</v>
      </c>
      <c r="E56" s="344"/>
      <c r="F56" s="344"/>
      <c r="G56" s="344"/>
      <c r="H56" s="344"/>
      <c r="I56" s="89"/>
      <c r="J56" s="344" t="s">
        <v>82</v>
      </c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2">
        <f>'462.2 - Úpravy povrchů - ...'!J30</f>
        <v>0</v>
      </c>
      <c r="AH56" s="343"/>
      <c r="AI56" s="343"/>
      <c r="AJ56" s="343"/>
      <c r="AK56" s="343"/>
      <c r="AL56" s="343"/>
      <c r="AM56" s="343"/>
      <c r="AN56" s="342">
        <f t="shared" si="0"/>
        <v>0</v>
      </c>
      <c r="AO56" s="343"/>
      <c r="AP56" s="343"/>
      <c r="AQ56" s="90" t="s">
        <v>77</v>
      </c>
      <c r="AR56" s="91"/>
      <c r="AS56" s="92">
        <v>0</v>
      </c>
      <c r="AT56" s="93">
        <f t="shared" si="1"/>
        <v>0</v>
      </c>
      <c r="AU56" s="94">
        <f>'462.2 - Úpravy povrchů - ...'!P88</f>
        <v>0</v>
      </c>
      <c r="AV56" s="93">
        <f>'462.2 - Úpravy povrchů - ...'!J33</f>
        <v>0</v>
      </c>
      <c r="AW56" s="93">
        <f>'462.2 - Úpravy povrchů - ...'!J34</f>
        <v>0</v>
      </c>
      <c r="AX56" s="93">
        <f>'462.2 - Úpravy povrchů - ...'!J35</f>
        <v>0</v>
      </c>
      <c r="AY56" s="93">
        <f>'462.2 - Úpravy povrchů - ...'!J36</f>
        <v>0</v>
      </c>
      <c r="AZ56" s="93">
        <f>'462.2 - Úpravy povrchů - ...'!F33</f>
        <v>0</v>
      </c>
      <c r="BA56" s="93">
        <f>'462.2 - Úpravy povrchů - ...'!F34</f>
        <v>0</v>
      </c>
      <c r="BB56" s="93">
        <f>'462.2 - Úpravy povrchů - ...'!F35</f>
        <v>0</v>
      </c>
      <c r="BC56" s="93">
        <f>'462.2 - Úpravy povrchů - ...'!F36</f>
        <v>0</v>
      </c>
      <c r="BD56" s="95">
        <f>'462.2 - Úpravy povrchů - ...'!F37</f>
        <v>0</v>
      </c>
      <c r="BT56" s="96" t="s">
        <v>78</v>
      </c>
      <c r="BV56" s="96" t="s">
        <v>72</v>
      </c>
      <c r="BW56" s="96" t="s">
        <v>83</v>
      </c>
      <c r="BX56" s="96" t="s">
        <v>5</v>
      </c>
      <c r="CL56" s="96" t="s">
        <v>18</v>
      </c>
      <c r="CM56" s="96" t="s">
        <v>80</v>
      </c>
    </row>
    <row r="57" spans="1:91" s="7" customFormat="1" ht="24.75" customHeight="1">
      <c r="A57" s="86" t="s">
        <v>74</v>
      </c>
      <c r="B57" s="87"/>
      <c r="C57" s="88"/>
      <c r="D57" s="344" t="s">
        <v>84</v>
      </c>
      <c r="E57" s="344"/>
      <c r="F57" s="344"/>
      <c r="G57" s="344"/>
      <c r="H57" s="344"/>
      <c r="I57" s="89"/>
      <c r="J57" s="344" t="s">
        <v>85</v>
      </c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2">
        <f>'462.3 - Úpravy povrchů - ...'!J30</f>
        <v>0</v>
      </c>
      <c r="AH57" s="343"/>
      <c r="AI57" s="343"/>
      <c r="AJ57" s="343"/>
      <c r="AK57" s="343"/>
      <c r="AL57" s="343"/>
      <c r="AM57" s="343"/>
      <c r="AN57" s="342">
        <f t="shared" si="0"/>
        <v>0</v>
      </c>
      <c r="AO57" s="343"/>
      <c r="AP57" s="343"/>
      <c r="AQ57" s="90" t="s">
        <v>77</v>
      </c>
      <c r="AR57" s="91"/>
      <c r="AS57" s="92">
        <v>0</v>
      </c>
      <c r="AT57" s="93">
        <f t="shared" si="1"/>
        <v>0</v>
      </c>
      <c r="AU57" s="94">
        <f>'462.3 - Úpravy povrchů - ...'!P82</f>
        <v>0</v>
      </c>
      <c r="AV57" s="93">
        <f>'462.3 - Úpravy povrchů - ...'!J33</f>
        <v>0</v>
      </c>
      <c r="AW57" s="93">
        <f>'462.3 - Úpravy povrchů - ...'!J34</f>
        <v>0</v>
      </c>
      <c r="AX57" s="93">
        <f>'462.3 - Úpravy povrchů - ...'!J35</f>
        <v>0</v>
      </c>
      <c r="AY57" s="93">
        <f>'462.3 - Úpravy povrchů - ...'!J36</f>
        <v>0</v>
      </c>
      <c r="AZ57" s="93">
        <f>'462.3 - Úpravy povrchů - ...'!F33</f>
        <v>0</v>
      </c>
      <c r="BA57" s="93">
        <f>'462.3 - Úpravy povrchů - ...'!F34</f>
        <v>0</v>
      </c>
      <c r="BB57" s="93">
        <f>'462.3 - Úpravy povrchů - ...'!F35</f>
        <v>0</v>
      </c>
      <c r="BC57" s="93">
        <f>'462.3 - Úpravy povrchů - ...'!F36</f>
        <v>0</v>
      </c>
      <c r="BD57" s="95">
        <f>'462.3 - Úpravy povrchů - ...'!F37</f>
        <v>0</v>
      </c>
      <c r="BT57" s="96" t="s">
        <v>78</v>
      </c>
      <c r="BV57" s="96" t="s">
        <v>72</v>
      </c>
      <c r="BW57" s="96" t="s">
        <v>86</v>
      </c>
      <c r="BX57" s="96" t="s">
        <v>5</v>
      </c>
      <c r="CL57" s="96" t="s">
        <v>18</v>
      </c>
      <c r="CM57" s="96" t="s">
        <v>80</v>
      </c>
    </row>
    <row r="58" spans="1:91" s="7" customFormat="1" ht="16.5" customHeight="1">
      <c r="A58" s="86" t="s">
        <v>74</v>
      </c>
      <c r="B58" s="87"/>
      <c r="C58" s="88"/>
      <c r="D58" s="344" t="s">
        <v>87</v>
      </c>
      <c r="E58" s="344"/>
      <c r="F58" s="344"/>
      <c r="G58" s="344"/>
      <c r="H58" s="344"/>
      <c r="I58" s="89"/>
      <c r="J58" s="344" t="s">
        <v>88</v>
      </c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2">
        <f>'462.4 - Elektronické komu...'!J30</f>
        <v>0</v>
      </c>
      <c r="AH58" s="343"/>
      <c r="AI58" s="343"/>
      <c r="AJ58" s="343"/>
      <c r="AK58" s="343"/>
      <c r="AL58" s="343"/>
      <c r="AM58" s="343"/>
      <c r="AN58" s="342">
        <f t="shared" si="0"/>
        <v>0</v>
      </c>
      <c r="AO58" s="343"/>
      <c r="AP58" s="343"/>
      <c r="AQ58" s="90" t="s">
        <v>77</v>
      </c>
      <c r="AR58" s="91"/>
      <c r="AS58" s="92">
        <v>0</v>
      </c>
      <c r="AT58" s="93">
        <f t="shared" si="1"/>
        <v>0</v>
      </c>
      <c r="AU58" s="94">
        <f>'462.4 - Elektronické komu...'!P84</f>
        <v>0</v>
      </c>
      <c r="AV58" s="93">
        <f>'462.4 - Elektronické komu...'!J33</f>
        <v>0</v>
      </c>
      <c r="AW58" s="93">
        <f>'462.4 - Elektronické komu...'!J34</f>
        <v>0</v>
      </c>
      <c r="AX58" s="93">
        <f>'462.4 - Elektronické komu...'!J35</f>
        <v>0</v>
      </c>
      <c r="AY58" s="93">
        <f>'462.4 - Elektronické komu...'!J36</f>
        <v>0</v>
      </c>
      <c r="AZ58" s="93">
        <f>'462.4 - Elektronické komu...'!F33</f>
        <v>0</v>
      </c>
      <c r="BA58" s="93">
        <f>'462.4 - Elektronické komu...'!F34</f>
        <v>0</v>
      </c>
      <c r="BB58" s="93">
        <f>'462.4 - Elektronické komu...'!F35</f>
        <v>0</v>
      </c>
      <c r="BC58" s="93">
        <f>'462.4 - Elektronické komu...'!F36</f>
        <v>0</v>
      </c>
      <c r="BD58" s="95">
        <f>'462.4 - Elektronické komu...'!F37</f>
        <v>0</v>
      </c>
      <c r="BT58" s="96" t="s">
        <v>78</v>
      </c>
      <c r="BV58" s="96" t="s">
        <v>72</v>
      </c>
      <c r="BW58" s="96" t="s">
        <v>89</v>
      </c>
      <c r="BX58" s="96" t="s">
        <v>5</v>
      </c>
      <c r="CL58" s="96" t="s">
        <v>18</v>
      </c>
      <c r="CM58" s="96" t="s">
        <v>80</v>
      </c>
    </row>
    <row r="59" spans="1:91" s="7" customFormat="1" ht="16.5" customHeight="1">
      <c r="A59" s="86" t="s">
        <v>74</v>
      </c>
      <c r="B59" s="87"/>
      <c r="C59" s="88"/>
      <c r="D59" s="344" t="s">
        <v>90</v>
      </c>
      <c r="E59" s="344"/>
      <c r="F59" s="344"/>
      <c r="G59" s="344"/>
      <c r="H59" s="344"/>
      <c r="I59" s="89"/>
      <c r="J59" s="344" t="s">
        <v>91</v>
      </c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2">
        <f>'462.5 - Dodávka sportovní...'!J30</f>
        <v>0</v>
      </c>
      <c r="AH59" s="343"/>
      <c r="AI59" s="343"/>
      <c r="AJ59" s="343"/>
      <c r="AK59" s="343"/>
      <c r="AL59" s="343"/>
      <c r="AM59" s="343"/>
      <c r="AN59" s="342">
        <f t="shared" si="0"/>
        <v>0</v>
      </c>
      <c r="AO59" s="343"/>
      <c r="AP59" s="343"/>
      <c r="AQ59" s="90" t="s">
        <v>77</v>
      </c>
      <c r="AR59" s="91"/>
      <c r="AS59" s="92">
        <v>0</v>
      </c>
      <c r="AT59" s="93">
        <f t="shared" si="1"/>
        <v>0</v>
      </c>
      <c r="AU59" s="94">
        <f>'462.5 - Dodávka sportovní...'!P80</f>
        <v>0</v>
      </c>
      <c r="AV59" s="93">
        <f>'462.5 - Dodávka sportovní...'!J33</f>
        <v>0</v>
      </c>
      <c r="AW59" s="93">
        <f>'462.5 - Dodávka sportovní...'!J34</f>
        <v>0</v>
      </c>
      <c r="AX59" s="93">
        <f>'462.5 - Dodávka sportovní...'!J35</f>
        <v>0</v>
      </c>
      <c r="AY59" s="93">
        <f>'462.5 - Dodávka sportovní...'!J36</f>
        <v>0</v>
      </c>
      <c r="AZ59" s="93">
        <f>'462.5 - Dodávka sportovní...'!F33</f>
        <v>0</v>
      </c>
      <c r="BA59" s="93">
        <f>'462.5 - Dodávka sportovní...'!F34</f>
        <v>0</v>
      </c>
      <c r="BB59" s="93">
        <f>'462.5 - Dodávka sportovní...'!F35</f>
        <v>0</v>
      </c>
      <c r="BC59" s="93">
        <f>'462.5 - Dodávka sportovní...'!F36</f>
        <v>0</v>
      </c>
      <c r="BD59" s="95">
        <f>'462.5 - Dodávka sportovní...'!F37</f>
        <v>0</v>
      </c>
      <c r="BT59" s="96" t="s">
        <v>78</v>
      </c>
      <c r="BV59" s="96" t="s">
        <v>72</v>
      </c>
      <c r="BW59" s="96" t="s">
        <v>92</v>
      </c>
      <c r="BX59" s="96" t="s">
        <v>5</v>
      </c>
      <c r="CL59" s="96" t="s">
        <v>18</v>
      </c>
      <c r="CM59" s="96" t="s">
        <v>80</v>
      </c>
    </row>
    <row r="60" spans="1:91" s="7" customFormat="1" ht="16.5" customHeight="1">
      <c r="A60" s="86" t="s">
        <v>74</v>
      </c>
      <c r="B60" s="87"/>
      <c r="C60" s="88"/>
      <c r="D60" s="344" t="s">
        <v>93</v>
      </c>
      <c r="E60" s="344"/>
      <c r="F60" s="344"/>
      <c r="G60" s="344"/>
      <c r="H60" s="344"/>
      <c r="I60" s="89"/>
      <c r="J60" s="344" t="s">
        <v>94</v>
      </c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2">
        <f>'462,6 - Vedlejší rozpočto...'!J30</f>
        <v>0</v>
      </c>
      <c r="AH60" s="343"/>
      <c r="AI60" s="343"/>
      <c r="AJ60" s="343"/>
      <c r="AK60" s="343"/>
      <c r="AL60" s="343"/>
      <c r="AM60" s="343"/>
      <c r="AN60" s="342">
        <f t="shared" si="0"/>
        <v>0</v>
      </c>
      <c r="AO60" s="343"/>
      <c r="AP60" s="343"/>
      <c r="AQ60" s="90" t="s">
        <v>77</v>
      </c>
      <c r="AR60" s="91"/>
      <c r="AS60" s="97">
        <v>0</v>
      </c>
      <c r="AT60" s="98">
        <f t="shared" si="1"/>
        <v>0</v>
      </c>
      <c r="AU60" s="99">
        <f>'462,6 - Vedlejší rozpočto...'!P85</f>
        <v>0</v>
      </c>
      <c r="AV60" s="98">
        <f>'462,6 - Vedlejší rozpočto...'!J33</f>
        <v>0</v>
      </c>
      <c r="AW60" s="98">
        <f>'462,6 - Vedlejší rozpočto...'!J34</f>
        <v>0</v>
      </c>
      <c r="AX60" s="98">
        <f>'462,6 - Vedlejší rozpočto...'!J35</f>
        <v>0</v>
      </c>
      <c r="AY60" s="98">
        <f>'462,6 - Vedlejší rozpočto...'!J36</f>
        <v>0</v>
      </c>
      <c r="AZ60" s="98">
        <f>'462,6 - Vedlejší rozpočto...'!F33</f>
        <v>0</v>
      </c>
      <c r="BA60" s="98">
        <f>'462,6 - Vedlejší rozpočto...'!F34</f>
        <v>0</v>
      </c>
      <c r="BB60" s="98">
        <f>'462,6 - Vedlejší rozpočto...'!F35</f>
        <v>0</v>
      </c>
      <c r="BC60" s="98">
        <f>'462,6 - Vedlejší rozpočto...'!F36</f>
        <v>0</v>
      </c>
      <c r="BD60" s="100">
        <f>'462,6 - Vedlejší rozpočto...'!F37</f>
        <v>0</v>
      </c>
      <c r="BT60" s="96" t="s">
        <v>78</v>
      </c>
      <c r="BV60" s="96" t="s">
        <v>72</v>
      </c>
      <c r="BW60" s="96" t="s">
        <v>95</v>
      </c>
      <c r="BX60" s="96" t="s">
        <v>5</v>
      </c>
      <c r="CL60" s="96" t="s">
        <v>18</v>
      </c>
      <c r="CM60" s="96" t="s">
        <v>80</v>
      </c>
    </row>
    <row r="61" spans="1:91" s="2" customFormat="1" ht="30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9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91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39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</sheetData>
  <sheetProtection password="CDDA" sheet="1" objects="1" scenarios="1" formatColumns="0" formatRows="0"/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462.1 - Stavební a přípra...'!C2" display="/"/>
    <hyperlink ref="A56" location="'462.2 - Úpravy povrchů - ...'!C2" display="/"/>
    <hyperlink ref="A57" location="'462.3 - Úpravy povrchů - ...'!C2" display="/"/>
    <hyperlink ref="A58" location="'462.4 - Elektronické komu...'!C2" display="/"/>
    <hyperlink ref="A59" location="'462.5 - Dodávka sportovní...'!C2" display="/"/>
    <hyperlink ref="A60" location="'462,6 - Vedlejší rozpoč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98"/>
  <sheetViews>
    <sheetView showGridLines="0" topLeftCell="A50" workbookViewId="0">
      <selection activeCell="W18" sqref="W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79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26.25" customHeight="1">
      <c r="B7" s="20"/>
      <c r="E7" s="365" t="str">
        <f>'Rekapitulace stavby'!K6</f>
        <v>Rekonstrukce vnitřního sportovního areálu školy Gymnazia Brandýs nad Labem - Stará Boleslav</v>
      </c>
      <c r="F7" s="366"/>
      <c r="G7" s="366"/>
      <c r="H7" s="366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7" t="s">
        <v>98</v>
      </c>
      <c r="F9" s="368"/>
      <c r="G9" s="368"/>
      <c r="H9" s="36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9. 10. 2022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2127</v>
      </c>
      <c r="F15" s="34"/>
      <c r="G15" s="34"/>
      <c r="H15" s="34"/>
      <c r="I15" s="105" t="s">
        <v>26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9" t="str">
        <f>'Rekapitulace stavby'!E14</f>
        <v>Vyplň údaj</v>
      </c>
      <c r="F18" s="370"/>
      <c r="G18" s="370"/>
      <c r="H18" s="370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30</v>
      </c>
      <c r="F21" s="34"/>
      <c r="G21" s="34"/>
      <c r="H21" s="34"/>
      <c r="I21" s="105" t="s">
        <v>26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1" t="s">
        <v>18</v>
      </c>
      <c r="F27" s="371"/>
      <c r="G27" s="371"/>
      <c r="H27" s="3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ROUND(J101,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ROUND((SUM(BE101:BE797)),  2)</f>
        <v>0</v>
      </c>
      <c r="G33" s="34"/>
      <c r="H33" s="34"/>
      <c r="I33" s="118">
        <v>0.21</v>
      </c>
      <c r="J33" s="117">
        <f>ROUND(((SUM(BE101:BE797))*I33),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ROUND((SUM(BF101:BF797)),  2)</f>
        <v>0</v>
      </c>
      <c r="G34" s="34"/>
      <c r="H34" s="34"/>
      <c r="I34" s="118">
        <v>0.15</v>
      </c>
      <c r="J34" s="117">
        <f>ROUND(((SUM(BF101:BF797))*I34),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ROUND((SUM(BG101:BG797)),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ROUND((SUM(BH101:BH797)),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ROUND((SUM(BI101:BI797)),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6"/>
      <c r="D48" s="36"/>
      <c r="E48" s="363" t="str">
        <f>E7</f>
        <v>Rekonstrukce vnitřního sportovního areálu školy Gymnazia Brandýs nad Labem - Stará Boleslav</v>
      </c>
      <c r="F48" s="364"/>
      <c r="G48" s="364"/>
      <c r="H48" s="36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51" t="str">
        <f>E9</f>
        <v>462.1 - Stavební a přípravné práce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Královická 668</v>
      </c>
      <c r="G52" s="36"/>
      <c r="H52" s="36"/>
      <c r="I52" s="29" t="s">
        <v>22</v>
      </c>
      <c r="J52" s="59" t="str">
        <f>IF(J12="","",J12)</f>
        <v>9. 10. 2022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Gym. J. S. Machara, Brandýs nad Labem - Stará Boleslav</v>
      </c>
      <c r="G54" s="36"/>
      <c r="H54" s="36"/>
      <c r="I54" s="29" t="s">
        <v>29</v>
      </c>
      <c r="J54" s="32" t="str">
        <f>E21</f>
        <v>Ing. Andrea Kocová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Pavel Novotný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100</v>
      </c>
      <c r="D57" s="131"/>
      <c r="E57" s="131"/>
      <c r="F57" s="131"/>
      <c r="G57" s="131"/>
      <c r="H57" s="131"/>
      <c r="I57" s="131"/>
      <c r="J57" s="132" t="s">
        <v>101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J101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102</v>
      </c>
    </row>
    <row r="60" spans="1:47" s="9" customFormat="1" ht="24.95" customHeight="1">
      <c r="B60" s="134"/>
      <c r="C60" s="135"/>
      <c r="D60" s="136" t="s">
        <v>103</v>
      </c>
      <c r="E60" s="137"/>
      <c r="F60" s="137"/>
      <c r="G60" s="137"/>
      <c r="H60" s="137"/>
      <c r="I60" s="137"/>
      <c r="J60" s="138">
        <f>J102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104</v>
      </c>
      <c r="E61" s="143"/>
      <c r="F61" s="143"/>
      <c r="G61" s="143"/>
      <c r="H61" s="143"/>
      <c r="I61" s="143"/>
      <c r="J61" s="144">
        <f>J103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105</v>
      </c>
      <c r="E62" s="143"/>
      <c r="F62" s="143"/>
      <c r="G62" s="143"/>
      <c r="H62" s="143"/>
      <c r="I62" s="143"/>
      <c r="J62" s="144">
        <f>J109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106</v>
      </c>
      <c r="E63" s="143"/>
      <c r="F63" s="143"/>
      <c r="G63" s="143"/>
      <c r="H63" s="143"/>
      <c r="I63" s="143"/>
      <c r="J63" s="144">
        <f>J113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107</v>
      </c>
      <c r="E64" s="143"/>
      <c r="F64" s="143"/>
      <c r="G64" s="143"/>
      <c r="H64" s="143"/>
      <c r="I64" s="143"/>
      <c r="J64" s="144">
        <f>J173</f>
        <v>0</v>
      </c>
      <c r="K64" s="141"/>
      <c r="L64" s="145"/>
    </row>
    <row r="65" spans="2:12" s="10" customFormat="1" ht="19.899999999999999" customHeight="1">
      <c r="B65" s="140"/>
      <c r="C65" s="141"/>
      <c r="D65" s="142" t="s">
        <v>108</v>
      </c>
      <c r="E65" s="143"/>
      <c r="F65" s="143"/>
      <c r="G65" s="143"/>
      <c r="H65" s="143"/>
      <c r="I65" s="143"/>
      <c r="J65" s="144">
        <f>J259</f>
        <v>0</v>
      </c>
      <c r="K65" s="141"/>
      <c r="L65" s="145"/>
    </row>
    <row r="66" spans="2:12" s="10" customFormat="1" ht="19.899999999999999" customHeight="1">
      <c r="B66" s="140"/>
      <c r="C66" s="141"/>
      <c r="D66" s="142" t="s">
        <v>109</v>
      </c>
      <c r="E66" s="143"/>
      <c r="F66" s="143"/>
      <c r="G66" s="143"/>
      <c r="H66" s="143"/>
      <c r="I66" s="143"/>
      <c r="J66" s="144">
        <f>J277</f>
        <v>0</v>
      </c>
      <c r="K66" s="141"/>
      <c r="L66" s="145"/>
    </row>
    <row r="67" spans="2:12" s="9" customFormat="1" ht="24.95" customHeight="1">
      <c r="B67" s="134"/>
      <c r="C67" s="135"/>
      <c r="D67" s="136" t="s">
        <v>110</v>
      </c>
      <c r="E67" s="137"/>
      <c r="F67" s="137"/>
      <c r="G67" s="137"/>
      <c r="H67" s="137"/>
      <c r="I67" s="137"/>
      <c r="J67" s="138">
        <f>J280</f>
        <v>0</v>
      </c>
      <c r="K67" s="135"/>
      <c r="L67" s="139"/>
    </row>
    <row r="68" spans="2:12" s="10" customFormat="1" ht="19.899999999999999" customHeight="1">
      <c r="B68" s="140"/>
      <c r="C68" s="141"/>
      <c r="D68" s="142" t="s">
        <v>111</v>
      </c>
      <c r="E68" s="143"/>
      <c r="F68" s="143"/>
      <c r="G68" s="143"/>
      <c r="H68" s="143"/>
      <c r="I68" s="143"/>
      <c r="J68" s="144">
        <f>J281</f>
        <v>0</v>
      </c>
      <c r="K68" s="141"/>
      <c r="L68" s="145"/>
    </row>
    <row r="69" spans="2:12" s="10" customFormat="1" ht="19.899999999999999" customHeight="1">
      <c r="B69" s="140"/>
      <c r="C69" s="141"/>
      <c r="D69" s="142" t="s">
        <v>112</v>
      </c>
      <c r="E69" s="143"/>
      <c r="F69" s="143"/>
      <c r="G69" s="143"/>
      <c r="H69" s="143"/>
      <c r="I69" s="143"/>
      <c r="J69" s="144">
        <f>J292</f>
        <v>0</v>
      </c>
      <c r="K69" s="141"/>
      <c r="L69" s="145"/>
    </row>
    <row r="70" spans="2:12" s="10" customFormat="1" ht="19.899999999999999" customHeight="1">
      <c r="B70" s="140"/>
      <c r="C70" s="141"/>
      <c r="D70" s="142" t="s">
        <v>113</v>
      </c>
      <c r="E70" s="143"/>
      <c r="F70" s="143"/>
      <c r="G70" s="143"/>
      <c r="H70" s="143"/>
      <c r="I70" s="143"/>
      <c r="J70" s="144">
        <f>J298</f>
        <v>0</v>
      </c>
      <c r="K70" s="141"/>
      <c r="L70" s="145"/>
    </row>
    <row r="71" spans="2:12" s="10" customFormat="1" ht="19.899999999999999" customHeight="1">
      <c r="B71" s="140"/>
      <c r="C71" s="141"/>
      <c r="D71" s="142" t="s">
        <v>114</v>
      </c>
      <c r="E71" s="143"/>
      <c r="F71" s="143"/>
      <c r="G71" s="143"/>
      <c r="H71" s="143"/>
      <c r="I71" s="143"/>
      <c r="J71" s="144">
        <f>J311</f>
        <v>0</v>
      </c>
      <c r="K71" s="141"/>
      <c r="L71" s="145"/>
    </row>
    <row r="72" spans="2:12" s="10" customFormat="1" ht="19.899999999999999" customHeight="1">
      <c r="B72" s="140"/>
      <c r="C72" s="141"/>
      <c r="D72" s="142" t="s">
        <v>115</v>
      </c>
      <c r="E72" s="143"/>
      <c r="F72" s="143"/>
      <c r="G72" s="143"/>
      <c r="H72" s="143"/>
      <c r="I72" s="143"/>
      <c r="J72" s="144">
        <f>J326</f>
        <v>0</v>
      </c>
      <c r="K72" s="141"/>
      <c r="L72" s="145"/>
    </row>
    <row r="73" spans="2:12" s="10" customFormat="1" ht="19.899999999999999" customHeight="1">
      <c r="B73" s="140"/>
      <c r="C73" s="141"/>
      <c r="D73" s="142" t="s">
        <v>116</v>
      </c>
      <c r="E73" s="143"/>
      <c r="F73" s="143"/>
      <c r="G73" s="143"/>
      <c r="H73" s="143"/>
      <c r="I73" s="143"/>
      <c r="J73" s="144">
        <f>J447</f>
        <v>0</v>
      </c>
      <c r="K73" s="141"/>
      <c r="L73" s="145"/>
    </row>
    <row r="74" spans="2:12" s="10" customFormat="1" ht="19.899999999999999" customHeight="1">
      <c r="B74" s="140"/>
      <c r="C74" s="141"/>
      <c r="D74" s="142" t="s">
        <v>117</v>
      </c>
      <c r="E74" s="143"/>
      <c r="F74" s="143"/>
      <c r="G74" s="143"/>
      <c r="H74" s="143"/>
      <c r="I74" s="143"/>
      <c r="J74" s="144">
        <f>J451</f>
        <v>0</v>
      </c>
      <c r="K74" s="141"/>
      <c r="L74" s="145"/>
    </row>
    <row r="75" spans="2:12" s="10" customFormat="1" ht="19.899999999999999" customHeight="1">
      <c r="B75" s="140"/>
      <c r="C75" s="141"/>
      <c r="D75" s="142" t="s">
        <v>118</v>
      </c>
      <c r="E75" s="143"/>
      <c r="F75" s="143"/>
      <c r="G75" s="143"/>
      <c r="H75" s="143"/>
      <c r="I75" s="143"/>
      <c r="J75" s="144">
        <f>J464</f>
        <v>0</v>
      </c>
      <c r="K75" s="141"/>
      <c r="L75" s="145"/>
    </row>
    <row r="76" spans="2:12" s="10" customFormat="1" ht="19.899999999999999" customHeight="1">
      <c r="B76" s="140"/>
      <c r="C76" s="141"/>
      <c r="D76" s="142" t="s">
        <v>119</v>
      </c>
      <c r="E76" s="143"/>
      <c r="F76" s="143"/>
      <c r="G76" s="143"/>
      <c r="H76" s="143"/>
      <c r="I76" s="143"/>
      <c r="J76" s="144">
        <f>J544</f>
        <v>0</v>
      </c>
      <c r="K76" s="141"/>
      <c r="L76" s="145"/>
    </row>
    <row r="77" spans="2:12" s="10" customFormat="1" ht="19.899999999999999" customHeight="1">
      <c r="B77" s="140"/>
      <c r="C77" s="141"/>
      <c r="D77" s="142" t="s">
        <v>120</v>
      </c>
      <c r="E77" s="143"/>
      <c r="F77" s="143"/>
      <c r="G77" s="143"/>
      <c r="H77" s="143"/>
      <c r="I77" s="143"/>
      <c r="J77" s="144">
        <f>J605</f>
        <v>0</v>
      </c>
      <c r="K77" s="141"/>
      <c r="L77" s="145"/>
    </row>
    <row r="78" spans="2:12" s="10" customFormat="1" ht="19.899999999999999" customHeight="1">
      <c r="B78" s="140"/>
      <c r="C78" s="141"/>
      <c r="D78" s="142" t="s">
        <v>121</v>
      </c>
      <c r="E78" s="143"/>
      <c r="F78" s="143"/>
      <c r="G78" s="143"/>
      <c r="H78" s="143"/>
      <c r="I78" s="143"/>
      <c r="J78" s="144">
        <f>J624</f>
        <v>0</v>
      </c>
      <c r="K78" s="141"/>
      <c r="L78" s="145"/>
    </row>
    <row r="79" spans="2:12" s="10" customFormat="1" ht="19.899999999999999" customHeight="1">
      <c r="B79" s="140"/>
      <c r="C79" s="141"/>
      <c r="D79" s="142" t="s">
        <v>122</v>
      </c>
      <c r="E79" s="143"/>
      <c r="F79" s="143"/>
      <c r="G79" s="143"/>
      <c r="H79" s="143"/>
      <c r="I79" s="143"/>
      <c r="J79" s="144">
        <f>J631</f>
        <v>0</v>
      </c>
      <c r="K79" s="141"/>
      <c r="L79" s="145"/>
    </row>
    <row r="80" spans="2:12" s="10" customFormat="1" ht="19.899999999999999" customHeight="1">
      <c r="B80" s="140"/>
      <c r="C80" s="141"/>
      <c r="D80" s="142" t="s">
        <v>123</v>
      </c>
      <c r="E80" s="143"/>
      <c r="F80" s="143"/>
      <c r="G80" s="143"/>
      <c r="H80" s="143"/>
      <c r="I80" s="143"/>
      <c r="J80" s="144">
        <f>J646</f>
        <v>0</v>
      </c>
      <c r="K80" s="141"/>
      <c r="L80" s="145"/>
    </row>
    <row r="81" spans="1:31" s="10" customFormat="1" ht="19.899999999999999" customHeight="1">
      <c r="B81" s="140"/>
      <c r="C81" s="141"/>
      <c r="D81" s="142" t="s">
        <v>124</v>
      </c>
      <c r="E81" s="143"/>
      <c r="F81" s="143"/>
      <c r="G81" s="143"/>
      <c r="H81" s="143"/>
      <c r="I81" s="143"/>
      <c r="J81" s="144">
        <f>J690</f>
        <v>0</v>
      </c>
      <c r="K81" s="141"/>
      <c r="L81" s="145"/>
    </row>
    <row r="82" spans="1:31" s="2" customFormat="1" ht="21.7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pans="1:31" s="2" customFormat="1" ht="6.95" customHeight="1">
      <c r="A87" s="34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24.95" customHeight="1">
      <c r="A88" s="34"/>
      <c r="B88" s="35"/>
      <c r="C88" s="23" t="s">
        <v>125</v>
      </c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16</v>
      </c>
      <c r="D90" s="36"/>
      <c r="E90" s="36"/>
      <c r="F90" s="36"/>
      <c r="G90" s="36"/>
      <c r="H90" s="36"/>
      <c r="I90" s="36"/>
      <c r="J90" s="36"/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26.25" customHeight="1">
      <c r="A91" s="34"/>
      <c r="B91" s="35"/>
      <c r="C91" s="36"/>
      <c r="D91" s="36"/>
      <c r="E91" s="363" t="str">
        <f>E7</f>
        <v>Rekonstrukce vnitřního sportovního areálu školy Gymnazia Brandýs nad Labem - Stará Boleslav</v>
      </c>
      <c r="F91" s="364"/>
      <c r="G91" s="364"/>
      <c r="H91" s="364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97</v>
      </c>
      <c r="D92" s="36"/>
      <c r="E92" s="36"/>
      <c r="F92" s="36"/>
      <c r="G92" s="36"/>
      <c r="H92" s="36"/>
      <c r="I92" s="36"/>
      <c r="J92" s="36"/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6"/>
      <c r="D93" s="36"/>
      <c r="E93" s="351" t="str">
        <f>E9</f>
        <v>462.1 - Stavební a přípravné práce</v>
      </c>
      <c r="F93" s="362"/>
      <c r="G93" s="362"/>
      <c r="H93" s="362"/>
      <c r="I93" s="36"/>
      <c r="J93" s="36"/>
      <c r="K93" s="36"/>
      <c r="L93" s="10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0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>
      <c r="A95" s="34"/>
      <c r="B95" s="35"/>
      <c r="C95" s="29" t="s">
        <v>20</v>
      </c>
      <c r="D95" s="36"/>
      <c r="E95" s="36"/>
      <c r="F95" s="27" t="str">
        <f>F12</f>
        <v>Královická 668</v>
      </c>
      <c r="G95" s="36"/>
      <c r="H95" s="36"/>
      <c r="I95" s="29" t="s">
        <v>22</v>
      </c>
      <c r="J95" s="59" t="str">
        <f>IF(J12="","",J12)</f>
        <v>9. 10. 2022</v>
      </c>
      <c r="K95" s="36"/>
      <c r="L95" s="10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0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24</v>
      </c>
      <c r="D97" s="36"/>
      <c r="E97" s="36"/>
      <c r="F97" s="27" t="str">
        <f>E15</f>
        <v>Gym. J. S. Machara, Brandýs nad Labem - Stará Boleslav</v>
      </c>
      <c r="G97" s="36"/>
      <c r="H97" s="36"/>
      <c r="I97" s="29" t="s">
        <v>29</v>
      </c>
      <c r="J97" s="32" t="str">
        <f>E21</f>
        <v>Ing. Andrea Kocová</v>
      </c>
      <c r="K97" s="36"/>
      <c r="L97" s="10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9" t="s">
        <v>27</v>
      </c>
      <c r="D98" s="36"/>
      <c r="E98" s="36"/>
      <c r="F98" s="27" t="str">
        <f>IF(E18="","",E18)</f>
        <v>Vyplň údaj</v>
      </c>
      <c r="G98" s="36"/>
      <c r="H98" s="36"/>
      <c r="I98" s="29" t="s">
        <v>32</v>
      </c>
      <c r="J98" s="32" t="str">
        <f>E24</f>
        <v>Pavel Novotný</v>
      </c>
      <c r="K98" s="36"/>
      <c r="L98" s="10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10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1" customFormat="1" ht="29.25" customHeight="1">
      <c r="A100" s="146"/>
      <c r="B100" s="147"/>
      <c r="C100" s="148" t="s">
        <v>126</v>
      </c>
      <c r="D100" s="149" t="s">
        <v>55</v>
      </c>
      <c r="E100" s="149" t="s">
        <v>51</v>
      </c>
      <c r="F100" s="149" t="s">
        <v>52</v>
      </c>
      <c r="G100" s="149" t="s">
        <v>127</v>
      </c>
      <c r="H100" s="149" t="s">
        <v>128</v>
      </c>
      <c r="I100" s="149" t="s">
        <v>129</v>
      </c>
      <c r="J100" s="150" t="s">
        <v>101</v>
      </c>
      <c r="K100" s="151" t="s">
        <v>130</v>
      </c>
      <c r="L100" s="152"/>
      <c r="M100" s="68" t="s">
        <v>18</v>
      </c>
      <c r="N100" s="69" t="s">
        <v>40</v>
      </c>
      <c r="O100" s="69" t="s">
        <v>131</v>
      </c>
      <c r="P100" s="69" t="s">
        <v>132</v>
      </c>
      <c r="Q100" s="69" t="s">
        <v>133</v>
      </c>
      <c r="R100" s="69" t="s">
        <v>134</v>
      </c>
      <c r="S100" s="69" t="s">
        <v>135</v>
      </c>
      <c r="T100" s="70" t="s">
        <v>136</v>
      </c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</row>
    <row r="101" spans="1:65" s="2" customFormat="1" ht="22.9" customHeight="1">
      <c r="A101" s="34"/>
      <c r="B101" s="35"/>
      <c r="C101" s="75" t="s">
        <v>137</v>
      </c>
      <c r="D101" s="36"/>
      <c r="E101" s="36"/>
      <c r="F101" s="36"/>
      <c r="G101" s="36"/>
      <c r="H101" s="36"/>
      <c r="I101" s="36"/>
      <c r="J101" s="153">
        <f>BK101</f>
        <v>0</v>
      </c>
      <c r="K101" s="36"/>
      <c r="L101" s="39"/>
      <c r="M101" s="71"/>
      <c r="N101" s="154"/>
      <c r="O101" s="72"/>
      <c r="P101" s="155">
        <f>P102+P280</f>
        <v>0</v>
      </c>
      <c r="Q101" s="72"/>
      <c r="R101" s="155">
        <f>R102+R280</f>
        <v>9.8550880847359981</v>
      </c>
      <c r="S101" s="72"/>
      <c r="T101" s="156">
        <f>T102+T280</f>
        <v>30.488343320000006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69</v>
      </c>
      <c r="AU101" s="17" t="s">
        <v>102</v>
      </c>
      <c r="BK101" s="157">
        <f>BK102+BK280</f>
        <v>0</v>
      </c>
    </row>
    <row r="102" spans="1:65" s="12" customFormat="1" ht="25.9" customHeight="1">
      <c r="B102" s="158"/>
      <c r="C102" s="159"/>
      <c r="D102" s="160" t="s">
        <v>69</v>
      </c>
      <c r="E102" s="161" t="s">
        <v>138</v>
      </c>
      <c r="F102" s="161" t="s">
        <v>139</v>
      </c>
      <c r="G102" s="159"/>
      <c r="H102" s="159"/>
      <c r="I102" s="162"/>
      <c r="J102" s="163">
        <f>BK102</f>
        <v>0</v>
      </c>
      <c r="K102" s="159"/>
      <c r="L102" s="164"/>
      <c r="M102" s="165"/>
      <c r="N102" s="166"/>
      <c r="O102" s="166"/>
      <c r="P102" s="167">
        <f>P103+P109+P113+P173+P259+P277</f>
        <v>0</v>
      </c>
      <c r="Q102" s="166"/>
      <c r="R102" s="167">
        <f>R103+R109+R113+R173+R259+R277</f>
        <v>7.5379098359999981</v>
      </c>
      <c r="S102" s="166"/>
      <c r="T102" s="168">
        <f>T103+T109+T113+T173+T259+T277</f>
        <v>10.668504</v>
      </c>
      <c r="AR102" s="169" t="s">
        <v>78</v>
      </c>
      <c r="AT102" s="170" t="s">
        <v>69</v>
      </c>
      <c r="AU102" s="170" t="s">
        <v>70</v>
      </c>
      <c r="AY102" s="169" t="s">
        <v>140</v>
      </c>
      <c r="BK102" s="171">
        <f>BK103+BK109+BK113+BK173+BK259+BK277</f>
        <v>0</v>
      </c>
    </row>
    <row r="103" spans="1:65" s="12" customFormat="1" ht="22.9" customHeight="1">
      <c r="B103" s="158"/>
      <c r="C103" s="159"/>
      <c r="D103" s="160" t="s">
        <v>69</v>
      </c>
      <c r="E103" s="172" t="s">
        <v>141</v>
      </c>
      <c r="F103" s="172" t="s">
        <v>142</v>
      </c>
      <c r="G103" s="159"/>
      <c r="H103" s="159"/>
      <c r="I103" s="162"/>
      <c r="J103" s="173">
        <f>BK103</f>
        <v>0</v>
      </c>
      <c r="K103" s="159"/>
      <c r="L103" s="164"/>
      <c r="M103" s="165"/>
      <c r="N103" s="166"/>
      <c r="O103" s="166"/>
      <c r="P103" s="167">
        <f>SUM(P104:P108)</f>
        <v>0</v>
      </c>
      <c r="Q103" s="166"/>
      <c r="R103" s="167">
        <f>SUM(R104:R108)</f>
        <v>0.13023006000000001</v>
      </c>
      <c r="S103" s="166"/>
      <c r="T103" s="168">
        <f>SUM(T104:T108)</f>
        <v>0</v>
      </c>
      <c r="AR103" s="169" t="s">
        <v>78</v>
      </c>
      <c r="AT103" s="170" t="s">
        <v>69</v>
      </c>
      <c r="AU103" s="170" t="s">
        <v>78</v>
      </c>
      <c r="AY103" s="169" t="s">
        <v>140</v>
      </c>
      <c r="BK103" s="171">
        <f>SUM(BK104:BK108)</f>
        <v>0</v>
      </c>
    </row>
    <row r="104" spans="1:65" s="2" customFormat="1" ht="24.2" customHeight="1">
      <c r="A104" s="34"/>
      <c r="B104" s="35"/>
      <c r="C104" s="174" t="s">
        <v>78</v>
      </c>
      <c r="D104" s="174" t="s">
        <v>143</v>
      </c>
      <c r="E104" s="175" t="s">
        <v>144</v>
      </c>
      <c r="F104" s="176" t="s">
        <v>145</v>
      </c>
      <c r="G104" s="177" t="s">
        <v>146</v>
      </c>
      <c r="H104" s="178">
        <v>5.2999999999999999E-2</v>
      </c>
      <c r="I104" s="179"/>
      <c r="J104" s="180">
        <f>ROUND(I104*H104,2)</f>
        <v>0</v>
      </c>
      <c r="K104" s="181"/>
      <c r="L104" s="39"/>
      <c r="M104" s="182" t="s">
        <v>18</v>
      </c>
      <c r="N104" s="183" t="s">
        <v>41</v>
      </c>
      <c r="O104" s="64"/>
      <c r="P104" s="184">
        <f>O104*H104</f>
        <v>0</v>
      </c>
      <c r="Q104" s="184">
        <v>1.94302</v>
      </c>
      <c r="R104" s="184">
        <f>Q104*H104</f>
        <v>0.10298006</v>
      </c>
      <c r="S104" s="184">
        <v>0</v>
      </c>
      <c r="T104" s="18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6" t="s">
        <v>147</v>
      </c>
      <c r="AT104" s="186" t="s">
        <v>143</v>
      </c>
      <c r="AU104" s="186" t="s">
        <v>80</v>
      </c>
      <c r="AY104" s="17" t="s">
        <v>140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7" t="s">
        <v>78</v>
      </c>
      <c r="BK104" s="187">
        <f>ROUND(I104*H104,2)</f>
        <v>0</v>
      </c>
      <c r="BL104" s="17" t="s">
        <v>147</v>
      </c>
      <c r="BM104" s="186" t="s">
        <v>148</v>
      </c>
    </row>
    <row r="105" spans="1:65" s="2" customFormat="1">
      <c r="A105" s="34"/>
      <c r="B105" s="35"/>
      <c r="C105" s="36"/>
      <c r="D105" s="188" t="s">
        <v>149</v>
      </c>
      <c r="E105" s="36"/>
      <c r="F105" s="189" t="s">
        <v>150</v>
      </c>
      <c r="G105" s="36"/>
      <c r="H105" s="36"/>
      <c r="I105" s="190"/>
      <c r="J105" s="36"/>
      <c r="K105" s="36"/>
      <c r="L105" s="39"/>
      <c r="M105" s="191"/>
      <c r="N105" s="192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149</v>
      </c>
      <c r="AU105" s="17" t="s">
        <v>80</v>
      </c>
    </row>
    <row r="106" spans="1:65" s="13" customFormat="1">
      <c r="B106" s="193"/>
      <c r="C106" s="194"/>
      <c r="D106" s="195" t="s">
        <v>151</v>
      </c>
      <c r="E106" s="196" t="s">
        <v>18</v>
      </c>
      <c r="F106" s="197" t="s">
        <v>152</v>
      </c>
      <c r="G106" s="194"/>
      <c r="H106" s="198">
        <v>5.2999999999999999E-2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151</v>
      </c>
      <c r="AU106" s="204" t="s">
        <v>80</v>
      </c>
      <c r="AV106" s="13" t="s">
        <v>80</v>
      </c>
      <c r="AW106" s="13" t="s">
        <v>31</v>
      </c>
      <c r="AX106" s="13" t="s">
        <v>70</v>
      </c>
      <c r="AY106" s="204" t="s">
        <v>140</v>
      </c>
    </row>
    <row r="107" spans="1:65" s="2" customFormat="1" ht="24.2" customHeight="1">
      <c r="A107" s="34"/>
      <c r="B107" s="35"/>
      <c r="C107" s="174" t="s">
        <v>80</v>
      </c>
      <c r="D107" s="174" t="s">
        <v>143</v>
      </c>
      <c r="E107" s="175" t="s">
        <v>153</v>
      </c>
      <c r="F107" s="176" t="s">
        <v>154</v>
      </c>
      <c r="G107" s="177" t="s">
        <v>155</v>
      </c>
      <c r="H107" s="178">
        <v>2.5000000000000001E-2</v>
      </c>
      <c r="I107" s="179"/>
      <c r="J107" s="180">
        <f>ROUND(I107*H107,2)</f>
        <v>0</v>
      </c>
      <c r="K107" s="181"/>
      <c r="L107" s="39"/>
      <c r="M107" s="182" t="s">
        <v>18</v>
      </c>
      <c r="N107" s="183" t="s">
        <v>41</v>
      </c>
      <c r="O107" s="64"/>
      <c r="P107" s="184">
        <f>O107*H107</f>
        <v>0</v>
      </c>
      <c r="Q107" s="184">
        <v>1.0900000000000001</v>
      </c>
      <c r="R107" s="184">
        <f>Q107*H107</f>
        <v>2.7250000000000003E-2</v>
      </c>
      <c r="S107" s="184">
        <v>0</v>
      </c>
      <c r="T107" s="18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6" t="s">
        <v>147</v>
      </c>
      <c r="AT107" s="186" t="s">
        <v>143</v>
      </c>
      <c r="AU107" s="186" t="s">
        <v>80</v>
      </c>
      <c r="AY107" s="17" t="s">
        <v>140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7" t="s">
        <v>78</v>
      </c>
      <c r="BK107" s="187">
        <f>ROUND(I107*H107,2)</f>
        <v>0</v>
      </c>
      <c r="BL107" s="17" t="s">
        <v>147</v>
      </c>
      <c r="BM107" s="186" t="s">
        <v>156</v>
      </c>
    </row>
    <row r="108" spans="1:65" s="13" customFormat="1">
      <c r="B108" s="193"/>
      <c r="C108" s="194"/>
      <c r="D108" s="195" t="s">
        <v>151</v>
      </c>
      <c r="E108" s="196" t="s">
        <v>18</v>
      </c>
      <c r="F108" s="197" t="s">
        <v>157</v>
      </c>
      <c r="G108" s="194"/>
      <c r="H108" s="198">
        <v>2.5000000000000001E-2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151</v>
      </c>
      <c r="AU108" s="204" t="s">
        <v>80</v>
      </c>
      <c r="AV108" s="13" t="s">
        <v>80</v>
      </c>
      <c r="AW108" s="13" t="s">
        <v>31</v>
      </c>
      <c r="AX108" s="13" t="s">
        <v>70</v>
      </c>
      <c r="AY108" s="204" t="s">
        <v>140</v>
      </c>
    </row>
    <row r="109" spans="1:65" s="12" customFormat="1" ht="22.9" customHeight="1">
      <c r="B109" s="158"/>
      <c r="C109" s="159"/>
      <c r="D109" s="160" t="s">
        <v>69</v>
      </c>
      <c r="E109" s="172" t="s">
        <v>147</v>
      </c>
      <c r="F109" s="172" t="s">
        <v>158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SUM(P110:P112)</f>
        <v>0</v>
      </c>
      <c r="Q109" s="166"/>
      <c r="R109" s="167">
        <f>SUM(R110:R112)</f>
        <v>0.13668000000000002</v>
      </c>
      <c r="S109" s="166"/>
      <c r="T109" s="168">
        <f>SUM(T110:T112)</f>
        <v>0</v>
      </c>
      <c r="AR109" s="169" t="s">
        <v>78</v>
      </c>
      <c r="AT109" s="170" t="s">
        <v>69</v>
      </c>
      <c r="AU109" s="170" t="s">
        <v>78</v>
      </c>
      <c r="AY109" s="169" t="s">
        <v>140</v>
      </c>
      <c r="BK109" s="171">
        <f>SUM(BK110:BK112)</f>
        <v>0</v>
      </c>
    </row>
    <row r="110" spans="1:65" s="2" customFormat="1" ht="37.9" customHeight="1">
      <c r="A110" s="34"/>
      <c r="B110" s="35"/>
      <c r="C110" s="174" t="s">
        <v>141</v>
      </c>
      <c r="D110" s="174" t="s">
        <v>143</v>
      </c>
      <c r="E110" s="175" t="s">
        <v>159</v>
      </c>
      <c r="F110" s="176" t="s">
        <v>160</v>
      </c>
      <c r="G110" s="177" t="s">
        <v>161</v>
      </c>
      <c r="H110" s="178">
        <v>6</v>
      </c>
      <c r="I110" s="179"/>
      <c r="J110" s="180">
        <f>ROUND(I110*H110,2)</f>
        <v>0</v>
      </c>
      <c r="K110" s="181"/>
      <c r="L110" s="39"/>
      <c r="M110" s="182" t="s">
        <v>18</v>
      </c>
      <c r="N110" s="183" t="s">
        <v>41</v>
      </c>
      <c r="O110" s="64"/>
      <c r="P110" s="184">
        <f>O110*H110</f>
        <v>0</v>
      </c>
      <c r="Q110" s="184">
        <v>2.2780000000000002E-2</v>
      </c>
      <c r="R110" s="184">
        <f>Q110*H110</f>
        <v>0.13668000000000002</v>
      </c>
      <c r="S110" s="184">
        <v>0</v>
      </c>
      <c r="T110" s="18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6" t="s">
        <v>147</v>
      </c>
      <c r="AT110" s="186" t="s">
        <v>143</v>
      </c>
      <c r="AU110" s="186" t="s">
        <v>80</v>
      </c>
      <c r="AY110" s="17" t="s">
        <v>140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7" t="s">
        <v>78</v>
      </c>
      <c r="BK110" s="187">
        <f>ROUND(I110*H110,2)</f>
        <v>0</v>
      </c>
      <c r="BL110" s="17" t="s">
        <v>147</v>
      </c>
      <c r="BM110" s="186" t="s">
        <v>162</v>
      </c>
    </row>
    <row r="111" spans="1:65" s="2" customFormat="1">
      <c r="A111" s="34"/>
      <c r="B111" s="35"/>
      <c r="C111" s="36"/>
      <c r="D111" s="188" t="s">
        <v>149</v>
      </c>
      <c r="E111" s="36"/>
      <c r="F111" s="189" t="s">
        <v>163</v>
      </c>
      <c r="G111" s="36"/>
      <c r="H111" s="36"/>
      <c r="I111" s="190"/>
      <c r="J111" s="36"/>
      <c r="K111" s="36"/>
      <c r="L111" s="39"/>
      <c r="M111" s="191"/>
      <c r="N111" s="192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80</v>
      </c>
    </row>
    <row r="112" spans="1:65" s="13" customFormat="1">
      <c r="B112" s="193"/>
      <c r="C112" s="194"/>
      <c r="D112" s="195" t="s">
        <v>151</v>
      </c>
      <c r="E112" s="196" t="s">
        <v>18</v>
      </c>
      <c r="F112" s="197" t="s">
        <v>164</v>
      </c>
      <c r="G112" s="194"/>
      <c r="H112" s="198">
        <v>6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151</v>
      </c>
      <c r="AU112" s="204" t="s">
        <v>80</v>
      </c>
      <c r="AV112" s="13" t="s">
        <v>80</v>
      </c>
      <c r="AW112" s="13" t="s">
        <v>31</v>
      </c>
      <c r="AX112" s="13" t="s">
        <v>70</v>
      </c>
      <c r="AY112" s="204" t="s">
        <v>140</v>
      </c>
    </row>
    <row r="113" spans="1:65" s="12" customFormat="1" ht="22.9" customHeight="1">
      <c r="B113" s="158"/>
      <c r="C113" s="159"/>
      <c r="D113" s="160" t="s">
        <v>69</v>
      </c>
      <c r="E113" s="172" t="s">
        <v>165</v>
      </c>
      <c r="F113" s="172" t="s">
        <v>166</v>
      </c>
      <c r="G113" s="159"/>
      <c r="H113" s="159"/>
      <c r="I113" s="162"/>
      <c r="J113" s="173">
        <f>BK113</f>
        <v>0</v>
      </c>
      <c r="K113" s="159"/>
      <c r="L113" s="164"/>
      <c r="M113" s="165"/>
      <c r="N113" s="166"/>
      <c r="O113" s="166"/>
      <c r="P113" s="167">
        <f>SUM(P114:P172)</f>
        <v>0</v>
      </c>
      <c r="Q113" s="166"/>
      <c r="R113" s="167">
        <f>SUM(R114:R172)</f>
        <v>6.8653781199999981</v>
      </c>
      <c r="S113" s="166"/>
      <c r="T113" s="168">
        <f>SUM(T114:T172)</f>
        <v>0</v>
      </c>
      <c r="AR113" s="169" t="s">
        <v>78</v>
      </c>
      <c r="AT113" s="170" t="s">
        <v>69</v>
      </c>
      <c r="AU113" s="170" t="s">
        <v>78</v>
      </c>
      <c r="AY113" s="169" t="s">
        <v>140</v>
      </c>
      <c r="BK113" s="171">
        <f>SUM(BK114:BK172)</f>
        <v>0</v>
      </c>
    </row>
    <row r="114" spans="1:65" s="2" customFormat="1" ht="37.9" customHeight="1">
      <c r="A114" s="34"/>
      <c r="B114" s="35"/>
      <c r="C114" s="174" t="s">
        <v>147</v>
      </c>
      <c r="D114" s="174" t="s">
        <v>143</v>
      </c>
      <c r="E114" s="175" t="s">
        <v>167</v>
      </c>
      <c r="F114" s="176" t="s">
        <v>168</v>
      </c>
      <c r="G114" s="177" t="s">
        <v>169</v>
      </c>
      <c r="H114" s="178">
        <v>0.73</v>
      </c>
      <c r="I114" s="179"/>
      <c r="J114" s="180">
        <f>ROUND(I114*H114,2)</f>
        <v>0</v>
      </c>
      <c r="K114" s="181"/>
      <c r="L114" s="39"/>
      <c r="M114" s="182" t="s">
        <v>18</v>
      </c>
      <c r="N114" s="183" t="s">
        <v>41</v>
      </c>
      <c r="O114" s="64"/>
      <c r="P114" s="184">
        <f>O114*H114</f>
        <v>0</v>
      </c>
      <c r="Q114" s="184">
        <v>4.3839999999999999E-3</v>
      </c>
      <c r="R114" s="184">
        <f>Q114*H114</f>
        <v>3.20032E-3</v>
      </c>
      <c r="S114" s="184">
        <v>0</v>
      </c>
      <c r="T114" s="18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6" t="s">
        <v>147</v>
      </c>
      <c r="AT114" s="186" t="s">
        <v>143</v>
      </c>
      <c r="AU114" s="186" t="s">
        <v>80</v>
      </c>
      <c r="AY114" s="17" t="s">
        <v>140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7" t="s">
        <v>78</v>
      </c>
      <c r="BK114" s="187">
        <f>ROUND(I114*H114,2)</f>
        <v>0</v>
      </c>
      <c r="BL114" s="17" t="s">
        <v>147</v>
      </c>
      <c r="BM114" s="186" t="s">
        <v>170</v>
      </c>
    </row>
    <row r="115" spans="1:65" s="2" customFormat="1">
      <c r="A115" s="34"/>
      <c r="B115" s="35"/>
      <c r="C115" s="36"/>
      <c r="D115" s="188" t="s">
        <v>149</v>
      </c>
      <c r="E115" s="36"/>
      <c r="F115" s="189" t="s">
        <v>171</v>
      </c>
      <c r="G115" s="36"/>
      <c r="H115" s="36"/>
      <c r="I115" s="190"/>
      <c r="J115" s="36"/>
      <c r="K115" s="36"/>
      <c r="L115" s="39"/>
      <c r="M115" s="191"/>
      <c r="N115" s="192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149</v>
      </c>
      <c r="AU115" s="17" t="s">
        <v>80</v>
      </c>
    </row>
    <row r="116" spans="1:65" s="13" customFormat="1">
      <c r="B116" s="193"/>
      <c r="C116" s="194"/>
      <c r="D116" s="195" t="s">
        <v>151</v>
      </c>
      <c r="E116" s="196" t="s">
        <v>18</v>
      </c>
      <c r="F116" s="197" t="s">
        <v>172</v>
      </c>
      <c r="G116" s="194"/>
      <c r="H116" s="198">
        <v>0.73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151</v>
      </c>
      <c r="AU116" s="204" t="s">
        <v>80</v>
      </c>
      <c r="AV116" s="13" t="s">
        <v>80</v>
      </c>
      <c r="AW116" s="13" t="s">
        <v>31</v>
      </c>
      <c r="AX116" s="13" t="s">
        <v>70</v>
      </c>
      <c r="AY116" s="204" t="s">
        <v>140</v>
      </c>
    </row>
    <row r="117" spans="1:65" s="2" customFormat="1" ht="44.25" customHeight="1">
      <c r="A117" s="34"/>
      <c r="B117" s="35"/>
      <c r="C117" s="174" t="s">
        <v>173</v>
      </c>
      <c r="D117" s="174" t="s">
        <v>143</v>
      </c>
      <c r="E117" s="175" t="s">
        <v>174</v>
      </c>
      <c r="F117" s="176" t="s">
        <v>175</v>
      </c>
      <c r="G117" s="177" t="s">
        <v>169</v>
      </c>
      <c r="H117" s="178">
        <v>237.7</v>
      </c>
      <c r="I117" s="179"/>
      <c r="J117" s="180">
        <f>ROUND(I117*H117,2)</f>
        <v>0</v>
      </c>
      <c r="K117" s="181"/>
      <c r="L117" s="39"/>
      <c r="M117" s="182" t="s">
        <v>18</v>
      </c>
      <c r="N117" s="183" t="s">
        <v>41</v>
      </c>
      <c r="O117" s="64"/>
      <c r="P117" s="184">
        <f>O117*H117</f>
        <v>0</v>
      </c>
      <c r="Q117" s="184">
        <v>5.7999999999999996E-3</v>
      </c>
      <c r="R117" s="184">
        <f>Q117*H117</f>
        <v>1.3786599999999998</v>
      </c>
      <c r="S117" s="184">
        <v>0</v>
      </c>
      <c r="T117" s="18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6" t="s">
        <v>147</v>
      </c>
      <c r="AT117" s="186" t="s">
        <v>143</v>
      </c>
      <c r="AU117" s="186" t="s">
        <v>80</v>
      </c>
      <c r="AY117" s="17" t="s">
        <v>140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7" t="s">
        <v>78</v>
      </c>
      <c r="BK117" s="187">
        <f>ROUND(I117*H117,2)</f>
        <v>0</v>
      </c>
      <c r="BL117" s="17" t="s">
        <v>147</v>
      </c>
      <c r="BM117" s="186" t="s">
        <v>176</v>
      </c>
    </row>
    <row r="118" spans="1:65" s="2" customFormat="1">
      <c r="A118" s="34"/>
      <c r="B118" s="35"/>
      <c r="C118" s="36"/>
      <c r="D118" s="188" t="s">
        <v>149</v>
      </c>
      <c r="E118" s="36"/>
      <c r="F118" s="189" t="s">
        <v>177</v>
      </c>
      <c r="G118" s="36"/>
      <c r="H118" s="36"/>
      <c r="I118" s="190"/>
      <c r="J118" s="36"/>
      <c r="K118" s="36"/>
      <c r="L118" s="39"/>
      <c r="M118" s="191"/>
      <c r="N118" s="192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149</v>
      </c>
      <c r="AU118" s="17" t="s">
        <v>80</v>
      </c>
    </row>
    <row r="119" spans="1:65" s="13" customFormat="1">
      <c r="B119" s="193"/>
      <c r="C119" s="194"/>
      <c r="D119" s="195" t="s">
        <v>151</v>
      </c>
      <c r="E119" s="196" t="s">
        <v>18</v>
      </c>
      <c r="F119" s="197" t="s">
        <v>178</v>
      </c>
      <c r="G119" s="194"/>
      <c r="H119" s="198">
        <v>185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151</v>
      </c>
      <c r="AU119" s="204" t="s">
        <v>80</v>
      </c>
      <c r="AV119" s="13" t="s">
        <v>80</v>
      </c>
      <c r="AW119" s="13" t="s">
        <v>31</v>
      </c>
      <c r="AX119" s="13" t="s">
        <v>70</v>
      </c>
      <c r="AY119" s="204" t="s">
        <v>140</v>
      </c>
    </row>
    <row r="120" spans="1:65" s="13" customFormat="1">
      <c r="B120" s="193"/>
      <c r="C120" s="194"/>
      <c r="D120" s="195" t="s">
        <v>151</v>
      </c>
      <c r="E120" s="196" t="s">
        <v>18</v>
      </c>
      <c r="F120" s="197" t="s">
        <v>179</v>
      </c>
      <c r="G120" s="194"/>
      <c r="H120" s="198">
        <v>39.700000000000003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151</v>
      </c>
      <c r="AU120" s="204" t="s">
        <v>80</v>
      </c>
      <c r="AV120" s="13" t="s">
        <v>80</v>
      </c>
      <c r="AW120" s="13" t="s">
        <v>31</v>
      </c>
      <c r="AX120" s="13" t="s">
        <v>70</v>
      </c>
      <c r="AY120" s="204" t="s">
        <v>140</v>
      </c>
    </row>
    <row r="121" spans="1:65" s="13" customFormat="1">
      <c r="B121" s="193"/>
      <c r="C121" s="194"/>
      <c r="D121" s="195" t="s">
        <v>151</v>
      </c>
      <c r="E121" s="196" t="s">
        <v>18</v>
      </c>
      <c r="F121" s="197" t="s">
        <v>180</v>
      </c>
      <c r="G121" s="194"/>
      <c r="H121" s="198">
        <v>13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151</v>
      </c>
      <c r="AU121" s="204" t="s">
        <v>80</v>
      </c>
      <c r="AV121" s="13" t="s">
        <v>80</v>
      </c>
      <c r="AW121" s="13" t="s">
        <v>31</v>
      </c>
      <c r="AX121" s="13" t="s">
        <v>70</v>
      </c>
      <c r="AY121" s="204" t="s">
        <v>140</v>
      </c>
    </row>
    <row r="122" spans="1:65" s="2" customFormat="1" ht="37.9" customHeight="1">
      <c r="A122" s="34"/>
      <c r="B122" s="35"/>
      <c r="C122" s="174" t="s">
        <v>165</v>
      </c>
      <c r="D122" s="174" t="s">
        <v>143</v>
      </c>
      <c r="E122" s="175" t="s">
        <v>181</v>
      </c>
      <c r="F122" s="176" t="s">
        <v>182</v>
      </c>
      <c r="G122" s="177" t="s">
        <v>169</v>
      </c>
      <c r="H122" s="178">
        <v>86.134</v>
      </c>
      <c r="I122" s="179"/>
      <c r="J122" s="180">
        <f>ROUND(I122*H122,2)</f>
        <v>0</v>
      </c>
      <c r="K122" s="181"/>
      <c r="L122" s="39"/>
      <c r="M122" s="182" t="s">
        <v>18</v>
      </c>
      <c r="N122" s="183" t="s">
        <v>41</v>
      </c>
      <c r="O122" s="64"/>
      <c r="P122" s="184">
        <f>O122*H122</f>
        <v>0</v>
      </c>
      <c r="Q122" s="184">
        <v>1.5599999999999999E-2</v>
      </c>
      <c r="R122" s="184">
        <f>Q122*H122</f>
        <v>1.3436903999999998</v>
      </c>
      <c r="S122" s="184">
        <v>0</v>
      </c>
      <c r="T122" s="18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6" t="s">
        <v>147</v>
      </c>
      <c r="AT122" s="186" t="s">
        <v>143</v>
      </c>
      <c r="AU122" s="186" t="s">
        <v>80</v>
      </c>
      <c r="AY122" s="17" t="s">
        <v>140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7" t="s">
        <v>78</v>
      </c>
      <c r="BK122" s="187">
        <f>ROUND(I122*H122,2)</f>
        <v>0</v>
      </c>
      <c r="BL122" s="17" t="s">
        <v>147</v>
      </c>
      <c r="BM122" s="186" t="s">
        <v>183</v>
      </c>
    </row>
    <row r="123" spans="1:65" s="2" customFormat="1">
      <c r="A123" s="34"/>
      <c r="B123" s="35"/>
      <c r="C123" s="36"/>
      <c r="D123" s="188" t="s">
        <v>149</v>
      </c>
      <c r="E123" s="36"/>
      <c r="F123" s="189" t="s">
        <v>184</v>
      </c>
      <c r="G123" s="36"/>
      <c r="H123" s="36"/>
      <c r="I123" s="190"/>
      <c r="J123" s="36"/>
      <c r="K123" s="36"/>
      <c r="L123" s="39"/>
      <c r="M123" s="191"/>
      <c r="N123" s="192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149</v>
      </c>
      <c r="AU123" s="17" t="s">
        <v>80</v>
      </c>
    </row>
    <row r="124" spans="1:65" s="14" customFormat="1">
      <c r="B124" s="205"/>
      <c r="C124" s="206"/>
      <c r="D124" s="195" t="s">
        <v>151</v>
      </c>
      <c r="E124" s="207" t="s">
        <v>18</v>
      </c>
      <c r="F124" s="208" t="s">
        <v>185</v>
      </c>
      <c r="G124" s="206"/>
      <c r="H124" s="207" t="s">
        <v>18</v>
      </c>
      <c r="I124" s="209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151</v>
      </c>
      <c r="AU124" s="214" t="s">
        <v>80</v>
      </c>
      <c r="AV124" s="14" t="s">
        <v>78</v>
      </c>
      <c r="AW124" s="14" t="s">
        <v>31</v>
      </c>
      <c r="AX124" s="14" t="s">
        <v>70</v>
      </c>
      <c r="AY124" s="214" t="s">
        <v>140</v>
      </c>
    </row>
    <row r="125" spans="1:65" s="14" customFormat="1">
      <c r="B125" s="205"/>
      <c r="C125" s="206"/>
      <c r="D125" s="195" t="s">
        <v>151</v>
      </c>
      <c r="E125" s="207" t="s">
        <v>18</v>
      </c>
      <c r="F125" s="208" t="s">
        <v>186</v>
      </c>
      <c r="G125" s="206"/>
      <c r="H125" s="207" t="s">
        <v>18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151</v>
      </c>
      <c r="AU125" s="214" t="s">
        <v>80</v>
      </c>
      <c r="AV125" s="14" t="s">
        <v>78</v>
      </c>
      <c r="AW125" s="14" t="s">
        <v>31</v>
      </c>
      <c r="AX125" s="14" t="s">
        <v>70</v>
      </c>
      <c r="AY125" s="214" t="s">
        <v>140</v>
      </c>
    </row>
    <row r="126" spans="1:65" s="14" customFormat="1">
      <c r="B126" s="205"/>
      <c r="C126" s="206"/>
      <c r="D126" s="195" t="s">
        <v>151</v>
      </c>
      <c r="E126" s="207" t="s">
        <v>18</v>
      </c>
      <c r="F126" s="208" t="s">
        <v>187</v>
      </c>
      <c r="G126" s="206"/>
      <c r="H126" s="207" t="s">
        <v>18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151</v>
      </c>
      <c r="AU126" s="214" t="s">
        <v>80</v>
      </c>
      <c r="AV126" s="14" t="s">
        <v>78</v>
      </c>
      <c r="AW126" s="14" t="s">
        <v>31</v>
      </c>
      <c r="AX126" s="14" t="s">
        <v>70</v>
      </c>
      <c r="AY126" s="214" t="s">
        <v>140</v>
      </c>
    </row>
    <row r="127" spans="1:65" s="13" customFormat="1">
      <c r="B127" s="193"/>
      <c r="C127" s="194"/>
      <c r="D127" s="195" t="s">
        <v>151</v>
      </c>
      <c r="E127" s="196" t="s">
        <v>18</v>
      </c>
      <c r="F127" s="197" t="s">
        <v>188</v>
      </c>
      <c r="G127" s="194"/>
      <c r="H127" s="198">
        <v>86.134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151</v>
      </c>
      <c r="AU127" s="204" t="s">
        <v>80</v>
      </c>
      <c r="AV127" s="13" t="s">
        <v>80</v>
      </c>
      <c r="AW127" s="13" t="s">
        <v>31</v>
      </c>
      <c r="AX127" s="13" t="s">
        <v>70</v>
      </c>
      <c r="AY127" s="204" t="s">
        <v>140</v>
      </c>
    </row>
    <row r="128" spans="1:65" s="2" customFormat="1" ht="24.2" customHeight="1">
      <c r="A128" s="34"/>
      <c r="B128" s="35"/>
      <c r="C128" s="174" t="s">
        <v>189</v>
      </c>
      <c r="D128" s="174" t="s">
        <v>143</v>
      </c>
      <c r="E128" s="175" t="s">
        <v>190</v>
      </c>
      <c r="F128" s="176" t="s">
        <v>191</v>
      </c>
      <c r="G128" s="177" t="s">
        <v>169</v>
      </c>
      <c r="H128" s="178">
        <v>0.42</v>
      </c>
      <c r="I128" s="179"/>
      <c r="J128" s="180">
        <f>ROUND(I128*H128,2)</f>
        <v>0</v>
      </c>
      <c r="K128" s="181"/>
      <c r="L128" s="39"/>
      <c r="M128" s="182" t="s">
        <v>18</v>
      </c>
      <c r="N128" s="183" t="s">
        <v>41</v>
      </c>
      <c r="O128" s="64"/>
      <c r="P128" s="184">
        <f>O128*H128</f>
        <v>0</v>
      </c>
      <c r="Q128" s="184">
        <v>4.0629999999999999E-2</v>
      </c>
      <c r="R128" s="184">
        <f>Q128*H128</f>
        <v>1.7064599999999999E-2</v>
      </c>
      <c r="S128" s="184">
        <v>0</v>
      </c>
      <c r="T128" s="18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6" t="s">
        <v>147</v>
      </c>
      <c r="AT128" s="186" t="s">
        <v>143</v>
      </c>
      <c r="AU128" s="186" t="s">
        <v>80</v>
      </c>
      <c r="AY128" s="17" t="s">
        <v>140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7" t="s">
        <v>78</v>
      </c>
      <c r="BK128" s="187">
        <f>ROUND(I128*H128,2)</f>
        <v>0</v>
      </c>
      <c r="BL128" s="17" t="s">
        <v>147</v>
      </c>
      <c r="BM128" s="186" t="s">
        <v>192</v>
      </c>
    </row>
    <row r="129" spans="1:65" s="2" customFormat="1">
      <c r="A129" s="34"/>
      <c r="B129" s="35"/>
      <c r="C129" s="36"/>
      <c r="D129" s="188" t="s">
        <v>149</v>
      </c>
      <c r="E129" s="36"/>
      <c r="F129" s="189" t="s">
        <v>193</v>
      </c>
      <c r="G129" s="36"/>
      <c r="H129" s="36"/>
      <c r="I129" s="190"/>
      <c r="J129" s="36"/>
      <c r="K129" s="36"/>
      <c r="L129" s="39"/>
      <c r="M129" s="191"/>
      <c r="N129" s="192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149</v>
      </c>
      <c r="AU129" s="17" t="s">
        <v>80</v>
      </c>
    </row>
    <row r="130" spans="1:65" s="13" customFormat="1">
      <c r="B130" s="193"/>
      <c r="C130" s="194"/>
      <c r="D130" s="195" t="s">
        <v>151</v>
      </c>
      <c r="E130" s="196" t="s">
        <v>18</v>
      </c>
      <c r="F130" s="197" t="s">
        <v>194</v>
      </c>
      <c r="G130" s="194"/>
      <c r="H130" s="198">
        <v>0.42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151</v>
      </c>
      <c r="AU130" s="204" t="s">
        <v>80</v>
      </c>
      <c r="AV130" s="13" t="s">
        <v>80</v>
      </c>
      <c r="AW130" s="13" t="s">
        <v>31</v>
      </c>
      <c r="AX130" s="13" t="s">
        <v>70</v>
      </c>
      <c r="AY130" s="204" t="s">
        <v>140</v>
      </c>
    </row>
    <row r="131" spans="1:65" s="2" customFormat="1" ht="44.25" customHeight="1">
      <c r="A131" s="34"/>
      <c r="B131" s="35"/>
      <c r="C131" s="174" t="s">
        <v>195</v>
      </c>
      <c r="D131" s="174" t="s">
        <v>143</v>
      </c>
      <c r="E131" s="175" t="s">
        <v>196</v>
      </c>
      <c r="F131" s="176" t="s">
        <v>197</v>
      </c>
      <c r="G131" s="177" t="s">
        <v>169</v>
      </c>
      <c r="H131" s="178">
        <v>631.34100000000001</v>
      </c>
      <c r="I131" s="179"/>
      <c r="J131" s="180">
        <f>ROUND(I131*H131,2)</f>
        <v>0</v>
      </c>
      <c r="K131" s="181"/>
      <c r="L131" s="39"/>
      <c r="M131" s="182" t="s">
        <v>18</v>
      </c>
      <c r="N131" s="183" t="s">
        <v>41</v>
      </c>
      <c r="O131" s="64"/>
      <c r="P131" s="184">
        <f>O131*H131</f>
        <v>0</v>
      </c>
      <c r="Q131" s="184">
        <v>5.7999999999999996E-3</v>
      </c>
      <c r="R131" s="184">
        <f>Q131*H131</f>
        <v>3.6617777999999999</v>
      </c>
      <c r="S131" s="184">
        <v>0</v>
      </c>
      <c r="T131" s="18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6" t="s">
        <v>147</v>
      </c>
      <c r="AT131" s="186" t="s">
        <v>143</v>
      </c>
      <c r="AU131" s="186" t="s">
        <v>80</v>
      </c>
      <c r="AY131" s="17" t="s">
        <v>140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7" t="s">
        <v>78</v>
      </c>
      <c r="BK131" s="187">
        <f>ROUND(I131*H131,2)</f>
        <v>0</v>
      </c>
      <c r="BL131" s="17" t="s">
        <v>147</v>
      </c>
      <c r="BM131" s="186" t="s">
        <v>198</v>
      </c>
    </row>
    <row r="132" spans="1:65" s="2" customFormat="1">
      <c r="A132" s="34"/>
      <c r="B132" s="35"/>
      <c r="C132" s="36"/>
      <c r="D132" s="188" t="s">
        <v>149</v>
      </c>
      <c r="E132" s="36"/>
      <c r="F132" s="189" t="s">
        <v>199</v>
      </c>
      <c r="G132" s="36"/>
      <c r="H132" s="36"/>
      <c r="I132" s="190"/>
      <c r="J132" s="36"/>
      <c r="K132" s="36"/>
      <c r="L132" s="39"/>
      <c r="M132" s="191"/>
      <c r="N132" s="192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149</v>
      </c>
      <c r="AU132" s="17" t="s">
        <v>80</v>
      </c>
    </row>
    <row r="133" spans="1:65" s="14" customFormat="1">
      <c r="B133" s="205"/>
      <c r="C133" s="206"/>
      <c r="D133" s="195" t="s">
        <v>151</v>
      </c>
      <c r="E133" s="207" t="s">
        <v>18</v>
      </c>
      <c r="F133" s="208" t="s">
        <v>200</v>
      </c>
      <c r="G133" s="206"/>
      <c r="H133" s="207" t="s">
        <v>18</v>
      </c>
      <c r="I133" s="209"/>
      <c r="J133" s="206"/>
      <c r="K133" s="206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151</v>
      </c>
      <c r="AU133" s="214" t="s">
        <v>80</v>
      </c>
      <c r="AV133" s="14" t="s">
        <v>78</v>
      </c>
      <c r="AW133" s="14" t="s">
        <v>31</v>
      </c>
      <c r="AX133" s="14" t="s">
        <v>70</v>
      </c>
      <c r="AY133" s="214" t="s">
        <v>140</v>
      </c>
    </row>
    <row r="134" spans="1:65" s="14" customFormat="1">
      <c r="B134" s="205"/>
      <c r="C134" s="206"/>
      <c r="D134" s="195" t="s">
        <v>151</v>
      </c>
      <c r="E134" s="207" t="s">
        <v>18</v>
      </c>
      <c r="F134" s="208" t="s">
        <v>201</v>
      </c>
      <c r="G134" s="206"/>
      <c r="H134" s="207" t="s">
        <v>18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151</v>
      </c>
      <c r="AU134" s="214" t="s">
        <v>80</v>
      </c>
      <c r="AV134" s="14" t="s">
        <v>78</v>
      </c>
      <c r="AW134" s="14" t="s">
        <v>31</v>
      </c>
      <c r="AX134" s="14" t="s">
        <v>70</v>
      </c>
      <c r="AY134" s="214" t="s">
        <v>140</v>
      </c>
    </row>
    <row r="135" spans="1:65" s="13" customFormat="1">
      <c r="B135" s="193"/>
      <c r="C135" s="194"/>
      <c r="D135" s="195" t="s">
        <v>151</v>
      </c>
      <c r="E135" s="196" t="s">
        <v>18</v>
      </c>
      <c r="F135" s="197" t="s">
        <v>202</v>
      </c>
      <c r="G135" s="194"/>
      <c r="H135" s="198">
        <v>218.25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151</v>
      </c>
      <c r="AU135" s="204" t="s">
        <v>80</v>
      </c>
      <c r="AV135" s="13" t="s">
        <v>80</v>
      </c>
      <c r="AW135" s="13" t="s">
        <v>31</v>
      </c>
      <c r="AX135" s="13" t="s">
        <v>70</v>
      </c>
      <c r="AY135" s="204" t="s">
        <v>140</v>
      </c>
    </row>
    <row r="136" spans="1:65" s="13" customFormat="1">
      <c r="B136" s="193"/>
      <c r="C136" s="194"/>
      <c r="D136" s="195" t="s">
        <v>151</v>
      </c>
      <c r="E136" s="196" t="s">
        <v>18</v>
      </c>
      <c r="F136" s="197" t="s">
        <v>203</v>
      </c>
      <c r="G136" s="194"/>
      <c r="H136" s="198">
        <v>266.52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151</v>
      </c>
      <c r="AU136" s="204" t="s">
        <v>80</v>
      </c>
      <c r="AV136" s="13" t="s">
        <v>80</v>
      </c>
      <c r="AW136" s="13" t="s">
        <v>31</v>
      </c>
      <c r="AX136" s="13" t="s">
        <v>70</v>
      </c>
      <c r="AY136" s="204" t="s">
        <v>140</v>
      </c>
    </row>
    <row r="137" spans="1:65" s="13" customFormat="1">
      <c r="B137" s="193"/>
      <c r="C137" s="194"/>
      <c r="D137" s="195" t="s">
        <v>151</v>
      </c>
      <c r="E137" s="196" t="s">
        <v>18</v>
      </c>
      <c r="F137" s="197" t="s">
        <v>204</v>
      </c>
      <c r="G137" s="194"/>
      <c r="H137" s="198">
        <v>-45.107999999999997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151</v>
      </c>
      <c r="AU137" s="204" t="s">
        <v>80</v>
      </c>
      <c r="AV137" s="13" t="s">
        <v>80</v>
      </c>
      <c r="AW137" s="13" t="s">
        <v>31</v>
      </c>
      <c r="AX137" s="13" t="s">
        <v>70</v>
      </c>
      <c r="AY137" s="204" t="s">
        <v>140</v>
      </c>
    </row>
    <row r="138" spans="1:65" s="13" customFormat="1">
      <c r="B138" s="193"/>
      <c r="C138" s="194"/>
      <c r="D138" s="195" t="s">
        <v>151</v>
      </c>
      <c r="E138" s="196" t="s">
        <v>18</v>
      </c>
      <c r="F138" s="197" t="s">
        <v>205</v>
      </c>
      <c r="G138" s="194"/>
      <c r="H138" s="198">
        <v>19.957999999999998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151</v>
      </c>
      <c r="AU138" s="204" t="s">
        <v>80</v>
      </c>
      <c r="AV138" s="13" t="s">
        <v>80</v>
      </c>
      <c r="AW138" s="13" t="s">
        <v>31</v>
      </c>
      <c r="AX138" s="13" t="s">
        <v>70</v>
      </c>
      <c r="AY138" s="204" t="s">
        <v>140</v>
      </c>
    </row>
    <row r="139" spans="1:65" s="14" customFormat="1">
      <c r="B139" s="205"/>
      <c r="C139" s="206"/>
      <c r="D139" s="195" t="s">
        <v>151</v>
      </c>
      <c r="E139" s="207" t="s">
        <v>18</v>
      </c>
      <c r="F139" s="208" t="s">
        <v>206</v>
      </c>
      <c r="G139" s="206"/>
      <c r="H139" s="207" t="s">
        <v>18</v>
      </c>
      <c r="I139" s="209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151</v>
      </c>
      <c r="AU139" s="214" t="s">
        <v>80</v>
      </c>
      <c r="AV139" s="14" t="s">
        <v>78</v>
      </c>
      <c r="AW139" s="14" t="s">
        <v>31</v>
      </c>
      <c r="AX139" s="14" t="s">
        <v>70</v>
      </c>
      <c r="AY139" s="214" t="s">
        <v>140</v>
      </c>
    </row>
    <row r="140" spans="1:65" s="14" customFormat="1">
      <c r="B140" s="205"/>
      <c r="C140" s="206"/>
      <c r="D140" s="195" t="s">
        <v>151</v>
      </c>
      <c r="E140" s="207" t="s">
        <v>18</v>
      </c>
      <c r="F140" s="208" t="s">
        <v>207</v>
      </c>
      <c r="G140" s="206"/>
      <c r="H140" s="207" t="s">
        <v>18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151</v>
      </c>
      <c r="AU140" s="214" t="s">
        <v>80</v>
      </c>
      <c r="AV140" s="14" t="s">
        <v>78</v>
      </c>
      <c r="AW140" s="14" t="s">
        <v>31</v>
      </c>
      <c r="AX140" s="14" t="s">
        <v>70</v>
      </c>
      <c r="AY140" s="214" t="s">
        <v>140</v>
      </c>
    </row>
    <row r="141" spans="1:65" s="13" customFormat="1">
      <c r="B141" s="193"/>
      <c r="C141" s="194"/>
      <c r="D141" s="195" t="s">
        <v>151</v>
      </c>
      <c r="E141" s="196" t="s">
        <v>18</v>
      </c>
      <c r="F141" s="197" t="s">
        <v>208</v>
      </c>
      <c r="G141" s="194"/>
      <c r="H141" s="198">
        <v>41.625999999999998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151</v>
      </c>
      <c r="AU141" s="204" t="s">
        <v>80</v>
      </c>
      <c r="AV141" s="13" t="s">
        <v>80</v>
      </c>
      <c r="AW141" s="13" t="s">
        <v>31</v>
      </c>
      <c r="AX141" s="13" t="s">
        <v>70</v>
      </c>
      <c r="AY141" s="204" t="s">
        <v>140</v>
      </c>
    </row>
    <row r="142" spans="1:65" s="13" customFormat="1">
      <c r="B142" s="193"/>
      <c r="C142" s="194"/>
      <c r="D142" s="195" t="s">
        <v>151</v>
      </c>
      <c r="E142" s="196" t="s">
        <v>18</v>
      </c>
      <c r="F142" s="197" t="s">
        <v>209</v>
      </c>
      <c r="G142" s="194"/>
      <c r="H142" s="198">
        <v>-3.952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151</v>
      </c>
      <c r="AU142" s="204" t="s">
        <v>80</v>
      </c>
      <c r="AV142" s="13" t="s">
        <v>80</v>
      </c>
      <c r="AW142" s="13" t="s">
        <v>31</v>
      </c>
      <c r="AX142" s="13" t="s">
        <v>70</v>
      </c>
      <c r="AY142" s="204" t="s">
        <v>140</v>
      </c>
    </row>
    <row r="143" spans="1:65" s="13" customFormat="1">
      <c r="B143" s="193"/>
      <c r="C143" s="194"/>
      <c r="D143" s="195" t="s">
        <v>151</v>
      </c>
      <c r="E143" s="196" t="s">
        <v>18</v>
      </c>
      <c r="F143" s="197" t="s">
        <v>210</v>
      </c>
      <c r="G143" s="194"/>
      <c r="H143" s="198">
        <v>2.0350000000000001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151</v>
      </c>
      <c r="AU143" s="204" t="s">
        <v>80</v>
      </c>
      <c r="AV143" s="13" t="s">
        <v>80</v>
      </c>
      <c r="AW143" s="13" t="s">
        <v>31</v>
      </c>
      <c r="AX143" s="13" t="s">
        <v>70</v>
      </c>
      <c r="AY143" s="204" t="s">
        <v>140</v>
      </c>
    </row>
    <row r="144" spans="1:65" s="14" customFormat="1">
      <c r="B144" s="205"/>
      <c r="C144" s="206"/>
      <c r="D144" s="195" t="s">
        <v>151</v>
      </c>
      <c r="E144" s="207" t="s">
        <v>18</v>
      </c>
      <c r="F144" s="208" t="s">
        <v>211</v>
      </c>
      <c r="G144" s="206"/>
      <c r="H144" s="207" t="s">
        <v>18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151</v>
      </c>
      <c r="AU144" s="214" t="s">
        <v>80</v>
      </c>
      <c r="AV144" s="14" t="s">
        <v>78</v>
      </c>
      <c r="AW144" s="14" t="s">
        <v>31</v>
      </c>
      <c r="AX144" s="14" t="s">
        <v>70</v>
      </c>
      <c r="AY144" s="214" t="s">
        <v>140</v>
      </c>
    </row>
    <row r="145" spans="1:65" s="13" customFormat="1">
      <c r="B145" s="193"/>
      <c r="C145" s="194"/>
      <c r="D145" s="195" t="s">
        <v>151</v>
      </c>
      <c r="E145" s="196" t="s">
        <v>18</v>
      </c>
      <c r="F145" s="197" t="s">
        <v>179</v>
      </c>
      <c r="G145" s="194"/>
      <c r="H145" s="198">
        <v>39.700000000000003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151</v>
      </c>
      <c r="AU145" s="204" t="s">
        <v>80</v>
      </c>
      <c r="AV145" s="13" t="s">
        <v>80</v>
      </c>
      <c r="AW145" s="13" t="s">
        <v>31</v>
      </c>
      <c r="AX145" s="13" t="s">
        <v>70</v>
      </c>
      <c r="AY145" s="204" t="s">
        <v>140</v>
      </c>
    </row>
    <row r="146" spans="1:65" s="13" customFormat="1">
      <c r="B146" s="193"/>
      <c r="C146" s="194"/>
      <c r="D146" s="195" t="s">
        <v>151</v>
      </c>
      <c r="E146" s="196" t="s">
        <v>18</v>
      </c>
      <c r="F146" s="197" t="s">
        <v>212</v>
      </c>
      <c r="G146" s="194"/>
      <c r="H146" s="198">
        <v>27.49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151</v>
      </c>
      <c r="AU146" s="204" t="s">
        <v>80</v>
      </c>
      <c r="AV146" s="13" t="s">
        <v>80</v>
      </c>
      <c r="AW146" s="13" t="s">
        <v>31</v>
      </c>
      <c r="AX146" s="13" t="s">
        <v>70</v>
      </c>
      <c r="AY146" s="204" t="s">
        <v>140</v>
      </c>
    </row>
    <row r="147" spans="1:65" s="13" customFormat="1">
      <c r="B147" s="193"/>
      <c r="C147" s="194"/>
      <c r="D147" s="195" t="s">
        <v>151</v>
      </c>
      <c r="E147" s="196" t="s">
        <v>18</v>
      </c>
      <c r="F147" s="197" t="s">
        <v>213</v>
      </c>
      <c r="G147" s="194"/>
      <c r="H147" s="198">
        <v>-7.0190000000000001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151</v>
      </c>
      <c r="AU147" s="204" t="s">
        <v>80</v>
      </c>
      <c r="AV147" s="13" t="s">
        <v>80</v>
      </c>
      <c r="AW147" s="13" t="s">
        <v>31</v>
      </c>
      <c r="AX147" s="13" t="s">
        <v>70</v>
      </c>
      <c r="AY147" s="204" t="s">
        <v>140</v>
      </c>
    </row>
    <row r="148" spans="1:65" s="13" customFormat="1">
      <c r="B148" s="193"/>
      <c r="C148" s="194"/>
      <c r="D148" s="195" t="s">
        <v>151</v>
      </c>
      <c r="E148" s="196" t="s">
        <v>18</v>
      </c>
      <c r="F148" s="197" t="s">
        <v>214</v>
      </c>
      <c r="G148" s="194"/>
      <c r="H148" s="198">
        <v>9.4749999999999996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151</v>
      </c>
      <c r="AU148" s="204" t="s">
        <v>80</v>
      </c>
      <c r="AV148" s="13" t="s">
        <v>80</v>
      </c>
      <c r="AW148" s="13" t="s">
        <v>31</v>
      </c>
      <c r="AX148" s="13" t="s">
        <v>70</v>
      </c>
      <c r="AY148" s="204" t="s">
        <v>140</v>
      </c>
    </row>
    <row r="149" spans="1:65" s="14" customFormat="1">
      <c r="B149" s="205"/>
      <c r="C149" s="206"/>
      <c r="D149" s="195" t="s">
        <v>151</v>
      </c>
      <c r="E149" s="207" t="s">
        <v>18</v>
      </c>
      <c r="F149" s="208" t="s">
        <v>215</v>
      </c>
      <c r="G149" s="206"/>
      <c r="H149" s="207" t="s">
        <v>18</v>
      </c>
      <c r="I149" s="209"/>
      <c r="J149" s="206"/>
      <c r="K149" s="206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151</v>
      </c>
      <c r="AU149" s="214" t="s">
        <v>80</v>
      </c>
      <c r="AV149" s="14" t="s">
        <v>78</v>
      </c>
      <c r="AW149" s="14" t="s">
        <v>31</v>
      </c>
      <c r="AX149" s="14" t="s">
        <v>70</v>
      </c>
      <c r="AY149" s="214" t="s">
        <v>140</v>
      </c>
    </row>
    <row r="150" spans="1:65" s="13" customFormat="1">
      <c r="B150" s="193"/>
      <c r="C150" s="194"/>
      <c r="D150" s="195" t="s">
        <v>151</v>
      </c>
      <c r="E150" s="196" t="s">
        <v>18</v>
      </c>
      <c r="F150" s="197" t="s">
        <v>180</v>
      </c>
      <c r="G150" s="194"/>
      <c r="H150" s="198">
        <v>13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151</v>
      </c>
      <c r="AU150" s="204" t="s">
        <v>80</v>
      </c>
      <c r="AV150" s="13" t="s">
        <v>80</v>
      </c>
      <c r="AW150" s="13" t="s">
        <v>31</v>
      </c>
      <c r="AX150" s="13" t="s">
        <v>70</v>
      </c>
      <c r="AY150" s="204" t="s">
        <v>140</v>
      </c>
    </row>
    <row r="151" spans="1:65" s="13" customFormat="1">
      <c r="B151" s="193"/>
      <c r="C151" s="194"/>
      <c r="D151" s="195" t="s">
        <v>151</v>
      </c>
      <c r="E151" s="196" t="s">
        <v>18</v>
      </c>
      <c r="F151" s="197" t="s">
        <v>216</v>
      </c>
      <c r="G151" s="194"/>
      <c r="H151" s="198">
        <v>49.956000000000003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151</v>
      </c>
      <c r="AU151" s="204" t="s">
        <v>80</v>
      </c>
      <c r="AV151" s="13" t="s">
        <v>80</v>
      </c>
      <c r="AW151" s="13" t="s">
        <v>31</v>
      </c>
      <c r="AX151" s="13" t="s">
        <v>70</v>
      </c>
      <c r="AY151" s="204" t="s">
        <v>140</v>
      </c>
    </row>
    <row r="152" spans="1:65" s="13" customFormat="1">
      <c r="B152" s="193"/>
      <c r="C152" s="194"/>
      <c r="D152" s="195" t="s">
        <v>151</v>
      </c>
      <c r="E152" s="196" t="s">
        <v>18</v>
      </c>
      <c r="F152" s="197" t="s">
        <v>217</v>
      </c>
      <c r="G152" s="194"/>
      <c r="H152" s="198">
        <v>-2.5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151</v>
      </c>
      <c r="AU152" s="204" t="s">
        <v>80</v>
      </c>
      <c r="AV152" s="13" t="s">
        <v>80</v>
      </c>
      <c r="AW152" s="13" t="s">
        <v>31</v>
      </c>
      <c r="AX152" s="13" t="s">
        <v>70</v>
      </c>
      <c r="AY152" s="204" t="s">
        <v>140</v>
      </c>
    </row>
    <row r="153" spans="1:65" s="13" customFormat="1">
      <c r="B153" s="193"/>
      <c r="C153" s="194"/>
      <c r="D153" s="195" t="s">
        <v>151</v>
      </c>
      <c r="E153" s="196" t="s">
        <v>18</v>
      </c>
      <c r="F153" s="197" t="s">
        <v>218</v>
      </c>
      <c r="G153" s="194"/>
      <c r="H153" s="198">
        <v>1.91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151</v>
      </c>
      <c r="AU153" s="204" t="s">
        <v>80</v>
      </c>
      <c r="AV153" s="13" t="s">
        <v>80</v>
      </c>
      <c r="AW153" s="13" t="s">
        <v>31</v>
      </c>
      <c r="AX153" s="13" t="s">
        <v>70</v>
      </c>
      <c r="AY153" s="204" t="s">
        <v>140</v>
      </c>
    </row>
    <row r="154" spans="1:65" s="2" customFormat="1" ht="37.9" customHeight="1">
      <c r="A154" s="34"/>
      <c r="B154" s="35"/>
      <c r="C154" s="174" t="s">
        <v>219</v>
      </c>
      <c r="D154" s="174" t="s">
        <v>143</v>
      </c>
      <c r="E154" s="175" t="s">
        <v>220</v>
      </c>
      <c r="F154" s="176" t="s">
        <v>221</v>
      </c>
      <c r="G154" s="177" t="s">
        <v>169</v>
      </c>
      <c r="H154" s="178">
        <v>1.98</v>
      </c>
      <c r="I154" s="179"/>
      <c r="J154" s="180">
        <f>ROUND(I154*H154,2)</f>
        <v>0</v>
      </c>
      <c r="K154" s="181"/>
      <c r="L154" s="39"/>
      <c r="M154" s="182" t="s">
        <v>18</v>
      </c>
      <c r="N154" s="183" t="s">
        <v>41</v>
      </c>
      <c r="O154" s="64"/>
      <c r="P154" s="184">
        <f>O154*H154</f>
        <v>0</v>
      </c>
      <c r="Q154" s="184">
        <v>1.575E-2</v>
      </c>
      <c r="R154" s="184">
        <f>Q154*H154</f>
        <v>3.1185000000000001E-2</v>
      </c>
      <c r="S154" s="184">
        <v>0</v>
      </c>
      <c r="T154" s="18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6" t="s">
        <v>147</v>
      </c>
      <c r="AT154" s="186" t="s">
        <v>143</v>
      </c>
      <c r="AU154" s="186" t="s">
        <v>80</v>
      </c>
      <c r="AY154" s="17" t="s">
        <v>140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7" t="s">
        <v>78</v>
      </c>
      <c r="BK154" s="187">
        <f>ROUND(I154*H154,2)</f>
        <v>0</v>
      </c>
      <c r="BL154" s="17" t="s">
        <v>147</v>
      </c>
      <c r="BM154" s="186" t="s">
        <v>222</v>
      </c>
    </row>
    <row r="155" spans="1:65" s="2" customFormat="1">
      <c r="A155" s="34"/>
      <c r="B155" s="35"/>
      <c r="C155" s="36"/>
      <c r="D155" s="188" t="s">
        <v>149</v>
      </c>
      <c r="E155" s="36"/>
      <c r="F155" s="189" t="s">
        <v>223</v>
      </c>
      <c r="G155" s="36"/>
      <c r="H155" s="36"/>
      <c r="I155" s="190"/>
      <c r="J155" s="36"/>
      <c r="K155" s="36"/>
      <c r="L155" s="39"/>
      <c r="M155" s="191"/>
      <c r="N155" s="192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149</v>
      </c>
      <c r="AU155" s="17" t="s">
        <v>80</v>
      </c>
    </row>
    <row r="156" spans="1:65" s="13" customFormat="1">
      <c r="B156" s="193"/>
      <c r="C156" s="194"/>
      <c r="D156" s="195" t="s">
        <v>151</v>
      </c>
      <c r="E156" s="196" t="s">
        <v>18</v>
      </c>
      <c r="F156" s="197" t="s">
        <v>224</v>
      </c>
      <c r="G156" s="194"/>
      <c r="H156" s="198">
        <v>1.98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151</v>
      </c>
      <c r="AU156" s="204" t="s">
        <v>80</v>
      </c>
      <c r="AV156" s="13" t="s">
        <v>80</v>
      </c>
      <c r="AW156" s="13" t="s">
        <v>31</v>
      </c>
      <c r="AX156" s="13" t="s">
        <v>70</v>
      </c>
      <c r="AY156" s="204" t="s">
        <v>140</v>
      </c>
    </row>
    <row r="157" spans="1:65" s="2" customFormat="1" ht="33" customHeight="1">
      <c r="A157" s="34"/>
      <c r="B157" s="35"/>
      <c r="C157" s="174" t="s">
        <v>225</v>
      </c>
      <c r="D157" s="174" t="s">
        <v>143</v>
      </c>
      <c r="E157" s="175" t="s">
        <v>226</v>
      </c>
      <c r="F157" s="176" t="s">
        <v>227</v>
      </c>
      <c r="G157" s="177" t="s">
        <v>228</v>
      </c>
      <c r="H157" s="178">
        <v>30</v>
      </c>
      <c r="I157" s="179"/>
      <c r="J157" s="180">
        <f>ROUND(I157*H157,2)</f>
        <v>0</v>
      </c>
      <c r="K157" s="181"/>
      <c r="L157" s="39"/>
      <c r="M157" s="182" t="s">
        <v>18</v>
      </c>
      <c r="N157" s="183" t="s">
        <v>41</v>
      </c>
      <c r="O157" s="64"/>
      <c r="P157" s="184">
        <f>O157*H157</f>
        <v>0</v>
      </c>
      <c r="Q157" s="184">
        <v>6.7000000000000002E-3</v>
      </c>
      <c r="R157" s="184">
        <f>Q157*H157</f>
        <v>0.20100000000000001</v>
      </c>
      <c r="S157" s="184">
        <v>0</v>
      </c>
      <c r="T157" s="18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6" t="s">
        <v>147</v>
      </c>
      <c r="AT157" s="186" t="s">
        <v>143</v>
      </c>
      <c r="AU157" s="186" t="s">
        <v>80</v>
      </c>
      <c r="AY157" s="17" t="s">
        <v>140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7" t="s">
        <v>78</v>
      </c>
      <c r="BK157" s="187">
        <f>ROUND(I157*H157,2)</f>
        <v>0</v>
      </c>
      <c r="BL157" s="17" t="s">
        <v>147</v>
      </c>
      <c r="BM157" s="186" t="s">
        <v>229</v>
      </c>
    </row>
    <row r="158" spans="1:65" s="2" customFormat="1">
      <c r="A158" s="34"/>
      <c r="B158" s="35"/>
      <c r="C158" s="36"/>
      <c r="D158" s="188" t="s">
        <v>149</v>
      </c>
      <c r="E158" s="36"/>
      <c r="F158" s="189" t="s">
        <v>230</v>
      </c>
      <c r="G158" s="36"/>
      <c r="H158" s="36"/>
      <c r="I158" s="190"/>
      <c r="J158" s="36"/>
      <c r="K158" s="36"/>
      <c r="L158" s="39"/>
      <c r="M158" s="191"/>
      <c r="N158" s="192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149</v>
      </c>
      <c r="AU158" s="17" t="s">
        <v>80</v>
      </c>
    </row>
    <row r="159" spans="1:65" s="13" customFormat="1">
      <c r="B159" s="193"/>
      <c r="C159" s="194"/>
      <c r="D159" s="195" t="s">
        <v>151</v>
      </c>
      <c r="E159" s="196" t="s">
        <v>18</v>
      </c>
      <c r="F159" s="197" t="s">
        <v>231</v>
      </c>
      <c r="G159" s="194"/>
      <c r="H159" s="198">
        <v>30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151</v>
      </c>
      <c r="AU159" s="204" t="s">
        <v>80</v>
      </c>
      <c r="AV159" s="13" t="s">
        <v>80</v>
      </c>
      <c r="AW159" s="13" t="s">
        <v>31</v>
      </c>
      <c r="AX159" s="13" t="s">
        <v>70</v>
      </c>
      <c r="AY159" s="204" t="s">
        <v>140</v>
      </c>
    </row>
    <row r="160" spans="1:65" s="2" customFormat="1" ht="37.9" customHeight="1">
      <c r="A160" s="34"/>
      <c r="B160" s="35"/>
      <c r="C160" s="174" t="s">
        <v>232</v>
      </c>
      <c r="D160" s="174" t="s">
        <v>143</v>
      </c>
      <c r="E160" s="175" t="s">
        <v>233</v>
      </c>
      <c r="F160" s="176" t="s">
        <v>234</v>
      </c>
      <c r="G160" s="177" t="s">
        <v>161</v>
      </c>
      <c r="H160" s="178">
        <v>2</v>
      </c>
      <c r="I160" s="179"/>
      <c r="J160" s="180">
        <f>ROUND(I160*H160,2)</f>
        <v>0</v>
      </c>
      <c r="K160" s="181"/>
      <c r="L160" s="39"/>
      <c r="M160" s="182" t="s">
        <v>18</v>
      </c>
      <c r="N160" s="183" t="s">
        <v>41</v>
      </c>
      <c r="O160" s="64"/>
      <c r="P160" s="184">
        <f>O160*H160</f>
        <v>0</v>
      </c>
      <c r="Q160" s="184">
        <v>4.684E-2</v>
      </c>
      <c r="R160" s="184">
        <f>Q160*H160</f>
        <v>9.3679999999999999E-2</v>
      </c>
      <c r="S160" s="184">
        <v>0</v>
      </c>
      <c r="T160" s="18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6" t="s">
        <v>147</v>
      </c>
      <c r="AT160" s="186" t="s">
        <v>143</v>
      </c>
      <c r="AU160" s="186" t="s">
        <v>80</v>
      </c>
      <c r="AY160" s="17" t="s">
        <v>140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7" t="s">
        <v>78</v>
      </c>
      <c r="BK160" s="187">
        <f>ROUND(I160*H160,2)</f>
        <v>0</v>
      </c>
      <c r="BL160" s="17" t="s">
        <v>147</v>
      </c>
      <c r="BM160" s="186" t="s">
        <v>235</v>
      </c>
    </row>
    <row r="161" spans="1:65" s="2" customFormat="1">
      <c r="A161" s="34"/>
      <c r="B161" s="35"/>
      <c r="C161" s="36"/>
      <c r="D161" s="188" t="s">
        <v>149</v>
      </c>
      <c r="E161" s="36"/>
      <c r="F161" s="189" t="s">
        <v>236</v>
      </c>
      <c r="G161" s="36"/>
      <c r="H161" s="36"/>
      <c r="I161" s="190"/>
      <c r="J161" s="36"/>
      <c r="K161" s="36"/>
      <c r="L161" s="39"/>
      <c r="M161" s="191"/>
      <c r="N161" s="192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149</v>
      </c>
      <c r="AU161" s="17" t="s">
        <v>80</v>
      </c>
    </row>
    <row r="162" spans="1:65" s="13" customFormat="1">
      <c r="B162" s="193"/>
      <c r="C162" s="194"/>
      <c r="D162" s="195" t="s">
        <v>151</v>
      </c>
      <c r="E162" s="196" t="s">
        <v>18</v>
      </c>
      <c r="F162" s="197" t="s">
        <v>237</v>
      </c>
      <c r="G162" s="194"/>
      <c r="H162" s="198">
        <v>1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151</v>
      </c>
      <c r="AU162" s="204" t="s">
        <v>80</v>
      </c>
      <c r="AV162" s="13" t="s">
        <v>80</v>
      </c>
      <c r="AW162" s="13" t="s">
        <v>31</v>
      </c>
      <c r="AX162" s="13" t="s">
        <v>70</v>
      </c>
      <c r="AY162" s="204" t="s">
        <v>140</v>
      </c>
    </row>
    <row r="163" spans="1:65" s="13" customFormat="1">
      <c r="B163" s="193"/>
      <c r="C163" s="194"/>
      <c r="D163" s="195" t="s">
        <v>151</v>
      </c>
      <c r="E163" s="196" t="s">
        <v>18</v>
      </c>
      <c r="F163" s="197" t="s">
        <v>238</v>
      </c>
      <c r="G163" s="194"/>
      <c r="H163" s="198">
        <v>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151</v>
      </c>
      <c r="AU163" s="204" t="s">
        <v>80</v>
      </c>
      <c r="AV163" s="13" t="s">
        <v>80</v>
      </c>
      <c r="AW163" s="13" t="s">
        <v>31</v>
      </c>
      <c r="AX163" s="13" t="s">
        <v>70</v>
      </c>
      <c r="AY163" s="204" t="s">
        <v>140</v>
      </c>
    </row>
    <row r="164" spans="1:65" s="2" customFormat="1" ht="33" customHeight="1">
      <c r="A164" s="34"/>
      <c r="B164" s="35"/>
      <c r="C164" s="215" t="s">
        <v>239</v>
      </c>
      <c r="D164" s="215" t="s">
        <v>240</v>
      </c>
      <c r="E164" s="216" t="s">
        <v>241</v>
      </c>
      <c r="F164" s="217" t="s">
        <v>242</v>
      </c>
      <c r="G164" s="218" t="s">
        <v>161</v>
      </c>
      <c r="H164" s="219">
        <v>1</v>
      </c>
      <c r="I164" s="220"/>
      <c r="J164" s="221">
        <f>ROUND(I164*H164,2)</f>
        <v>0</v>
      </c>
      <c r="K164" s="222"/>
      <c r="L164" s="223"/>
      <c r="M164" s="224" t="s">
        <v>18</v>
      </c>
      <c r="N164" s="225" t="s">
        <v>41</v>
      </c>
      <c r="O164" s="64"/>
      <c r="P164" s="184">
        <f>O164*H164</f>
        <v>0</v>
      </c>
      <c r="Q164" s="184">
        <v>1.7930000000000001E-2</v>
      </c>
      <c r="R164" s="184">
        <f>Q164*H164</f>
        <v>1.7930000000000001E-2</v>
      </c>
      <c r="S164" s="184">
        <v>0</v>
      </c>
      <c r="T164" s="18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6" t="s">
        <v>219</v>
      </c>
      <c r="AT164" s="186" t="s">
        <v>240</v>
      </c>
      <c r="AU164" s="186" t="s">
        <v>80</v>
      </c>
      <c r="AY164" s="17" t="s">
        <v>140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7" t="s">
        <v>78</v>
      </c>
      <c r="BK164" s="187">
        <f>ROUND(I164*H164,2)</f>
        <v>0</v>
      </c>
      <c r="BL164" s="17" t="s">
        <v>147</v>
      </c>
      <c r="BM164" s="186" t="s">
        <v>243</v>
      </c>
    </row>
    <row r="165" spans="1:65" s="13" customFormat="1">
      <c r="B165" s="193"/>
      <c r="C165" s="194"/>
      <c r="D165" s="195" t="s">
        <v>151</v>
      </c>
      <c r="E165" s="196" t="s">
        <v>18</v>
      </c>
      <c r="F165" s="197" t="s">
        <v>238</v>
      </c>
      <c r="G165" s="194"/>
      <c r="H165" s="198">
        <v>1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151</v>
      </c>
      <c r="AU165" s="204" t="s">
        <v>80</v>
      </c>
      <c r="AV165" s="13" t="s">
        <v>80</v>
      </c>
      <c r="AW165" s="13" t="s">
        <v>31</v>
      </c>
      <c r="AX165" s="13" t="s">
        <v>70</v>
      </c>
      <c r="AY165" s="204" t="s">
        <v>140</v>
      </c>
    </row>
    <row r="166" spans="1:65" s="2" customFormat="1" ht="33" customHeight="1">
      <c r="A166" s="34"/>
      <c r="B166" s="35"/>
      <c r="C166" s="215" t="s">
        <v>244</v>
      </c>
      <c r="D166" s="215" t="s">
        <v>240</v>
      </c>
      <c r="E166" s="216" t="s">
        <v>245</v>
      </c>
      <c r="F166" s="217" t="s">
        <v>246</v>
      </c>
      <c r="G166" s="218" t="s">
        <v>161</v>
      </c>
      <c r="H166" s="219">
        <v>1</v>
      </c>
      <c r="I166" s="220"/>
      <c r="J166" s="221">
        <f>ROUND(I166*H166,2)</f>
        <v>0</v>
      </c>
      <c r="K166" s="222"/>
      <c r="L166" s="223"/>
      <c r="M166" s="224" t="s">
        <v>18</v>
      </c>
      <c r="N166" s="225" t="s">
        <v>41</v>
      </c>
      <c r="O166" s="64"/>
      <c r="P166" s="184">
        <f>O166*H166</f>
        <v>0</v>
      </c>
      <c r="Q166" s="184">
        <v>2.017E-2</v>
      </c>
      <c r="R166" s="184">
        <f>Q166*H166</f>
        <v>2.017E-2</v>
      </c>
      <c r="S166" s="184">
        <v>0</v>
      </c>
      <c r="T166" s="18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6" t="s">
        <v>219</v>
      </c>
      <c r="AT166" s="186" t="s">
        <v>240</v>
      </c>
      <c r="AU166" s="186" t="s">
        <v>80</v>
      </c>
      <c r="AY166" s="17" t="s">
        <v>140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7" t="s">
        <v>78</v>
      </c>
      <c r="BK166" s="187">
        <f>ROUND(I166*H166,2)</f>
        <v>0</v>
      </c>
      <c r="BL166" s="17" t="s">
        <v>147</v>
      </c>
      <c r="BM166" s="186" t="s">
        <v>247</v>
      </c>
    </row>
    <row r="167" spans="1:65" s="13" customFormat="1">
      <c r="B167" s="193"/>
      <c r="C167" s="194"/>
      <c r="D167" s="195" t="s">
        <v>151</v>
      </c>
      <c r="E167" s="196" t="s">
        <v>18</v>
      </c>
      <c r="F167" s="197" t="s">
        <v>237</v>
      </c>
      <c r="G167" s="194"/>
      <c r="H167" s="198">
        <v>1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151</v>
      </c>
      <c r="AU167" s="204" t="s">
        <v>80</v>
      </c>
      <c r="AV167" s="13" t="s">
        <v>80</v>
      </c>
      <c r="AW167" s="13" t="s">
        <v>31</v>
      </c>
      <c r="AX167" s="13" t="s">
        <v>70</v>
      </c>
      <c r="AY167" s="204" t="s">
        <v>140</v>
      </c>
    </row>
    <row r="168" spans="1:65" s="2" customFormat="1" ht="37.9" customHeight="1">
      <c r="A168" s="34"/>
      <c r="B168" s="35"/>
      <c r="C168" s="174" t="s">
        <v>248</v>
      </c>
      <c r="D168" s="174" t="s">
        <v>143</v>
      </c>
      <c r="E168" s="175" t="s">
        <v>249</v>
      </c>
      <c r="F168" s="176" t="s">
        <v>250</v>
      </c>
      <c r="G168" s="177" t="s">
        <v>161</v>
      </c>
      <c r="H168" s="178">
        <v>1</v>
      </c>
      <c r="I168" s="179"/>
      <c r="J168" s="180">
        <f>ROUND(I168*H168,2)</f>
        <v>0</v>
      </c>
      <c r="K168" s="181"/>
      <c r="L168" s="39"/>
      <c r="M168" s="182" t="s">
        <v>18</v>
      </c>
      <c r="N168" s="183" t="s">
        <v>41</v>
      </c>
      <c r="O168" s="64"/>
      <c r="P168" s="184">
        <f>O168*H168</f>
        <v>0</v>
      </c>
      <c r="Q168" s="184">
        <v>7.1459999999999996E-2</v>
      </c>
      <c r="R168" s="184">
        <f>Q168*H168</f>
        <v>7.1459999999999996E-2</v>
      </c>
      <c r="S168" s="184">
        <v>0</v>
      </c>
      <c r="T168" s="18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6" t="s">
        <v>147</v>
      </c>
      <c r="AT168" s="186" t="s">
        <v>143</v>
      </c>
      <c r="AU168" s="186" t="s">
        <v>80</v>
      </c>
      <c r="AY168" s="17" t="s">
        <v>140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7" t="s">
        <v>78</v>
      </c>
      <c r="BK168" s="187">
        <f>ROUND(I168*H168,2)</f>
        <v>0</v>
      </c>
      <c r="BL168" s="17" t="s">
        <v>147</v>
      </c>
      <c r="BM168" s="186" t="s">
        <v>251</v>
      </c>
    </row>
    <row r="169" spans="1:65" s="2" customFormat="1">
      <c r="A169" s="34"/>
      <c r="B169" s="35"/>
      <c r="C169" s="36"/>
      <c r="D169" s="188" t="s">
        <v>149</v>
      </c>
      <c r="E169" s="36"/>
      <c r="F169" s="189" t="s">
        <v>252</v>
      </c>
      <c r="G169" s="36"/>
      <c r="H169" s="36"/>
      <c r="I169" s="190"/>
      <c r="J169" s="36"/>
      <c r="K169" s="36"/>
      <c r="L169" s="39"/>
      <c r="M169" s="191"/>
      <c r="N169" s="192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149</v>
      </c>
      <c r="AU169" s="17" t="s">
        <v>80</v>
      </c>
    </row>
    <row r="170" spans="1:65" s="13" customFormat="1">
      <c r="B170" s="193"/>
      <c r="C170" s="194"/>
      <c r="D170" s="195" t="s">
        <v>151</v>
      </c>
      <c r="E170" s="196" t="s">
        <v>18</v>
      </c>
      <c r="F170" s="197" t="s">
        <v>253</v>
      </c>
      <c r="G170" s="194"/>
      <c r="H170" s="198">
        <v>1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151</v>
      </c>
      <c r="AU170" s="204" t="s">
        <v>80</v>
      </c>
      <c r="AV170" s="13" t="s">
        <v>80</v>
      </c>
      <c r="AW170" s="13" t="s">
        <v>31</v>
      </c>
      <c r="AX170" s="13" t="s">
        <v>70</v>
      </c>
      <c r="AY170" s="204" t="s">
        <v>140</v>
      </c>
    </row>
    <row r="171" spans="1:65" s="2" customFormat="1" ht="33" customHeight="1">
      <c r="A171" s="34"/>
      <c r="B171" s="35"/>
      <c r="C171" s="215" t="s">
        <v>254</v>
      </c>
      <c r="D171" s="215" t="s">
        <v>240</v>
      </c>
      <c r="E171" s="216" t="s">
        <v>255</v>
      </c>
      <c r="F171" s="217" t="s">
        <v>256</v>
      </c>
      <c r="G171" s="218" t="s">
        <v>161</v>
      </c>
      <c r="H171" s="219">
        <v>1</v>
      </c>
      <c r="I171" s="220"/>
      <c r="J171" s="221">
        <f>ROUND(I171*H171,2)</f>
        <v>0</v>
      </c>
      <c r="K171" s="222"/>
      <c r="L171" s="223"/>
      <c r="M171" s="224" t="s">
        <v>18</v>
      </c>
      <c r="N171" s="225" t="s">
        <v>41</v>
      </c>
      <c r="O171" s="64"/>
      <c r="P171" s="184">
        <f>O171*H171</f>
        <v>0</v>
      </c>
      <c r="Q171" s="184">
        <v>2.5559999999999999E-2</v>
      </c>
      <c r="R171" s="184">
        <f>Q171*H171</f>
        <v>2.5559999999999999E-2</v>
      </c>
      <c r="S171" s="184">
        <v>0</v>
      </c>
      <c r="T171" s="18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6" t="s">
        <v>219</v>
      </c>
      <c r="AT171" s="186" t="s">
        <v>240</v>
      </c>
      <c r="AU171" s="186" t="s">
        <v>80</v>
      </c>
      <c r="AY171" s="17" t="s">
        <v>140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7" t="s">
        <v>78</v>
      </c>
      <c r="BK171" s="187">
        <f>ROUND(I171*H171,2)</f>
        <v>0</v>
      </c>
      <c r="BL171" s="17" t="s">
        <v>147</v>
      </c>
      <c r="BM171" s="186" t="s">
        <v>257</v>
      </c>
    </row>
    <row r="172" spans="1:65" s="13" customFormat="1">
      <c r="B172" s="193"/>
      <c r="C172" s="194"/>
      <c r="D172" s="195" t="s">
        <v>151</v>
      </c>
      <c r="E172" s="196" t="s">
        <v>18</v>
      </c>
      <c r="F172" s="197" t="s">
        <v>253</v>
      </c>
      <c r="G172" s="194"/>
      <c r="H172" s="198">
        <v>1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151</v>
      </c>
      <c r="AU172" s="204" t="s">
        <v>80</v>
      </c>
      <c r="AV172" s="13" t="s">
        <v>80</v>
      </c>
      <c r="AW172" s="13" t="s">
        <v>31</v>
      </c>
      <c r="AX172" s="13" t="s">
        <v>70</v>
      </c>
      <c r="AY172" s="204" t="s">
        <v>140</v>
      </c>
    </row>
    <row r="173" spans="1:65" s="12" customFormat="1" ht="22.9" customHeight="1">
      <c r="B173" s="158"/>
      <c r="C173" s="159"/>
      <c r="D173" s="160" t="s">
        <v>69</v>
      </c>
      <c r="E173" s="172" t="s">
        <v>225</v>
      </c>
      <c r="F173" s="172" t="s">
        <v>258</v>
      </c>
      <c r="G173" s="159"/>
      <c r="H173" s="159"/>
      <c r="I173" s="162"/>
      <c r="J173" s="173">
        <f>BK173</f>
        <v>0</v>
      </c>
      <c r="K173" s="159"/>
      <c r="L173" s="164"/>
      <c r="M173" s="165"/>
      <c r="N173" s="166"/>
      <c r="O173" s="166"/>
      <c r="P173" s="167">
        <f>SUM(P174:P258)</f>
        <v>0</v>
      </c>
      <c r="Q173" s="166"/>
      <c r="R173" s="167">
        <f>SUM(R174:R258)</f>
        <v>0.40562165600000005</v>
      </c>
      <c r="S173" s="166"/>
      <c r="T173" s="168">
        <f>SUM(T174:T258)</f>
        <v>10.668504</v>
      </c>
      <c r="AR173" s="169" t="s">
        <v>78</v>
      </c>
      <c r="AT173" s="170" t="s">
        <v>69</v>
      </c>
      <c r="AU173" s="170" t="s">
        <v>78</v>
      </c>
      <c r="AY173" s="169" t="s">
        <v>140</v>
      </c>
      <c r="BK173" s="171">
        <f>SUM(BK174:BK258)</f>
        <v>0</v>
      </c>
    </row>
    <row r="174" spans="1:65" s="2" customFormat="1" ht="49.15" customHeight="1">
      <c r="A174" s="34"/>
      <c r="B174" s="35"/>
      <c r="C174" s="174" t="s">
        <v>8</v>
      </c>
      <c r="D174" s="174" t="s">
        <v>143</v>
      </c>
      <c r="E174" s="175" t="s">
        <v>259</v>
      </c>
      <c r="F174" s="176" t="s">
        <v>260</v>
      </c>
      <c r="G174" s="177" t="s">
        <v>161</v>
      </c>
      <c r="H174" s="178">
        <v>2</v>
      </c>
      <c r="I174" s="179"/>
      <c r="J174" s="180">
        <f>ROUND(I174*H174,2)</f>
        <v>0</v>
      </c>
      <c r="K174" s="181"/>
      <c r="L174" s="39"/>
      <c r="M174" s="182" t="s">
        <v>18</v>
      </c>
      <c r="N174" s="183" t="s">
        <v>41</v>
      </c>
      <c r="O174" s="64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6" t="s">
        <v>147</v>
      </c>
      <c r="AT174" s="186" t="s">
        <v>143</v>
      </c>
      <c r="AU174" s="186" t="s">
        <v>80</v>
      </c>
      <c r="AY174" s="17" t="s">
        <v>140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7" t="s">
        <v>78</v>
      </c>
      <c r="BK174" s="187">
        <f>ROUND(I174*H174,2)</f>
        <v>0</v>
      </c>
      <c r="BL174" s="17" t="s">
        <v>147</v>
      </c>
      <c r="BM174" s="186" t="s">
        <v>261</v>
      </c>
    </row>
    <row r="175" spans="1:65" s="2" customFormat="1">
      <c r="A175" s="34"/>
      <c r="B175" s="35"/>
      <c r="C175" s="36"/>
      <c r="D175" s="188" t="s">
        <v>149</v>
      </c>
      <c r="E175" s="36"/>
      <c r="F175" s="189" t="s">
        <v>262</v>
      </c>
      <c r="G175" s="36"/>
      <c r="H175" s="36"/>
      <c r="I175" s="190"/>
      <c r="J175" s="36"/>
      <c r="K175" s="36"/>
      <c r="L175" s="39"/>
      <c r="M175" s="191"/>
      <c r="N175" s="192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149</v>
      </c>
      <c r="AU175" s="17" t="s">
        <v>80</v>
      </c>
    </row>
    <row r="176" spans="1:65" s="2" customFormat="1" ht="49.15" customHeight="1">
      <c r="A176" s="34"/>
      <c r="B176" s="35"/>
      <c r="C176" s="174" t="s">
        <v>263</v>
      </c>
      <c r="D176" s="174" t="s">
        <v>143</v>
      </c>
      <c r="E176" s="175" t="s">
        <v>264</v>
      </c>
      <c r="F176" s="176" t="s">
        <v>265</v>
      </c>
      <c r="G176" s="177" t="s">
        <v>161</v>
      </c>
      <c r="H176" s="178">
        <v>20</v>
      </c>
      <c r="I176" s="179"/>
      <c r="J176" s="180">
        <f>ROUND(I176*H176,2)</f>
        <v>0</v>
      </c>
      <c r="K176" s="181"/>
      <c r="L176" s="39"/>
      <c r="M176" s="182" t="s">
        <v>18</v>
      </c>
      <c r="N176" s="183" t="s">
        <v>41</v>
      </c>
      <c r="O176" s="64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6" t="s">
        <v>147</v>
      </c>
      <c r="AT176" s="186" t="s">
        <v>143</v>
      </c>
      <c r="AU176" s="186" t="s">
        <v>80</v>
      </c>
      <c r="AY176" s="17" t="s">
        <v>140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7" t="s">
        <v>78</v>
      </c>
      <c r="BK176" s="187">
        <f>ROUND(I176*H176,2)</f>
        <v>0</v>
      </c>
      <c r="BL176" s="17" t="s">
        <v>147</v>
      </c>
      <c r="BM176" s="186" t="s">
        <v>266</v>
      </c>
    </row>
    <row r="177" spans="1:65" s="2" customFormat="1">
      <c r="A177" s="34"/>
      <c r="B177" s="35"/>
      <c r="C177" s="36"/>
      <c r="D177" s="188" t="s">
        <v>149</v>
      </c>
      <c r="E177" s="36"/>
      <c r="F177" s="189" t="s">
        <v>267</v>
      </c>
      <c r="G177" s="36"/>
      <c r="H177" s="36"/>
      <c r="I177" s="190"/>
      <c r="J177" s="36"/>
      <c r="K177" s="36"/>
      <c r="L177" s="39"/>
      <c r="M177" s="191"/>
      <c r="N177" s="192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149</v>
      </c>
      <c r="AU177" s="17" t="s">
        <v>80</v>
      </c>
    </row>
    <row r="178" spans="1:65" s="13" customFormat="1">
      <c r="B178" s="193"/>
      <c r="C178" s="194"/>
      <c r="D178" s="195" t="s">
        <v>151</v>
      </c>
      <c r="E178" s="196" t="s">
        <v>18</v>
      </c>
      <c r="F178" s="197" t="s">
        <v>268</v>
      </c>
      <c r="G178" s="194"/>
      <c r="H178" s="198">
        <v>20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151</v>
      </c>
      <c r="AU178" s="204" t="s">
        <v>80</v>
      </c>
      <c r="AV178" s="13" t="s">
        <v>80</v>
      </c>
      <c r="AW178" s="13" t="s">
        <v>31</v>
      </c>
      <c r="AX178" s="13" t="s">
        <v>70</v>
      </c>
      <c r="AY178" s="204" t="s">
        <v>140</v>
      </c>
    </row>
    <row r="179" spans="1:65" s="2" customFormat="1" ht="49.15" customHeight="1">
      <c r="A179" s="34"/>
      <c r="B179" s="35"/>
      <c r="C179" s="174" t="s">
        <v>269</v>
      </c>
      <c r="D179" s="174" t="s">
        <v>143</v>
      </c>
      <c r="E179" s="175" t="s">
        <v>270</v>
      </c>
      <c r="F179" s="176" t="s">
        <v>271</v>
      </c>
      <c r="G179" s="177" t="s">
        <v>161</v>
      </c>
      <c r="H179" s="178">
        <v>2</v>
      </c>
      <c r="I179" s="179"/>
      <c r="J179" s="180">
        <f>ROUND(I179*H179,2)</f>
        <v>0</v>
      </c>
      <c r="K179" s="181"/>
      <c r="L179" s="39"/>
      <c r="M179" s="182" t="s">
        <v>18</v>
      </c>
      <c r="N179" s="183" t="s">
        <v>41</v>
      </c>
      <c r="O179" s="64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6" t="s">
        <v>147</v>
      </c>
      <c r="AT179" s="186" t="s">
        <v>143</v>
      </c>
      <c r="AU179" s="186" t="s">
        <v>80</v>
      </c>
      <c r="AY179" s="17" t="s">
        <v>140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7" t="s">
        <v>78</v>
      </c>
      <c r="BK179" s="187">
        <f>ROUND(I179*H179,2)</f>
        <v>0</v>
      </c>
      <c r="BL179" s="17" t="s">
        <v>147</v>
      </c>
      <c r="BM179" s="186" t="s">
        <v>272</v>
      </c>
    </row>
    <row r="180" spans="1:65" s="2" customFormat="1">
      <c r="A180" s="34"/>
      <c r="B180" s="35"/>
      <c r="C180" s="36"/>
      <c r="D180" s="188" t="s">
        <v>149</v>
      </c>
      <c r="E180" s="36"/>
      <c r="F180" s="189" t="s">
        <v>273</v>
      </c>
      <c r="G180" s="36"/>
      <c r="H180" s="36"/>
      <c r="I180" s="190"/>
      <c r="J180" s="36"/>
      <c r="K180" s="36"/>
      <c r="L180" s="39"/>
      <c r="M180" s="191"/>
      <c r="N180" s="192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149</v>
      </c>
      <c r="AU180" s="17" t="s">
        <v>80</v>
      </c>
    </row>
    <row r="181" spans="1:65" s="2" customFormat="1" ht="37.9" customHeight="1">
      <c r="A181" s="34"/>
      <c r="B181" s="35"/>
      <c r="C181" s="174" t="s">
        <v>274</v>
      </c>
      <c r="D181" s="174" t="s">
        <v>143</v>
      </c>
      <c r="E181" s="175" t="s">
        <v>275</v>
      </c>
      <c r="F181" s="176" t="s">
        <v>276</v>
      </c>
      <c r="G181" s="177" t="s">
        <v>169</v>
      </c>
      <c r="H181" s="178">
        <v>134.66</v>
      </c>
      <c r="I181" s="179"/>
      <c r="J181" s="180">
        <f>ROUND(I181*H181,2)</f>
        <v>0</v>
      </c>
      <c r="K181" s="181"/>
      <c r="L181" s="39"/>
      <c r="M181" s="182" t="s">
        <v>18</v>
      </c>
      <c r="N181" s="183" t="s">
        <v>41</v>
      </c>
      <c r="O181" s="64"/>
      <c r="P181" s="184">
        <f>O181*H181</f>
        <v>0</v>
      </c>
      <c r="Q181" s="184">
        <v>1.2999999999999999E-4</v>
      </c>
      <c r="R181" s="184">
        <f>Q181*H181</f>
        <v>1.7505799999999998E-2</v>
      </c>
      <c r="S181" s="184">
        <v>0</v>
      </c>
      <c r="T181" s="18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6" t="s">
        <v>147</v>
      </c>
      <c r="AT181" s="186" t="s">
        <v>143</v>
      </c>
      <c r="AU181" s="186" t="s">
        <v>80</v>
      </c>
      <c r="AY181" s="17" t="s">
        <v>140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7" t="s">
        <v>78</v>
      </c>
      <c r="BK181" s="187">
        <f>ROUND(I181*H181,2)</f>
        <v>0</v>
      </c>
      <c r="BL181" s="17" t="s">
        <v>147</v>
      </c>
      <c r="BM181" s="186" t="s">
        <v>277</v>
      </c>
    </row>
    <row r="182" spans="1:65" s="2" customFormat="1">
      <c r="A182" s="34"/>
      <c r="B182" s="35"/>
      <c r="C182" s="36"/>
      <c r="D182" s="188" t="s">
        <v>149</v>
      </c>
      <c r="E182" s="36"/>
      <c r="F182" s="189" t="s">
        <v>278</v>
      </c>
      <c r="G182" s="36"/>
      <c r="H182" s="36"/>
      <c r="I182" s="190"/>
      <c r="J182" s="36"/>
      <c r="K182" s="36"/>
      <c r="L182" s="39"/>
      <c r="M182" s="191"/>
      <c r="N182" s="192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149</v>
      </c>
      <c r="AU182" s="17" t="s">
        <v>80</v>
      </c>
    </row>
    <row r="183" spans="1:65" s="13" customFormat="1">
      <c r="B183" s="193"/>
      <c r="C183" s="194"/>
      <c r="D183" s="195" t="s">
        <v>151</v>
      </c>
      <c r="E183" s="196" t="s">
        <v>18</v>
      </c>
      <c r="F183" s="197" t="s">
        <v>279</v>
      </c>
      <c r="G183" s="194"/>
      <c r="H183" s="198">
        <v>52.9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151</v>
      </c>
      <c r="AU183" s="204" t="s">
        <v>80</v>
      </c>
      <c r="AV183" s="13" t="s">
        <v>80</v>
      </c>
      <c r="AW183" s="13" t="s">
        <v>31</v>
      </c>
      <c r="AX183" s="13" t="s">
        <v>70</v>
      </c>
      <c r="AY183" s="204" t="s">
        <v>140</v>
      </c>
    </row>
    <row r="184" spans="1:65" s="13" customFormat="1">
      <c r="B184" s="193"/>
      <c r="C184" s="194"/>
      <c r="D184" s="195" t="s">
        <v>151</v>
      </c>
      <c r="E184" s="196" t="s">
        <v>18</v>
      </c>
      <c r="F184" s="197" t="s">
        <v>179</v>
      </c>
      <c r="G184" s="194"/>
      <c r="H184" s="198">
        <v>39.700000000000003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151</v>
      </c>
      <c r="AU184" s="204" t="s">
        <v>80</v>
      </c>
      <c r="AV184" s="13" t="s">
        <v>80</v>
      </c>
      <c r="AW184" s="13" t="s">
        <v>31</v>
      </c>
      <c r="AX184" s="13" t="s">
        <v>70</v>
      </c>
      <c r="AY184" s="204" t="s">
        <v>140</v>
      </c>
    </row>
    <row r="185" spans="1:65" s="13" customFormat="1">
      <c r="B185" s="193"/>
      <c r="C185" s="194"/>
      <c r="D185" s="195" t="s">
        <v>151</v>
      </c>
      <c r="E185" s="196" t="s">
        <v>18</v>
      </c>
      <c r="F185" s="197" t="s">
        <v>180</v>
      </c>
      <c r="G185" s="194"/>
      <c r="H185" s="198">
        <v>13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151</v>
      </c>
      <c r="AU185" s="204" t="s">
        <v>80</v>
      </c>
      <c r="AV185" s="13" t="s">
        <v>80</v>
      </c>
      <c r="AW185" s="13" t="s">
        <v>31</v>
      </c>
      <c r="AX185" s="13" t="s">
        <v>70</v>
      </c>
      <c r="AY185" s="204" t="s">
        <v>140</v>
      </c>
    </row>
    <row r="186" spans="1:65" s="13" customFormat="1">
      <c r="B186" s="193"/>
      <c r="C186" s="194"/>
      <c r="D186" s="195" t="s">
        <v>151</v>
      </c>
      <c r="E186" s="196" t="s">
        <v>18</v>
      </c>
      <c r="F186" s="197" t="s">
        <v>280</v>
      </c>
      <c r="G186" s="194"/>
      <c r="H186" s="198">
        <v>29.06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151</v>
      </c>
      <c r="AU186" s="204" t="s">
        <v>80</v>
      </c>
      <c r="AV186" s="13" t="s">
        <v>80</v>
      </c>
      <c r="AW186" s="13" t="s">
        <v>31</v>
      </c>
      <c r="AX186" s="13" t="s">
        <v>70</v>
      </c>
      <c r="AY186" s="204" t="s">
        <v>140</v>
      </c>
    </row>
    <row r="187" spans="1:65" s="2" customFormat="1" ht="37.9" customHeight="1">
      <c r="A187" s="34"/>
      <c r="B187" s="35"/>
      <c r="C187" s="174" t="s">
        <v>281</v>
      </c>
      <c r="D187" s="174" t="s">
        <v>143</v>
      </c>
      <c r="E187" s="175" t="s">
        <v>282</v>
      </c>
      <c r="F187" s="176" t="s">
        <v>283</v>
      </c>
      <c r="G187" s="177" t="s">
        <v>169</v>
      </c>
      <c r="H187" s="178">
        <v>370.16</v>
      </c>
      <c r="I187" s="179"/>
      <c r="J187" s="180">
        <f>ROUND(I187*H187,2)</f>
        <v>0</v>
      </c>
      <c r="K187" s="181"/>
      <c r="L187" s="39"/>
      <c r="M187" s="182" t="s">
        <v>18</v>
      </c>
      <c r="N187" s="183" t="s">
        <v>41</v>
      </c>
      <c r="O187" s="64"/>
      <c r="P187" s="184">
        <f>O187*H187</f>
        <v>0</v>
      </c>
      <c r="Q187" s="184">
        <v>3.4999999999999997E-5</v>
      </c>
      <c r="R187" s="184">
        <f>Q187*H187</f>
        <v>1.2955599999999999E-2</v>
      </c>
      <c r="S187" s="184">
        <v>0</v>
      </c>
      <c r="T187" s="18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6" t="s">
        <v>147</v>
      </c>
      <c r="AT187" s="186" t="s">
        <v>143</v>
      </c>
      <c r="AU187" s="186" t="s">
        <v>80</v>
      </c>
      <c r="AY187" s="17" t="s">
        <v>140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7" t="s">
        <v>78</v>
      </c>
      <c r="BK187" s="187">
        <f>ROUND(I187*H187,2)</f>
        <v>0</v>
      </c>
      <c r="BL187" s="17" t="s">
        <v>147</v>
      </c>
      <c r="BM187" s="186" t="s">
        <v>284</v>
      </c>
    </row>
    <row r="188" spans="1:65" s="2" customFormat="1">
      <c r="A188" s="34"/>
      <c r="B188" s="35"/>
      <c r="C188" s="36"/>
      <c r="D188" s="188" t="s">
        <v>149</v>
      </c>
      <c r="E188" s="36"/>
      <c r="F188" s="189" t="s">
        <v>285</v>
      </c>
      <c r="G188" s="36"/>
      <c r="H188" s="36"/>
      <c r="I188" s="190"/>
      <c r="J188" s="36"/>
      <c r="K188" s="36"/>
      <c r="L188" s="39"/>
      <c r="M188" s="191"/>
      <c r="N188" s="192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149</v>
      </c>
      <c r="AU188" s="17" t="s">
        <v>80</v>
      </c>
    </row>
    <row r="189" spans="1:65" s="13" customFormat="1">
      <c r="B189" s="193"/>
      <c r="C189" s="194"/>
      <c r="D189" s="195" t="s">
        <v>151</v>
      </c>
      <c r="E189" s="196" t="s">
        <v>18</v>
      </c>
      <c r="F189" s="197" t="s">
        <v>178</v>
      </c>
      <c r="G189" s="194"/>
      <c r="H189" s="198">
        <v>185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151</v>
      </c>
      <c r="AU189" s="204" t="s">
        <v>80</v>
      </c>
      <c r="AV189" s="13" t="s">
        <v>80</v>
      </c>
      <c r="AW189" s="13" t="s">
        <v>31</v>
      </c>
      <c r="AX189" s="13" t="s">
        <v>70</v>
      </c>
      <c r="AY189" s="204" t="s">
        <v>140</v>
      </c>
    </row>
    <row r="190" spans="1:65" s="13" customFormat="1">
      <c r="B190" s="193"/>
      <c r="C190" s="194"/>
      <c r="D190" s="195" t="s">
        <v>151</v>
      </c>
      <c r="E190" s="196" t="s">
        <v>18</v>
      </c>
      <c r="F190" s="197" t="s">
        <v>279</v>
      </c>
      <c r="G190" s="194"/>
      <c r="H190" s="198">
        <v>52.9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151</v>
      </c>
      <c r="AU190" s="204" t="s">
        <v>80</v>
      </c>
      <c r="AV190" s="13" t="s">
        <v>80</v>
      </c>
      <c r="AW190" s="13" t="s">
        <v>31</v>
      </c>
      <c r="AX190" s="13" t="s">
        <v>70</v>
      </c>
      <c r="AY190" s="204" t="s">
        <v>140</v>
      </c>
    </row>
    <row r="191" spans="1:65" s="13" customFormat="1">
      <c r="B191" s="193"/>
      <c r="C191" s="194"/>
      <c r="D191" s="195" t="s">
        <v>151</v>
      </c>
      <c r="E191" s="196" t="s">
        <v>18</v>
      </c>
      <c r="F191" s="197" t="s">
        <v>179</v>
      </c>
      <c r="G191" s="194"/>
      <c r="H191" s="198">
        <v>39.700000000000003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151</v>
      </c>
      <c r="AU191" s="204" t="s">
        <v>80</v>
      </c>
      <c r="AV191" s="13" t="s">
        <v>80</v>
      </c>
      <c r="AW191" s="13" t="s">
        <v>31</v>
      </c>
      <c r="AX191" s="13" t="s">
        <v>70</v>
      </c>
      <c r="AY191" s="204" t="s">
        <v>140</v>
      </c>
    </row>
    <row r="192" spans="1:65" s="13" customFormat="1">
      <c r="B192" s="193"/>
      <c r="C192" s="194"/>
      <c r="D192" s="195" t="s">
        <v>151</v>
      </c>
      <c r="E192" s="196" t="s">
        <v>18</v>
      </c>
      <c r="F192" s="197" t="s">
        <v>180</v>
      </c>
      <c r="G192" s="194"/>
      <c r="H192" s="198">
        <v>13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151</v>
      </c>
      <c r="AU192" s="204" t="s">
        <v>80</v>
      </c>
      <c r="AV192" s="13" t="s">
        <v>80</v>
      </c>
      <c r="AW192" s="13" t="s">
        <v>31</v>
      </c>
      <c r="AX192" s="13" t="s">
        <v>70</v>
      </c>
      <c r="AY192" s="204" t="s">
        <v>140</v>
      </c>
    </row>
    <row r="193" spans="1:65" s="13" customFormat="1">
      <c r="B193" s="193"/>
      <c r="C193" s="194"/>
      <c r="D193" s="195" t="s">
        <v>151</v>
      </c>
      <c r="E193" s="196" t="s">
        <v>18</v>
      </c>
      <c r="F193" s="197" t="s">
        <v>280</v>
      </c>
      <c r="G193" s="194"/>
      <c r="H193" s="198">
        <v>29.06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151</v>
      </c>
      <c r="AU193" s="204" t="s">
        <v>80</v>
      </c>
      <c r="AV193" s="13" t="s">
        <v>80</v>
      </c>
      <c r="AW193" s="13" t="s">
        <v>31</v>
      </c>
      <c r="AX193" s="13" t="s">
        <v>70</v>
      </c>
      <c r="AY193" s="204" t="s">
        <v>140</v>
      </c>
    </row>
    <row r="194" spans="1:65" s="13" customFormat="1">
      <c r="B194" s="193"/>
      <c r="C194" s="194"/>
      <c r="D194" s="195" t="s">
        <v>151</v>
      </c>
      <c r="E194" s="196" t="s">
        <v>18</v>
      </c>
      <c r="F194" s="197" t="s">
        <v>286</v>
      </c>
      <c r="G194" s="194"/>
      <c r="H194" s="198">
        <v>50.5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151</v>
      </c>
      <c r="AU194" s="204" t="s">
        <v>80</v>
      </c>
      <c r="AV194" s="13" t="s">
        <v>80</v>
      </c>
      <c r="AW194" s="13" t="s">
        <v>31</v>
      </c>
      <c r="AX194" s="13" t="s">
        <v>70</v>
      </c>
      <c r="AY194" s="204" t="s">
        <v>140</v>
      </c>
    </row>
    <row r="195" spans="1:65" s="2" customFormat="1" ht="55.5" customHeight="1">
      <c r="A195" s="34"/>
      <c r="B195" s="35"/>
      <c r="C195" s="174" t="s">
        <v>287</v>
      </c>
      <c r="D195" s="174" t="s">
        <v>143</v>
      </c>
      <c r="E195" s="175" t="s">
        <v>288</v>
      </c>
      <c r="F195" s="176" t="s">
        <v>289</v>
      </c>
      <c r="G195" s="177" t="s">
        <v>161</v>
      </c>
      <c r="H195" s="178">
        <v>30</v>
      </c>
      <c r="I195" s="179"/>
      <c r="J195" s="180">
        <f>ROUND(I195*H195,2)</f>
        <v>0</v>
      </c>
      <c r="K195" s="181"/>
      <c r="L195" s="39"/>
      <c r="M195" s="182" t="s">
        <v>18</v>
      </c>
      <c r="N195" s="183" t="s">
        <v>41</v>
      </c>
      <c r="O195" s="64"/>
      <c r="P195" s="184">
        <f>O195*H195</f>
        <v>0</v>
      </c>
      <c r="Q195" s="184">
        <v>1.17E-2</v>
      </c>
      <c r="R195" s="184">
        <f>Q195*H195</f>
        <v>0.35100000000000003</v>
      </c>
      <c r="S195" s="184">
        <v>0</v>
      </c>
      <c r="T195" s="18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6" t="s">
        <v>147</v>
      </c>
      <c r="AT195" s="186" t="s">
        <v>143</v>
      </c>
      <c r="AU195" s="186" t="s">
        <v>80</v>
      </c>
      <c r="AY195" s="17" t="s">
        <v>140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7" t="s">
        <v>78</v>
      </c>
      <c r="BK195" s="187">
        <f>ROUND(I195*H195,2)</f>
        <v>0</v>
      </c>
      <c r="BL195" s="17" t="s">
        <v>147</v>
      </c>
      <c r="BM195" s="186" t="s">
        <v>290</v>
      </c>
    </row>
    <row r="196" spans="1:65" s="2" customFormat="1">
      <c r="A196" s="34"/>
      <c r="B196" s="35"/>
      <c r="C196" s="36"/>
      <c r="D196" s="188" t="s">
        <v>149</v>
      </c>
      <c r="E196" s="36"/>
      <c r="F196" s="189" t="s">
        <v>291</v>
      </c>
      <c r="G196" s="36"/>
      <c r="H196" s="36"/>
      <c r="I196" s="190"/>
      <c r="J196" s="36"/>
      <c r="K196" s="36"/>
      <c r="L196" s="39"/>
      <c r="M196" s="191"/>
      <c r="N196" s="192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149</v>
      </c>
      <c r="AU196" s="17" t="s">
        <v>80</v>
      </c>
    </row>
    <row r="197" spans="1:65" s="13" customFormat="1">
      <c r="B197" s="193"/>
      <c r="C197" s="194"/>
      <c r="D197" s="195" t="s">
        <v>151</v>
      </c>
      <c r="E197" s="196" t="s">
        <v>18</v>
      </c>
      <c r="F197" s="197" t="s">
        <v>292</v>
      </c>
      <c r="G197" s="194"/>
      <c r="H197" s="198">
        <v>30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151</v>
      </c>
      <c r="AU197" s="204" t="s">
        <v>80</v>
      </c>
      <c r="AV197" s="13" t="s">
        <v>80</v>
      </c>
      <c r="AW197" s="13" t="s">
        <v>31</v>
      </c>
      <c r="AX197" s="13" t="s">
        <v>70</v>
      </c>
      <c r="AY197" s="204" t="s">
        <v>140</v>
      </c>
    </row>
    <row r="198" spans="1:65" s="2" customFormat="1" ht="24.2" customHeight="1">
      <c r="A198" s="34"/>
      <c r="B198" s="35"/>
      <c r="C198" s="174" t="s">
        <v>7</v>
      </c>
      <c r="D198" s="174" t="s">
        <v>143</v>
      </c>
      <c r="E198" s="175" t="s">
        <v>293</v>
      </c>
      <c r="F198" s="176" t="s">
        <v>294</v>
      </c>
      <c r="G198" s="177" t="s">
        <v>161</v>
      </c>
      <c r="H198" s="178">
        <v>1</v>
      </c>
      <c r="I198" s="179"/>
      <c r="J198" s="180">
        <f>ROUND(I198*H198,2)</f>
        <v>0</v>
      </c>
      <c r="K198" s="181"/>
      <c r="L198" s="39"/>
      <c r="M198" s="182" t="s">
        <v>18</v>
      </c>
      <c r="N198" s="183" t="s">
        <v>41</v>
      </c>
      <c r="O198" s="64"/>
      <c r="P198" s="184">
        <f>O198*H198</f>
        <v>0</v>
      </c>
      <c r="Q198" s="184">
        <v>1.76E-4</v>
      </c>
      <c r="R198" s="184">
        <f>Q198*H198</f>
        <v>1.76E-4</v>
      </c>
      <c r="S198" s="184">
        <v>0</v>
      </c>
      <c r="T198" s="18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6" t="s">
        <v>147</v>
      </c>
      <c r="AT198" s="186" t="s">
        <v>143</v>
      </c>
      <c r="AU198" s="186" t="s">
        <v>80</v>
      </c>
      <c r="AY198" s="17" t="s">
        <v>140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7" t="s">
        <v>78</v>
      </c>
      <c r="BK198" s="187">
        <f>ROUND(I198*H198,2)</f>
        <v>0</v>
      </c>
      <c r="BL198" s="17" t="s">
        <v>147</v>
      </c>
      <c r="BM198" s="186" t="s">
        <v>295</v>
      </c>
    </row>
    <row r="199" spans="1:65" s="2" customFormat="1">
      <c r="A199" s="34"/>
      <c r="B199" s="35"/>
      <c r="C199" s="36"/>
      <c r="D199" s="188" t="s">
        <v>149</v>
      </c>
      <c r="E199" s="36"/>
      <c r="F199" s="189" t="s">
        <v>296</v>
      </c>
      <c r="G199" s="36"/>
      <c r="H199" s="36"/>
      <c r="I199" s="190"/>
      <c r="J199" s="36"/>
      <c r="K199" s="36"/>
      <c r="L199" s="39"/>
      <c r="M199" s="191"/>
      <c r="N199" s="192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149</v>
      </c>
      <c r="AU199" s="17" t="s">
        <v>80</v>
      </c>
    </row>
    <row r="200" spans="1:65" s="2" customFormat="1" ht="16.5" customHeight="1">
      <c r="A200" s="34"/>
      <c r="B200" s="35"/>
      <c r="C200" s="215" t="s">
        <v>297</v>
      </c>
      <c r="D200" s="215" t="s">
        <v>240</v>
      </c>
      <c r="E200" s="216" t="s">
        <v>298</v>
      </c>
      <c r="F200" s="217" t="s">
        <v>299</v>
      </c>
      <c r="G200" s="218" t="s">
        <v>161</v>
      </c>
      <c r="H200" s="219">
        <v>1</v>
      </c>
      <c r="I200" s="220"/>
      <c r="J200" s="221">
        <f>ROUND(I200*H200,2)</f>
        <v>0</v>
      </c>
      <c r="K200" s="222"/>
      <c r="L200" s="223"/>
      <c r="M200" s="224" t="s">
        <v>18</v>
      </c>
      <c r="N200" s="225" t="s">
        <v>41</v>
      </c>
      <c r="O200" s="64"/>
      <c r="P200" s="184">
        <f>O200*H200</f>
        <v>0</v>
      </c>
      <c r="Q200" s="184">
        <v>8.9999999999999993E-3</v>
      </c>
      <c r="R200" s="184">
        <f>Q200*H200</f>
        <v>8.9999999999999993E-3</v>
      </c>
      <c r="S200" s="184">
        <v>0</v>
      </c>
      <c r="T200" s="18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6" t="s">
        <v>219</v>
      </c>
      <c r="AT200" s="186" t="s">
        <v>240</v>
      </c>
      <c r="AU200" s="186" t="s">
        <v>80</v>
      </c>
      <c r="AY200" s="17" t="s">
        <v>140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7" t="s">
        <v>78</v>
      </c>
      <c r="BK200" s="187">
        <f>ROUND(I200*H200,2)</f>
        <v>0</v>
      </c>
      <c r="BL200" s="17" t="s">
        <v>147</v>
      </c>
      <c r="BM200" s="186" t="s">
        <v>300</v>
      </c>
    </row>
    <row r="201" spans="1:65" s="2" customFormat="1" ht="33" customHeight="1">
      <c r="A201" s="34"/>
      <c r="B201" s="35"/>
      <c r="C201" s="174" t="s">
        <v>301</v>
      </c>
      <c r="D201" s="174" t="s">
        <v>143</v>
      </c>
      <c r="E201" s="175" t="s">
        <v>302</v>
      </c>
      <c r="F201" s="176" t="s">
        <v>303</v>
      </c>
      <c r="G201" s="177" t="s">
        <v>161</v>
      </c>
      <c r="H201" s="178">
        <v>126</v>
      </c>
      <c r="I201" s="179"/>
      <c r="J201" s="180">
        <f>ROUND(I201*H201,2)</f>
        <v>0</v>
      </c>
      <c r="K201" s="181"/>
      <c r="L201" s="39"/>
      <c r="M201" s="182" t="s">
        <v>18</v>
      </c>
      <c r="N201" s="183" t="s">
        <v>41</v>
      </c>
      <c r="O201" s="64"/>
      <c r="P201" s="184">
        <f>O201*H201</f>
        <v>0</v>
      </c>
      <c r="Q201" s="184">
        <v>1.0256E-5</v>
      </c>
      <c r="R201" s="184">
        <f>Q201*H201</f>
        <v>1.2922559999999999E-3</v>
      </c>
      <c r="S201" s="184">
        <v>0</v>
      </c>
      <c r="T201" s="18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6" t="s">
        <v>147</v>
      </c>
      <c r="AT201" s="186" t="s">
        <v>143</v>
      </c>
      <c r="AU201" s="186" t="s">
        <v>80</v>
      </c>
      <c r="AY201" s="17" t="s">
        <v>140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7" t="s">
        <v>78</v>
      </c>
      <c r="BK201" s="187">
        <f>ROUND(I201*H201,2)</f>
        <v>0</v>
      </c>
      <c r="BL201" s="17" t="s">
        <v>147</v>
      </c>
      <c r="BM201" s="186" t="s">
        <v>304</v>
      </c>
    </row>
    <row r="202" spans="1:65" s="2" customFormat="1">
      <c r="A202" s="34"/>
      <c r="B202" s="35"/>
      <c r="C202" s="36"/>
      <c r="D202" s="188" t="s">
        <v>149</v>
      </c>
      <c r="E202" s="36"/>
      <c r="F202" s="189" t="s">
        <v>305</v>
      </c>
      <c r="G202" s="36"/>
      <c r="H202" s="36"/>
      <c r="I202" s="190"/>
      <c r="J202" s="36"/>
      <c r="K202" s="36"/>
      <c r="L202" s="39"/>
      <c r="M202" s="191"/>
      <c r="N202" s="192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149</v>
      </c>
      <c r="AU202" s="17" t="s">
        <v>80</v>
      </c>
    </row>
    <row r="203" spans="1:65" s="13" customFormat="1">
      <c r="B203" s="193"/>
      <c r="C203" s="194"/>
      <c r="D203" s="195" t="s">
        <v>151</v>
      </c>
      <c r="E203" s="196" t="s">
        <v>18</v>
      </c>
      <c r="F203" s="197" t="s">
        <v>306</v>
      </c>
      <c r="G203" s="194"/>
      <c r="H203" s="198">
        <v>6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151</v>
      </c>
      <c r="AU203" s="204" t="s">
        <v>80</v>
      </c>
      <c r="AV203" s="13" t="s">
        <v>80</v>
      </c>
      <c r="AW203" s="13" t="s">
        <v>31</v>
      </c>
      <c r="AX203" s="13" t="s">
        <v>70</v>
      </c>
      <c r="AY203" s="204" t="s">
        <v>140</v>
      </c>
    </row>
    <row r="204" spans="1:65" s="13" customFormat="1">
      <c r="B204" s="193"/>
      <c r="C204" s="194"/>
      <c r="D204" s="195" t="s">
        <v>151</v>
      </c>
      <c r="E204" s="196" t="s">
        <v>18</v>
      </c>
      <c r="F204" s="197" t="s">
        <v>307</v>
      </c>
      <c r="G204" s="194"/>
      <c r="H204" s="198">
        <v>6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151</v>
      </c>
      <c r="AU204" s="204" t="s">
        <v>80</v>
      </c>
      <c r="AV204" s="13" t="s">
        <v>80</v>
      </c>
      <c r="AW204" s="13" t="s">
        <v>31</v>
      </c>
      <c r="AX204" s="13" t="s">
        <v>70</v>
      </c>
      <c r="AY204" s="204" t="s">
        <v>140</v>
      </c>
    </row>
    <row r="205" spans="1:65" s="13" customFormat="1">
      <c r="B205" s="193"/>
      <c r="C205" s="194"/>
      <c r="D205" s="195" t="s">
        <v>151</v>
      </c>
      <c r="E205" s="196" t="s">
        <v>18</v>
      </c>
      <c r="F205" s="197" t="s">
        <v>308</v>
      </c>
      <c r="G205" s="194"/>
      <c r="H205" s="198">
        <v>114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151</v>
      </c>
      <c r="AU205" s="204" t="s">
        <v>80</v>
      </c>
      <c r="AV205" s="13" t="s">
        <v>80</v>
      </c>
      <c r="AW205" s="13" t="s">
        <v>31</v>
      </c>
      <c r="AX205" s="13" t="s">
        <v>70</v>
      </c>
      <c r="AY205" s="204" t="s">
        <v>140</v>
      </c>
    </row>
    <row r="206" spans="1:65" s="2" customFormat="1" ht="33" customHeight="1">
      <c r="A206" s="34"/>
      <c r="B206" s="35"/>
      <c r="C206" s="174" t="s">
        <v>309</v>
      </c>
      <c r="D206" s="174" t="s">
        <v>143</v>
      </c>
      <c r="E206" s="175" t="s">
        <v>310</v>
      </c>
      <c r="F206" s="176" t="s">
        <v>311</v>
      </c>
      <c r="G206" s="177" t="s">
        <v>161</v>
      </c>
      <c r="H206" s="178">
        <v>126</v>
      </c>
      <c r="I206" s="179"/>
      <c r="J206" s="180">
        <f>ROUND(I206*H206,2)</f>
        <v>0</v>
      </c>
      <c r="K206" s="181"/>
      <c r="L206" s="39"/>
      <c r="M206" s="182" t="s">
        <v>18</v>
      </c>
      <c r="N206" s="183" t="s">
        <v>41</v>
      </c>
      <c r="O206" s="64"/>
      <c r="P206" s="184">
        <f>O206*H206</f>
        <v>0</v>
      </c>
      <c r="Q206" s="184">
        <v>9.0000000000000006E-5</v>
      </c>
      <c r="R206" s="184">
        <f>Q206*H206</f>
        <v>1.1340000000000001E-2</v>
      </c>
      <c r="S206" s="184">
        <v>0</v>
      </c>
      <c r="T206" s="18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6" t="s">
        <v>147</v>
      </c>
      <c r="AT206" s="186" t="s">
        <v>143</v>
      </c>
      <c r="AU206" s="186" t="s">
        <v>80</v>
      </c>
      <c r="AY206" s="17" t="s">
        <v>140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7" t="s">
        <v>78</v>
      </c>
      <c r="BK206" s="187">
        <f>ROUND(I206*H206,2)</f>
        <v>0</v>
      </c>
      <c r="BL206" s="17" t="s">
        <v>147</v>
      </c>
      <c r="BM206" s="186" t="s">
        <v>312</v>
      </c>
    </row>
    <row r="207" spans="1:65" s="2" customFormat="1">
      <c r="A207" s="34"/>
      <c r="B207" s="35"/>
      <c r="C207" s="36"/>
      <c r="D207" s="188" t="s">
        <v>149</v>
      </c>
      <c r="E207" s="36"/>
      <c r="F207" s="189" t="s">
        <v>313</v>
      </c>
      <c r="G207" s="36"/>
      <c r="H207" s="36"/>
      <c r="I207" s="190"/>
      <c r="J207" s="36"/>
      <c r="K207" s="36"/>
      <c r="L207" s="39"/>
      <c r="M207" s="191"/>
      <c r="N207" s="192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149</v>
      </c>
      <c r="AU207" s="17" t="s">
        <v>80</v>
      </c>
    </row>
    <row r="208" spans="1:65" s="13" customFormat="1">
      <c r="B208" s="193"/>
      <c r="C208" s="194"/>
      <c r="D208" s="195" t="s">
        <v>151</v>
      </c>
      <c r="E208" s="196" t="s">
        <v>18</v>
      </c>
      <c r="F208" s="197" t="s">
        <v>306</v>
      </c>
      <c r="G208" s="194"/>
      <c r="H208" s="198">
        <v>6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151</v>
      </c>
      <c r="AU208" s="204" t="s">
        <v>80</v>
      </c>
      <c r="AV208" s="13" t="s">
        <v>80</v>
      </c>
      <c r="AW208" s="13" t="s">
        <v>31</v>
      </c>
      <c r="AX208" s="13" t="s">
        <v>70</v>
      </c>
      <c r="AY208" s="204" t="s">
        <v>140</v>
      </c>
    </row>
    <row r="209" spans="1:65" s="13" customFormat="1">
      <c r="B209" s="193"/>
      <c r="C209" s="194"/>
      <c r="D209" s="195" t="s">
        <v>151</v>
      </c>
      <c r="E209" s="196" t="s">
        <v>18</v>
      </c>
      <c r="F209" s="197" t="s">
        <v>307</v>
      </c>
      <c r="G209" s="194"/>
      <c r="H209" s="198">
        <v>6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151</v>
      </c>
      <c r="AU209" s="204" t="s">
        <v>80</v>
      </c>
      <c r="AV209" s="13" t="s">
        <v>80</v>
      </c>
      <c r="AW209" s="13" t="s">
        <v>31</v>
      </c>
      <c r="AX209" s="13" t="s">
        <v>70</v>
      </c>
      <c r="AY209" s="204" t="s">
        <v>140</v>
      </c>
    </row>
    <row r="210" spans="1:65" s="13" customFormat="1">
      <c r="B210" s="193"/>
      <c r="C210" s="194"/>
      <c r="D210" s="195" t="s">
        <v>151</v>
      </c>
      <c r="E210" s="196" t="s">
        <v>18</v>
      </c>
      <c r="F210" s="197" t="s">
        <v>308</v>
      </c>
      <c r="G210" s="194"/>
      <c r="H210" s="198">
        <v>114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151</v>
      </c>
      <c r="AU210" s="204" t="s">
        <v>80</v>
      </c>
      <c r="AV210" s="13" t="s">
        <v>80</v>
      </c>
      <c r="AW210" s="13" t="s">
        <v>31</v>
      </c>
      <c r="AX210" s="13" t="s">
        <v>70</v>
      </c>
      <c r="AY210" s="204" t="s">
        <v>140</v>
      </c>
    </row>
    <row r="211" spans="1:65" s="2" customFormat="1" ht="33" customHeight="1">
      <c r="A211" s="34"/>
      <c r="B211" s="35"/>
      <c r="C211" s="174" t="s">
        <v>314</v>
      </c>
      <c r="D211" s="174" t="s">
        <v>143</v>
      </c>
      <c r="E211" s="175" t="s">
        <v>315</v>
      </c>
      <c r="F211" s="176" t="s">
        <v>316</v>
      </c>
      <c r="G211" s="177" t="s">
        <v>155</v>
      </c>
      <c r="H211" s="178">
        <v>0.06</v>
      </c>
      <c r="I211" s="179"/>
      <c r="J211" s="180">
        <f>ROUND(I211*H211,2)</f>
        <v>0</v>
      </c>
      <c r="K211" s="181"/>
      <c r="L211" s="39"/>
      <c r="M211" s="182" t="s">
        <v>18</v>
      </c>
      <c r="N211" s="183" t="s">
        <v>41</v>
      </c>
      <c r="O211" s="64"/>
      <c r="P211" s="184">
        <f>O211*H211</f>
        <v>0</v>
      </c>
      <c r="Q211" s="184">
        <v>0</v>
      </c>
      <c r="R211" s="184">
        <f>Q211*H211</f>
        <v>0</v>
      </c>
      <c r="S211" s="184">
        <v>1.244</v>
      </c>
      <c r="T211" s="185">
        <f>S211*H211</f>
        <v>7.4639999999999998E-2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6" t="s">
        <v>147</v>
      </c>
      <c r="AT211" s="186" t="s">
        <v>143</v>
      </c>
      <c r="AU211" s="186" t="s">
        <v>80</v>
      </c>
      <c r="AY211" s="17" t="s">
        <v>140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7" t="s">
        <v>78</v>
      </c>
      <c r="BK211" s="187">
        <f>ROUND(I211*H211,2)</f>
        <v>0</v>
      </c>
      <c r="BL211" s="17" t="s">
        <v>147</v>
      </c>
      <c r="BM211" s="186" t="s">
        <v>317</v>
      </c>
    </row>
    <row r="212" spans="1:65" s="2" customFormat="1">
      <c r="A212" s="34"/>
      <c r="B212" s="35"/>
      <c r="C212" s="36"/>
      <c r="D212" s="188" t="s">
        <v>149</v>
      </c>
      <c r="E212" s="36"/>
      <c r="F212" s="189" t="s">
        <v>318</v>
      </c>
      <c r="G212" s="36"/>
      <c r="H212" s="36"/>
      <c r="I212" s="190"/>
      <c r="J212" s="36"/>
      <c r="K212" s="36"/>
      <c r="L212" s="39"/>
      <c r="M212" s="191"/>
      <c r="N212" s="192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149</v>
      </c>
      <c r="AU212" s="17" t="s">
        <v>80</v>
      </c>
    </row>
    <row r="213" spans="1:65" s="13" customFormat="1">
      <c r="B213" s="193"/>
      <c r="C213" s="194"/>
      <c r="D213" s="195" t="s">
        <v>151</v>
      </c>
      <c r="E213" s="196" t="s">
        <v>18</v>
      </c>
      <c r="F213" s="197" t="s">
        <v>319</v>
      </c>
      <c r="G213" s="194"/>
      <c r="H213" s="198">
        <v>0.06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151</v>
      </c>
      <c r="AU213" s="204" t="s">
        <v>80</v>
      </c>
      <c r="AV213" s="13" t="s">
        <v>80</v>
      </c>
      <c r="AW213" s="13" t="s">
        <v>31</v>
      </c>
      <c r="AX213" s="13" t="s">
        <v>70</v>
      </c>
      <c r="AY213" s="204" t="s">
        <v>140</v>
      </c>
    </row>
    <row r="214" spans="1:65" s="2" customFormat="1" ht="49.15" customHeight="1">
      <c r="A214" s="34"/>
      <c r="B214" s="35"/>
      <c r="C214" s="174" t="s">
        <v>320</v>
      </c>
      <c r="D214" s="174" t="s">
        <v>143</v>
      </c>
      <c r="E214" s="175" t="s">
        <v>321</v>
      </c>
      <c r="F214" s="176" t="s">
        <v>322</v>
      </c>
      <c r="G214" s="177" t="s">
        <v>169</v>
      </c>
      <c r="H214" s="178">
        <v>2.12</v>
      </c>
      <c r="I214" s="179"/>
      <c r="J214" s="180">
        <f>ROUND(I214*H214,2)</f>
        <v>0</v>
      </c>
      <c r="K214" s="181"/>
      <c r="L214" s="39"/>
      <c r="M214" s="182" t="s">
        <v>18</v>
      </c>
      <c r="N214" s="183" t="s">
        <v>41</v>
      </c>
      <c r="O214" s="64"/>
      <c r="P214" s="184">
        <f>O214*H214</f>
        <v>0</v>
      </c>
      <c r="Q214" s="184">
        <v>0</v>
      </c>
      <c r="R214" s="184">
        <f>Q214*H214</f>
        <v>0</v>
      </c>
      <c r="S214" s="184">
        <v>5.5E-2</v>
      </c>
      <c r="T214" s="185">
        <f>S214*H214</f>
        <v>0.11660000000000001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6" t="s">
        <v>147</v>
      </c>
      <c r="AT214" s="186" t="s">
        <v>143</v>
      </c>
      <c r="AU214" s="186" t="s">
        <v>80</v>
      </c>
      <c r="AY214" s="17" t="s">
        <v>140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7" t="s">
        <v>78</v>
      </c>
      <c r="BK214" s="187">
        <f>ROUND(I214*H214,2)</f>
        <v>0</v>
      </c>
      <c r="BL214" s="17" t="s">
        <v>147</v>
      </c>
      <c r="BM214" s="186" t="s">
        <v>323</v>
      </c>
    </row>
    <row r="215" spans="1:65" s="2" customFormat="1">
      <c r="A215" s="34"/>
      <c r="B215" s="35"/>
      <c r="C215" s="36"/>
      <c r="D215" s="188" t="s">
        <v>149</v>
      </c>
      <c r="E215" s="36"/>
      <c r="F215" s="189" t="s">
        <v>324</v>
      </c>
      <c r="G215" s="36"/>
      <c r="H215" s="36"/>
      <c r="I215" s="190"/>
      <c r="J215" s="36"/>
      <c r="K215" s="36"/>
      <c r="L215" s="39"/>
      <c r="M215" s="191"/>
      <c r="N215" s="192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149</v>
      </c>
      <c r="AU215" s="17" t="s">
        <v>80</v>
      </c>
    </row>
    <row r="216" spans="1:65" s="13" customFormat="1">
      <c r="B216" s="193"/>
      <c r="C216" s="194"/>
      <c r="D216" s="195" t="s">
        <v>151</v>
      </c>
      <c r="E216" s="196" t="s">
        <v>18</v>
      </c>
      <c r="F216" s="197" t="s">
        <v>325</v>
      </c>
      <c r="G216" s="194"/>
      <c r="H216" s="198">
        <v>2.12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151</v>
      </c>
      <c r="AU216" s="204" t="s">
        <v>80</v>
      </c>
      <c r="AV216" s="13" t="s">
        <v>80</v>
      </c>
      <c r="AW216" s="13" t="s">
        <v>31</v>
      </c>
      <c r="AX216" s="13" t="s">
        <v>70</v>
      </c>
      <c r="AY216" s="204" t="s">
        <v>140</v>
      </c>
    </row>
    <row r="217" spans="1:65" s="2" customFormat="1" ht="55.5" customHeight="1">
      <c r="A217" s="34"/>
      <c r="B217" s="35"/>
      <c r="C217" s="174" t="s">
        <v>326</v>
      </c>
      <c r="D217" s="174" t="s">
        <v>143</v>
      </c>
      <c r="E217" s="175" t="s">
        <v>327</v>
      </c>
      <c r="F217" s="176" t="s">
        <v>328</v>
      </c>
      <c r="G217" s="177" t="s">
        <v>169</v>
      </c>
      <c r="H217" s="178">
        <v>0.98</v>
      </c>
      <c r="I217" s="179"/>
      <c r="J217" s="180">
        <f>ROUND(I217*H217,2)</f>
        <v>0</v>
      </c>
      <c r="K217" s="181"/>
      <c r="L217" s="39"/>
      <c r="M217" s="182" t="s">
        <v>18</v>
      </c>
      <c r="N217" s="183" t="s">
        <v>41</v>
      </c>
      <c r="O217" s="64"/>
      <c r="P217" s="184">
        <f>O217*H217</f>
        <v>0</v>
      </c>
      <c r="Q217" s="184">
        <v>0</v>
      </c>
      <c r="R217" s="184">
        <f>Q217*H217</f>
        <v>0</v>
      </c>
      <c r="S217" s="184">
        <v>0.183</v>
      </c>
      <c r="T217" s="185">
        <f>S217*H217</f>
        <v>0.17934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6" t="s">
        <v>147</v>
      </c>
      <c r="AT217" s="186" t="s">
        <v>143</v>
      </c>
      <c r="AU217" s="186" t="s">
        <v>80</v>
      </c>
      <c r="AY217" s="17" t="s">
        <v>140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7" t="s">
        <v>78</v>
      </c>
      <c r="BK217" s="187">
        <f>ROUND(I217*H217,2)</f>
        <v>0</v>
      </c>
      <c r="BL217" s="17" t="s">
        <v>147</v>
      </c>
      <c r="BM217" s="186" t="s">
        <v>329</v>
      </c>
    </row>
    <row r="218" spans="1:65" s="2" customFormat="1">
      <c r="A218" s="34"/>
      <c r="B218" s="35"/>
      <c r="C218" s="36"/>
      <c r="D218" s="188" t="s">
        <v>149</v>
      </c>
      <c r="E218" s="36"/>
      <c r="F218" s="189" t="s">
        <v>330</v>
      </c>
      <c r="G218" s="36"/>
      <c r="H218" s="36"/>
      <c r="I218" s="190"/>
      <c r="J218" s="36"/>
      <c r="K218" s="36"/>
      <c r="L218" s="39"/>
      <c r="M218" s="191"/>
      <c r="N218" s="192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149</v>
      </c>
      <c r="AU218" s="17" t="s">
        <v>80</v>
      </c>
    </row>
    <row r="219" spans="1:65" s="13" customFormat="1">
      <c r="B219" s="193"/>
      <c r="C219" s="194"/>
      <c r="D219" s="195" t="s">
        <v>151</v>
      </c>
      <c r="E219" s="196" t="s">
        <v>18</v>
      </c>
      <c r="F219" s="197" t="s">
        <v>331</v>
      </c>
      <c r="G219" s="194"/>
      <c r="H219" s="198">
        <v>0.98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151</v>
      </c>
      <c r="AU219" s="204" t="s">
        <v>80</v>
      </c>
      <c r="AV219" s="13" t="s">
        <v>80</v>
      </c>
      <c r="AW219" s="13" t="s">
        <v>31</v>
      </c>
      <c r="AX219" s="13" t="s">
        <v>70</v>
      </c>
      <c r="AY219" s="204" t="s">
        <v>140</v>
      </c>
    </row>
    <row r="220" spans="1:65" s="2" customFormat="1" ht="37.9" customHeight="1">
      <c r="A220" s="34"/>
      <c r="B220" s="35"/>
      <c r="C220" s="174" t="s">
        <v>332</v>
      </c>
      <c r="D220" s="174" t="s">
        <v>143</v>
      </c>
      <c r="E220" s="175" t="s">
        <v>333</v>
      </c>
      <c r="F220" s="176" t="s">
        <v>334</v>
      </c>
      <c r="G220" s="177" t="s">
        <v>169</v>
      </c>
      <c r="H220" s="178">
        <v>2.8279999999999998</v>
      </c>
      <c r="I220" s="179"/>
      <c r="J220" s="180">
        <f>ROUND(I220*H220,2)</f>
        <v>0</v>
      </c>
      <c r="K220" s="181"/>
      <c r="L220" s="39"/>
      <c r="M220" s="182" t="s">
        <v>18</v>
      </c>
      <c r="N220" s="183" t="s">
        <v>41</v>
      </c>
      <c r="O220" s="64"/>
      <c r="P220" s="184">
        <f>O220*H220</f>
        <v>0</v>
      </c>
      <c r="Q220" s="184">
        <v>0</v>
      </c>
      <c r="R220" s="184">
        <f>Q220*H220</f>
        <v>0</v>
      </c>
      <c r="S220" s="184">
        <v>6.3E-2</v>
      </c>
      <c r="T220" s="185">
        <f>S220*H220</f>
        <v>0.17816399999999999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6" t="s">
        <v>147</v>
      </c>
      <c r="AT220" s="186" t="s">
        <v>143</v>
      </c>
      <c r="AU220" s="186" t="s">
        <v>80</v>
      </c>
      <c r="AY220" s="17" t="s">
        <v>140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7" t="s">
        <v>78</v>
      </c>
      <c r="BK220" s="187">
        <f>ROUND(I220*H220,2)</f>
        <v>0</v>
      </c>
      <c r="BL220" s="17" t="s">
        <v>147</v>
      </c>
      <c r="BM220" s="186" t="s">
        <v>335</v>
      </c>
    </row>
    <row r="221" spans="1:65" s="2" customFormat="1">
      <c r="A221" s="34"/>
      <c r="B221" s="35"/>
      <c r="C221" s="36"/>
      <c r="D221" s="188" t="s">
        <v>149</v>
      </c>
      <c r="E221" s="36"/>
      <c r="F221" s="189" t="s">
        <v>336</v>
      </c>
      <c r="G221" s="36"/>
      <c r="H221" s="36"/>
      <c r="I221" s="190"/>
      <c r="J221" s="36"/>
      <c r="K221" s="36"/>
      <c r="L221" s="39"/>
      <c r="M221" s="191"/>
      <c r="N221" s="192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149</v>
      </c>
      <c r="AU221" s="17" t="s">
        <v>80</v>
      </c>
    </row>
    <row r="222" spans="1:65" s="13" customFormat="1">
      <c r="B222" s="193"/>
      <c r="C222" s="194"/>
      <c r="D222" s="195" t="s">
        <v>151</v>
      </c>
      <c r="E222" s="196" t="s">
        <v>18</v>
      </c>
      <c r="F222" s="197" t="s">
        <v>337</v>
      </c>
      <c r="G222" s="194"/>
      <c r="H222" s="198">
        <v>2.8279999999999998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151</v>
      </c>
      <c r="AU222" s="204" t="s">
        <v>80</v>
      </c>
      <c r="AV222" s="13" t="s">
        <v>80</v>
      </c>
      <c r="AW222" s="13" t="s">
        <v>31</v>
      </c>
      <c r="AX222" s="13" t="s">
        <v>70</v>
      </c>
      <c r="AY222" s="204" t="s">
        <v>140</v>
      </c>
    </row>
    <row r="223" spans="1:65" s="2" customFormat="1" ht="37.9" customHeight="1">
      <c r="A223" s="34"/>
      <c r="B223" s="35"/>
      <c r="C223" s="174" t="s">
        <v>338</v>
      </c>
      <c r="D223" s="174" t="s">
        <v>143</v>
      </c>
      <c r="E223" s="175" t="s">
        <v>339</v>
      </c>
      <c r="F223" s="176" t="s">
        <v>340</v>
      </c>
      <c r="G223" s="177" t="s">
        <v>161</v>
      </c>
      <c r="H223" s="178">
        <v>1</v>
      </c>
      <c r="I223" s="179"/>
      <c r="J223" s="180">
        <f>ROUND(I223*H223,2)</f>
        <v>0</v>
      </c>
      <c r="K223" s="181"/>
      <c r="L223" s="39"/>
      <c r="M223" s="182" t="s">
        <v>18</v>
      </c>
      <c r="N223" s="183" t="s">
        <v>41</v>
      </c>
      <c r="O223" s="64"/>
      <c r="P223" s="184">
        <f>O223*H223</f>
        <v>0</v>
      </c>
      <c r="Q223" s="184">
        <v>0</v>
      </c>
      <c r="R223" s="184">
        <f>Q223*H223</f>
        <v>0</v>
      </c>
      <c r="S223" s="184">
        <v>6.2E-2</v>
      </c>
      <c r="T223" s="185">
        <f>S223*H223</f>
        <v>6.2E-2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6" t="s">
        <v>147</v>
      </c>
      <c r="AT223" s="186" t="s">
        <v>143</v>
      </c>
      <c r="AU223" s="186" t="s">
        <v>80</v>
      </c>
      <c r="AY223" s="17" t="s">
        <v>140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7" t="s">
        <v>78</v>
      </c>
      <c r="BK223" s="187">
        <f>ROUND(I223*H223,2)</f>
        <v>0</v>
      </c>
      <c r="BL223" s="17" t="s">
        <v>147</v>
      </c>
      <c r="BM223" s="186" t="s">
        <v>341</v>
      </c>
    </row>
    <row r="224" spans="1:65" s="2" customFormat="1">
      <c r="A224" s="34"/>
      <c r="B224" s="35"/>
      <c r="C224" s="36"/>
      <c r="D224" s="188" t="s">
        <v>149</v>
      </c>
      <c r="E224" s="36"/>
      <c r="F224" s="189" t="s">
        <v>342</v>
      </c>
      <c r="G224" s="36"/>
      <c r="H224" s="36"/>
      <c r="I224" s="190"/>
      <c r="J224" s="36"/>
      <c r="K224" s="36"/>
      <c r="L224" s="39"/>
      <c r="M224" s="191"/>
      <c r="N224" s="192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149</v>
      </c>
      <c r="AU224" s="17" t="s">
        <v>80</v>
      </c>
    </row>
    <row r="225" spans="1:65" s="13" customFormat="1">
      <c r="B225" s="193"/>
      <c r="C225" s="194"/>
      <c r="D225" s="195" t="s">
        <v>151</v>
      </c>
      <c r="E225" s="196" t="s">
        <v>18</v>
      </c>
      <c r="F225" s="197" t="s">
        <v>343</v>
      </c>
      <c r="G225" s="194"/>
      <c r="H225" s="198">
        <v>1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151</v>
      </c>
      <c r="AU225" s="204" t="s">
        <v>80</v>
      </c>
      <c r="AV225" s="13" t="s">
        <v>80</v>
      </c>
      <c r="AW225" s="13" t="s">
        <v>31</v>
      </c>
      <c r="AX225" s="13" t="s">
        <v>70</v>
      </c>
      <c r="AY225" s="204" t="s">
        <v>140</v>
      </c>
    </row>
    <row r="226" spans="1:65" s="2" customFormat="1" ht="44.25" customHeight="1">
      <c r="A226" s="34"/>
      <c r="B226" s="35"/>
      <c r="C226" s="174" t="s">
        <v>344</v>
      </c>
      <c r="D226" s="174" t="s">
        <v>143</v>
      </c>
      <c r="E226" s="175" t="s">
        <v>345</v>
      </c>
      <c r="F226" s="176" t="s">
        <v>346</v>
      </c>
      <c r="G226" s="177" t="s">
        <v>161</v>
      </c>
      <c r="H226" s="178">
        <v>30</v>
      </c>
      <c r="I226" s="179"/>
      <c r="J226" s="180">
        <f>ROUND(I226*H226,2)</f>
        <v>0</v>
      </c>
      <c r="K226" s="181"/>
      <c r="L226" s="39"/>
      <c r="M226" s="182" t="s">
        <v>18</v>
      </c>
      <c r="N226" s="183" t="s">
        <v>41</v>
      </c>
      <c r="O226" s="64"/>
      <c r="P226" s="184">
        <f>O226*H226</f>
        <v>0</v>
      </c>
      <c r="Q226" s="184">
        <v>0</v>
      </c>
      <c r="R226" s="184">
        <f>Q226*H226</f>
        <v>0</v>
      </c>
      <c r="S226" s="184">
        <v>2E-3</v>
      </c>
      <c r="T226" s="185">
        <f>S226*H226</f>
        <v>0.06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6" t="s">
        <v>147</v>
      </c>
      <c r="AT226" s="186" t="s">
        <v>143</v>
      </c>
      <c r="AU226" s="186" t="s">
        <v>80</v>
      </c>
      <c r="AY226" s="17" t="s">
        <v>140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7" t="s">
        <v>78</v>
      </c>
      <c r="BK226" s="187">
        <f>ROUND(I226*H226,2)</f>
        <v>0</v>
      </c>
      <c r="BL226" s="17" t="s">
        <v>147</v>
      </c>
      <c r="BM226" s="186" t="s">
        <v>347</v>
      </c>
    </row>
    <row r="227" spans="1:65" s="2" customFormat="1">
      <c r="A227" s="34"/>
      <c r="B227" s="35"/>
      <c r="C227" s="36"/>
      <c r="D227" s="188" t="s">
        <v>149</v>
      </c>
      <c r="E227" s="36"/>
      <c r="F227" s="189" t="s">
        <v>348</v>
      </c>
      <c r="G227" s="36"/>
      <c r="H227" s="36"/>
      <c r="I227" s="190"/>
      <c r="J227" s="36"/>
      <c r="K227" s="36"/>
      <c r="L227" s="39"/>
      <c r="M227" s="191"/>
      <c r="N227" s="192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149</v>
      </c>
      <c r="AU227" s="17" t="s">
        <v>80</v>
      </c>
    </row>
    <row r="228" spans="1:65" s="13" customFormat="1">
      <c r="B228" s="193"/>
      <c r="C228" s="194"/>
      <c r="D228" s="195" t="s">
        <v>151</v>
      </c>
      <c r="E228" s="196" t="s">
        <v>18</v>
      </c>
      <c r="F228" s="197" t="s">
        <v>292</v>
      </c>
      <c r="G228" s="194"/>
      <c r="H228" s="198">
        <v>30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151</v>
      </c>
      <c r="AU228" s="204" t="s">
        <v>80</v>
      </c>
      <c r="AV228" s="13" t="s">
        <v>80</v>
      </c>
      <c r="AW228" s="13" t="s">
        <v>31</v>
      </c>
      <c r="AX228" s="13" t="s">
        <v>70</v>
      </c>
      <c r="AY228" s="204" t="s">
        <v>140</v>
      </c>
    </row>
    <row r="229" spans="1:65" s="2" customFormat="1" ht="44.25" customHeight="1">
      <c r="A229" s="34"/>
      <c r="B229" s="35"/>
      <c r="C229" s="174" t="s">
        <v>349</v>
      </c>
      <c r="D229" s="174" t="s">
        <v>143</v>
      </c>
      <c r="E229" s="175" t="s">
        <v>350</v>
      </c>
      <c r="F229" s="176" t="s">
        <v>351</v>
      </c>
      <c r="G229" s="177" t="s">
        <v>161</v>
      </c>
      <c r="H229" s="178">
        <v>44</v>
      </c>
      <c r="I229" s="179"/>
      <c r="J229" s="180">
        <f>ROUND(I229*H229,2)</f>
        <v>0</v>
      </c>
      <c r="K229" s="181"/>
      <c r="L229" s="39"/>
      <c r="M229" s="182" t="s">
        <v>18</v>
      </c>
      <c r="N229" s="183" t="s">
        <v>41</v>
      </c>
      <c r="O229" s="64"/>
      <c r="P229" s="184">
        <f>O229*H229</f>
        <v>0</v>
      </c>
      <c r="Q229" s="184">
        <v>0</v>
      </c>
      <c r="R229" s="184">
        <f>Q229*H229</f>
        <v>0</v>
      </c>
      <c r="S229" s="184">
        <v>1E-3</v>
      </c>
      <c r="T229" s="185">
        <f>S229*H229</f>
        <v>4.3999999999999997E-2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6" t="s">
        <v>147</v>
      </c>
      <c r="AT229" s="186" t="s">
        <v>143</v>
      </c>
      <c r="AU229" s="186" t="s">
        <v>80</v>
      </c>
      <c r="AY229" s="17" t="s">
        <v>140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7" t="s">
        <v>78</v>
      </c>
      <c r="BK229" s="187">
        <f>ROUND(I229*H229,2)</f>
        <v>0</v>
      </c>
      <c r="BL229" s="17" t="s">
        <v>147</v>
      </c>
      <c r="BM229" s="186" t="s">
        <v>352</v>
      </c>
    </row>
    <row r="230" spans="1:65" s="2" customFormat="1">
      <c r="A230" s="34"/>
      <c r="B230" s="35"/>
      <c r="C230" s="36"/>
      <c r="D230" s="188" t="s">
        <v>149</v>
      </c>
      <c r="E230" s="36"/>
      <c r="F230" s="189" t="s">
        <v>353</v>
      </c>
      <c r="G230" s="36"/>
      <c r="H230" s="36"/>
      <c r="I230" s="190"/>
      <c r="J230" s="36"/>
      <c r="K230" s="36"/>
      <c r="L230" s="39"/>
      <c r="M230" s="191"/>
      <c r="N230" s="192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149</v>
      </c>
      <c r="AU230" s="17" t="s">
        <v>80</v>
      </c>
    </row>
    <row r="231" spans="1:65" s="13" customFormat="1">
      <c r="B231" s="193"/>
      <c r="C231" s="194"/>
      <c r="D231" s="195" t="s">
        <v>151</v>
      </c>
      <c r="E231" s="196" t="s">
        <v>18</v>
      </c>
      <c r="F231" s="197" t="s">
        <v>354</v>
      </c>
      <c r="G231" s="194"/>
      <c r="H231" s="198">
        <v>44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151</v>
      </c>
      <c r="AU231" s="204" t="s">
        <v>80</v>
      </c>
      <c r="AV231" s="13" t="s">
        <v>80</v>
      </c>
      <c r="AW231" s="13" t="s">
        <v>31</v>
      </c>
      <c r="AX231" s="13" t="s">
        <v>70</v>
      </c>
      <c r="AY231" s="204" t="s">
        <v>140</v>
      </c>
    </row>
    <row r="232" spans="1:65" s="2" customFormat="1" ht="49.15" customHeight="1">
      <c r="A232" s="34"/>
      <c r="B232" s="35"/>
      <c r="C232" s="174" t="s">
        <v>355</v>
      </c>
      <c r="D232" s="174" t="s">
        <v>143</v>
      </c>
      <c r="E232" s="175" t="s">
        <v>356</v>
      </c>
      <c r="F232" s="176" t="s">
        <v>357</v>
      </c>
      <c r="G232" s="177" t="s">
        <v>228</v>
      </c>
      <c r="H232" s="178">
        <v>1.9</v>
      </c>
      <c r="I232" s="179"/>
      <c r="J232" s="180">
        <f>ROUND(I232*H232,2)</f>
        <v>0</v>
      </c>
      <c r="K232" s="181"/>
      <c r="L232" s="39"/>
      <c r="M232" s="182" t="s">
        <v>18</v>
      </c>
      <c r="N232" s="183" t="s">
        <v>41</v>
      </c>
      <c r="O232" s="64"/>
      <c r="P232" s="184">
        <f>O232*H232</f>
        <v>0</v>
      </c>
      <c r="Q232" s="184">
        <v>0</v>
      </c>
      <c r="R232" s="184">
        <f>Q232*H232</f>
        <v>0</v>
      </c>
      <c r="S232" s="184">
        <v>4.2000000000000003E-2</v>
      </c>
      <c r="T232" s="185">
        <f>S232*H232</f>
        <v>7.9799999999999996E-2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6" t="s">
        <v>147</v>
      </c>
      <c r="AT232" s="186" t="s">
        <v>143</v>
      </c>
      <c r="AU232" s="186" t="s">
        <v>80</v>
      </c>
      <c r="AY232" s="17" t="s">
        <v>140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7" t="s">
        <v>78</v>
      </c>
      <c r="BK232" s="187">
        <f>ROUND(I232*H232,2)</f>
        <v>0</v>
      </c>
      <c r="BL232" s="17" t="s">
        <v>147</v>
      </c>
      <c r="BM232" s="186" t="s">
        <v>358</v>
      </c>
    </row>
    <row r="233" spans="1:65" s="2" customFormat="1">
      <c r="A233" s="34"/>
      <c r="B233" s="35"/>
      <c r="C233" s="36"/>
      <c r="D233" s="188" t="s">
        <v>149</v>
      </c>
      <c r="E233" s="36"/>
      <c r="F233" s="189" t="s">
        <v>359</v>
      </c>
      <c r="G233" s="36"/>
      <c r="H233" s="36"/>
      <c r="I233" s="190"/>
      <c r="J233" s="36"/>
      <c r="K233" s="36"/>
      <c r="L233" s="39"/>
      <c r="M233" s="191"/>
      <c r="N233" s="192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149</v>
      </c>
      <c r="AU233" s="17" t="s">
        <v>80</v>
      </c>
    </row>
    <row r="234" spans="1:65" s="13" customFormat="1">
      <c r="B234" s="193"/>
      <c r="C234" s="194"/>
      <c r="D234" s="195" t="s">
        <v>151</v>
      </c>
      <c r="E234" s="196" t="s">
        <v>18</v>
      </c>
      <c r="F234" s="197" t="s">
        <v>360</v>
      </c>
      <c r="G234" s="194"/>
      <c r="H234" s="198">
        <v>1.9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151</v>
      </c>
      <c r="AU234" s="204" t="s">
        <v>80</v>
      </c>
      <c r="AV234" s="13" t="s">
        <v>80</v>
      </c>
      <c r="AW234" s="13" t="s">
        <v>31</v>
      </c>
      <c r="AX234" s="13" t="s">
        <v>70</v>
      </c>
      <c r="AY234" s="204" t="s">
        <v>140</v>
      </c>
    </row>
    <row r="235" spans="1:65" s="2" customFormat="1" ht="49.15" customHeight="1">
      <c r="A235" s="34"/>
      <c r="B235" s="35"/>
      <c r="C235" s="174" t="s">
        <v>361</v>
      </c>
      <c r="D235" s="174" t="s">
        <v>143</v>
      </c>
      <c r="E235" s="175" t="s">
        <v>362</v>
      </c>
      <c r="F235" s="176" t="s">
        <v>363</v>
      </c>
      <c r="G235" s="177" t="s">
        <v>161</v>
      </c>
      <c r="H235" s="178">
        <v>6</v>
      </c>
      <c r="I235" s="179"/>
      <c r="J235" s="180">
        <f>ROUND(I235*H235,2)</f>
        <v>0</v>
      </c>
      <c r="K235" s="181"/>
      <c r="L235" s="39"/>
      <c r="M235" s="182" t="s">
        <v>18</v>
      </c>
      <c r="N235" s="183" t="s">
        <v>41</v>
      </c>
      <c r="O235" s="64"/>
      <c r="P235" s="184">
        <f>O235*H235</f>
        <v>0</v>
      </c>
      <c r="Q235" s="184">
        <v>0</v>
      </c>
      <c r="R235" s="184">
        <f>Q235*H235</f>
        <v>0</v>
      </c>
      <c r="S235" s="184">
        <v>7.0000000000000001E-3</v>
      </c>
      <c r="T235" s="185">
        <f>S235*H235</f>
        <v>4.2000000000000003E-2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6" t="s">
        <v>147</v>
      </c>
      <c r="AT235" s="186" t="s">
        <v>143</v>
      </c>
      <c r="AU235" s="186" t="s">
        <v>80</v>
      </c>
      <c r="AY235" s="17" t="s">
        <v>140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7" t="s">
        <v>78</v>
      </c>
      <c r="BK235" s="187">
        <f>ROUND(I235*H235,2)</f>
        <v>0</v>
      </c>
      <c r="BL235" s="17" t="s">
        <v>147</v>
      </c>
      <c r="BM235" s="186" t="s">
        <v>364</v>
      </c>
    </row>
    <row r="236" spans="1:65" s="2" customFormat="1">
      <c r="A236" s="34"/>
      <c r="B236" s="35"/>
      <c r="C236" s="36"/>
      <c r="D236" s="188" t="s">
        <v>149</v>
      </c>
      <c r="E236" s="36"/>
      <c r="F236" s="189" t="s">
        <v>365</v>
      </c>
      <c r="G236" s="36"/>
      <c r="H236" s="36"/>
      <c r="I236" s="190"/>
      <c r="J236" s="36"/>
      <c r="K236" s="36"/>
      <c r="L236" s="39"/>
      <c r="M236" s="191"/>
      <c r="N236" s="192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149</v>
      </c>
      <c r="AU236" s="17" t="s">
        <v>80</v>
      </c>
    </row>
    <row r="237" spans="1:65" s="13" customFormat="1">
      <c r="B237" s="193"/>
      <c r="C237" s="194"/>
      <c r="D237" s="195" t="s">
        <v>151</v>
      </c>
      <c r="E237" s="196" t="s">
        <v>18</v>
      </c>
      <c r="F237" s="197" t="s">
        <v>366</v>
      </c>
      <c r="G237" s="194"/>
      <c r="H237" s="198">
        <v>6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151</v>
      </c>
      <c r="AU237" s="204" t="s">
        <v>80</v>
      </c>
      <c r="AV237" s="13" t="s">
        <v>80</v>
      </c>
      <c r="AW237" s="13" t="s">
        <v>31</v>
      </c>
      <c r="AX237" s="13" t="s">
        <v>70</v>
      </c>
      <c r="AY237" s="204" t="s">
        <v>140</v>
      </c>
    </row>
    <row r="238" spans="1:65" s="2" customFormat="1" ht="24.2" customHeight="1">
      <c r="A238" s="34"/>
      <c r="B238" s="35"/>
      <c r="C238" s="174" t="s">
        <v>367</v>
      </c>
      <c r="D238" s="174" t="s">
        <v>143</v>
      </c>
      <c r="E238" s="175" t="s">
        <v>368</v>
      </c>
      <c r="F238" s="176" t="s">
        <v>369</v>
      </c>
      <c r="G238" s="177" t="s">
        <v>228</v>
      </c>
      <c r="H238" s="178">
        <v>134</v>
      </c>
      <c r="I238" s="179"/>
      <c r="J238" s="180">
        <f>ROUND(I238*H238,2)</f>
        <v>0</v>
      </c>
      <c r="K238" s="181"/>
      <c r="L238" s="39"/>
      <c r="M238" s="182" t="s">
        <v>18</v>
      </c>
      <c r="N238" s="183" t="s">
        <v>41</v>
      </c>
      <c r="O238" s="64"/>
      <c r="P238" s="184">
        <f>O238*H238</f>
        <v>0</v>
      </c>
      <c r="Q238" s="184">
        <v>1.4399999999999999E-5</v>
      </c>
      <c r="R238" s="184">
        <f>Q238*H238</f>
        <v>1.9295999999999998E-3</v>
      </c>
      <c r="S238" s="184">
        <v>2E-3</v>
      </c>
      <c r="T238" s="185">
        <f>S238*H238</f>
        <v>0.26800000000000002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6" t="s">
        <v>147</v>
      </c>
      <c r="AT238" s="186" t="s">
        <v>143</v>
      </c>
      <c r="AU238" s="186" t="s">
        <v>80</v>
      </c>
      <c r="AY238" s="17" t="s">
        <v>140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7" t="s">
        <v>78</v>
      </c>
      <c r="BK238" s="187">
        <f>ROUND(I238*H238,2)</f>
        <v>0</v>
      </c>
      <c r="BL238" s="17" t="s">
        <v>147</v>
      </c>
      <c r="BM238" s="186" t="s">
        <v>370</v>
      </c>
    </row>
    <row r="239" spans="1:65" s="2" customFormat="1">
      <c r="A239" s="34"/>
      <c r="B239" s="35"/>
      <c r="C239" s="36"/>
      <c r="D239" s="188" t="s">
        <v>149</v>
      </c>
      <c r="E239" s="36"/>
      <c r="F239" s="189" t="s">
        <v>371</v>
      </c>
      <c r="G239" s="36"/>
      <c r="H239" s="36"/>
      <c r="I239" s="190"/>
      <c r="J239" s="36"/>
      <c r="K239" s="36"/>
      <c r="L239" s="39"/>
      <c r="M239" s="191"/>
      <c r="N239" s="192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149</v>
      </c>
      <c r="AU239" s="17" t="s">
        <v>80</v>
      </c>
    </row>
    <row r="240" spans="1:65" s="2" customFormat="1" ht="24.2" customHeight="1">
      <c r="A240" s="34"/>
      <c r="B240" s="35"/>
      <c r="C240" s="174" t="s">
        <v>372</v>
      </c>
      <c r="D240" s="174" t="s">
        <v>143</v>
      </c>
      <c r="E240" s="175" t="s">
        <v>373</v>
      </c>
      <c r="F240" s="176" t="s">
        <v>374</v>
      </c>
      <c r="G240" s="177" t="s">
        <v>228</v>
      </c>
      <c r="H240" s="178">
        <v>24</v>
      </c>
      <c r="I240" s="179"/>
      <c r="J240" s="180">
        <f>ROUND(I240*H240,2)</f>
        <v>0</v>
      </c>
      <c r="K240" s="181"/>
      <c r="L240" s="39"/>
      <c r="M240" s="182" t="s">
        <v>18</v>
      </c>
      <c r="N240" s="183" t="s">
        <v>41</v>
      </c>
      <c r="O240" s="64"/>
      <c r="P240" s="184">
        <f>O240*H240</f>
        <v>0</v>
      </c>
      <c r="Q240" s="184">
        <v>1.7600000000000001E-5</v>
      </c>
      <c r="R240" s="184">
        <f>Q240*H240</f>
        <v>4.2240000000000002E-4</v>
      </c>
      <c r="S240" s="184">
        <v>3.0000000000000001E-3</v>
      </c>
      <c r="T240" s="185">
        <f>S240*H240</f>
        <v>7.2000000000000008E-2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6" t="s">
        <v>147</v>
      </c>
      <c r="AT240" s="186" t="s">
        <v>143</v>
      </c>
      <c r="AU240" s="186" t="s">
        <v>80</v>
      </c>
      <c r="AY240" s="17" t="s">
        <v>140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7" t="s">
        <v>78</v>
      </c>
      <c r="BK240" s="187">
        <f>ROUND(I240*H240,2)</f>
        <v>0</v>
      </c>
      <c r="BL240" s="17" t="s">
        <v>147</v>
      </c>
      <c r="BM240" s="186" t="s">
        <v>375</v>
      </c>
    </row>
    <row r="241" spans="1:65" s="2" customFormat="1">
      <c r="A241" s="34"/>
      <c r="B241" s="35"/>
      <c r="C241" s="36"/>
      <c r="D241" s="188" t="s">
        <v>149</v>
      </c>
      <c r="E241" s="36"/>
      <c r="F241" s="189" t="s">
        <v>376</v>
      </c>
      <c r="G241" s="36"/>
      <c r="H241" s="36"/>
      <c r="I241" s="190"/>
      <c r="J241" s="36"/>
      <c r="K241" s="36"/>
      <c r="L241" s="39"/>
      <c r="M241" s="191"/>
      <c r="N241" s="192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149</v>
      </c>
      <c r="AU241" s="17" t="s">
        <v>80</v>
      </c>
    </row>
    <row r="242" spans="1:65" s="2" customFormat="1" ht="37.9" customHeight="1">
      <c r="A242" s="34"/>
      <c r="B242" s="35"/>
      <c r="C242" s="174" t="s">
        <v>377</v>
      </c>
      <c r="D242" s="174" t="s">
        <v>143</v>
      </c>
      <c r="E242" s="175" t="s">
        <v>378</v>
      </c>
      <c r="F242" s="176" t="s">
        <v>379</v>
      </c>
      <c r="G242" s="177" t="s">
        <v>169</v>
      </c>
      <c r="H242" s="178">
        <v>1.98</v>
      </c>
      <c r="I242" s="179"/>
      <c r="J242" s="180">
        <f>ROUND(I242*H242,2)</f>
        <v>0</v>
      </c>
      <c r="K242" s="181"/>
      <c r="L242" s="39"/>
      <c r="M242" s="182" t="s">
        <v>18</v>
      </c>
      <c r="N242" s="183" t="s">
        <v>41</v>
      </c>
      <c r="O242" s="64"/>
      <c r="P242" s="184">
        <f>O242*H242</f>
        <v>0</v>
      </c>
      <c r="Q242" s="184">
        <v>0</v>
      </c>
      <c r="R242" s="184">
        <f>Q242*H242</f>
        <v>0</v>
      </c>
      <c r="S242" s="184">
        <v>6.8000000000000005E-2</v>
      </c>
      <c r="T242" s="185">
        <f>S242*H242</f>
        <v>0.13464000000000001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6" t="s">
        <v>147</v>
      </c>
      <c r="AT242" s="186" t="s">
        <v>143</v>
      </c>
      <c r="AU242" s="186" t="s">
        <v>80</v>
      </c>
      <c r="AY242" s="17" t="s">
        <v>140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7" t="s">
        <v>78</v>
      </c>
      <c r="BK242" s="187">
        <f>ROUND(I242*H242,2)</f>
        <v>0</v>
      </c>
      <c r="BL242" s="17" t="s">
        <v>147</v>
      </c>
      <c r="BM242" s="186" t="s">
        <v>380</v>
      </c>
    </row>
    <row r="243" spans="1:65" s="2" customFormat="1">
      <c r="A243" s="34"/>
      <c r="B243" s="35"/>
      <c r="C243" s="36"/>
      <c r="D243" s="188" t="s">
        <v>149</v>
      </c>
      <c r="E243" s="36"/>
      <c r="F243" s="189" t="s">
        <v>381</v>
      </c>
      <c r="G243" s="36"/>
      <c r="H243" s="36"/>
      <c r="I243" s="190"/>
      <c r="J243" s="36"/>
      <c r="K243" s="36"/>
      <c r="L243" s="39"/>
      <c r="M243" s="191"/>
      <c r="N243" s="192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149</v>
      </c>
      <c r="AU243" s="17" t="s">
        <v>80</v>
      </c>
    </row>
    <row r="244" spans="1:65" s="13" customFormat="1">
      <c r="B244" s="193"/>
      <c r="C244" s="194"/>
      <c r="D244" s="195" t="s">
        <v>151</v>
      </c>
      <c r="E244" s="196" t="s">
        <v>18</v>
      </c>
      <c r="F244" s="197" t="s">
        <v>224</v>
      </c>
      <c r="G244" s="194"/>
      <c r="H244" s="198">
        <v>1.98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151</v>
      </c>
      <c r="AU244" s="204" t="s">
        <v>80</v>
      </c>
      <c r="AV244" s="13" t="s">
        <v>80</v>
      </c>
      <c r="AW244" s="13" t="s">
        <v>31</v>
      </c>
      <c r="AX244" s="13" t="s">
        <v>70</v>
      </c>
      <c r="AY244" s="204" t="s">
        <v>140</v>
      </c>
    </row>
    <row r="245" spans="1:65" s="2" customFormat="1" ht="24.2" customHeight="1">
      <c r="A245" s="34"/>
      <c r="B245" s="35"/>
      <c r="C245" s="174" t="s">
        <v>382</v>
      </c>
      <c r="D245" s="174" t="s">
        <v>143</v>
      </c>
      <c r="E245" s="175" t="s">
        <v>383</v>
      </c>
      <c r="F245" s="176" t="s">
        <v>384</v>
      </c>
      <c r="G245" s="177" t="s">
        <v>169</v>
      </c>
      <c r="H245" s="178">
        <v>29.06</v>
      </c>
      <c r="I245" s="179"/>
      <c r="J245" s="180">
        <f>ROUND(I245*H245,2)</f>
        <v>0</v>
      </c>
      <c r="K245" s="181"/>
      <c r="L245" s="39"/>
      <c r="M245" s="182" t="s">
        <v>18</v>
      </c>
      <c r="N245" s="183" t="s">
        <v>41</v>
      </c>
      <c r="O245" s="64"/>
      <c r="P245" s="184">
        <f>O245*H245</f>
        <v>0</v>
      </c>
      <c r="Q245" s="184">
        <v>0</v>
      </c>
      <c r="R245" s="184">
        <f>Q245*H245</f>
        <v>0</v>
      </c>
      <c r="S245" s="184">
        <v>2.1999999999999999E-2</v>
      </c>
      <c r="T245" s="185">
        <f>S245*H245</f>
        <v>0.63931999999999989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6" t="s">
        <v>147</v>
      </c>
      <c r="AT245" s="186" t="s">
        <v>143</v>
      </c>
      <c r="AU245" s="186" t="s">
        <v>80</v>
      </c>
      <c r="AY245" s="17" t="s">
        <v>140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7" t="s">
        <v>78</v>
      </c>
      <c r="BK245" s="187">
        <f>ROUND(I245*H245,2)</f>
        <v>0</v>
      </c>
      <c r="BL245" s="17" t="s">
        <v>147</v>
      </c>
      <c r="BM245" s="186" t="s">
        <v>385</v>
      </c>
    </row>
    <row r="246" spans="1:65" s="2" customFormat="1">
      <c r="A246" s="34"/>
      <c r="B246" s="35"/>
      <c r="C246" s="36"/>
      <c r="D246" s="188" t="s">
        <v>149</v>
      </c>
      <c r="E246" s="36"/>
      <c r="F246" s="189" t="s">
        <v>386</v>
      </c>
      <c r="G246" s="36"/>
      <c r="H246" s="36"/>
      <c r="I246" s="190"/>
      <c r="J246" s="36"/>
      <c r="K246" s="36"/>
      <c r="L246" s="39"/>
      <c r="M246" s="191"/>
      <c r="N246" s="192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149</v>
      </c>
      <c r="AU246" s="17" t="s">
        <v>80</v>
      </c>
    </row>
    <row r="247" spans="1:65" s="14" customFormat="1" ht="22.5">
      <c r="B247" s="205"/>
      <c r="C247" s="206"/>
      <c r="D247" s="195" t="s">
        <v>151</v>
      </c>
      <c r="E247" s="207" t="s">
        <v>18</v>
      </c>
      <c r="F247" s="208" t="s">
        <v>387</v>
      </c>
      <c r="G247" s="206"/>
      <c r="H247" s="207" t="s">
        <v>18</v>
      </c>
      <c r="I247" s="209"/>
      <c r="J247" s="206"/>
      <c r="K247" s="206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151</v>
      </c>
      <c r="AU247" s="214" t="s">
        <v>80</v>
      </c>
      <c r="AV247" s="14" t="s">
        <v>78</v>
      </c>
      <c r="AW247" s="14" t="s">
        <v>31</v>
      </c>
      <c r="AX247" s="14" t="s">
        <v>70</v>
      </c>
      <c r="AY247" s="214" t="s">
        <v>140</v>
      </c>
    </row>
    <row r="248" spans="1:65" s="13" customFormat="1">
      <c r="B248" s="193"/>
      <c r="C248" s="194"/>
      <c r="D248" s="195" t="s">
        <v>151</v>
      </c>
      <c r="E248" s="196" t="s">
        <v>18</v>
      </c>
      <c r="F248" s="197" t="s">
        <v>388</v>
      </c>
      <c r="G248" s="194"/>
      <c r="H248" s="198">
        <v>18.5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151</v>
      </c>
      <c r="AU248" s="204" t="s">
        <v>80</v>
      </c>
      <c r="AV248" s="13" t="s">
        <v>80</v>
      </c>
      <c r="AW248" s="13" t="s">
        <v>31</v>
      </c>
      <c r="AX248" s="13" t="s">
        <v>70</v>
      </c>
      <c r="AY248" s="204" t="s">
        <v>140</v>
      </c>
    </row>
    <row r="249" spans="1:65" s="13" customFormat="1">
      <c r="B249" s="193"/>
      <c r="C249" s="194"/>
      <c r="D249" s="195" t="s">
        <v>151</v>
      </c>
      <c r="E249" s="196" t="s">
        <v>18</v>
      </c>
      <c r="F249" s="197" t="s">
        <v>389</v>
      </c>
      <c r="G249" s="194"/>
      <c r="H249" s="198">
        <v>5.29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151</v>
      </c>
      <c r="AU249" s="204" t="s">
        <v>80</v>
      </c>
      <c r="AV249" s="13" t="s">
        <v>80</v>
      </c>
      <c r="AW249" s="13" t="s">
        <v>31</v>
      </c>
      <c r="AX249" s="13" t="s">
        <v>70</v>
      </c>
      <c r="AY249" s="204" t="s">
        <v>140</v>
      </c>
    </row>
    <row r="250" spans="1:65" s="13" customFormat="1">
      <c r="B250" s="193"/>
      <c r="C250" s="194"/>
      <c r="D250" s="195" t="s">
        <v>151</v>
      </c>
      <c r="E250" s="196" t="s">
        <v>18</v>
      </c>
      <c r="F250" s="197" t="s">
        <v>390</v>
      </c>
      <c r="G250" s="194"/>
      <c r="H250" s="198">
        <v>3.97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151</v>
      </c>
      <c r="AU250" s="204" t="s">
        <v>80</v>
      </c>
      <c r="AV250" s="13" t="s">
        <v>80</v>
      </c>
      <c r="AW250" s="13" t="s">
        <v>31</v>
      </c>
      <c r="AX250" s="13" t="s">
        <v>70</v>
      </c>
      <c r="AY250" s="204" t="s">
        <v>140</v>
      </c>
    </row>
    <row r="251" spans="1:65" s="13" customFormat="1">
      <c r="B251" s="193"/>
      <c r="C251" s="194"/>
      <c r="D251" s="195" t="s">
        <v>151</v>
      </c>
      <c r="E251" s="196" t="s">
        <v>18</v>
      </c>
      <c r="F251" s="197" t="s">
        <v>391</v>
      </c>
      <c r="G251" s="194"/>
      <c r="H251" s="198">
        <v>1.3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151</v>
      </c>
      <c r="AU251" s="204" t="s">
        <v>80</v>
      </c>
      <c r="AV251" s="13" t="s">
        <v>80</v>
      </c>
      <c r="AW251" s="13" t="s">
        <v>31</v>
      </c>
      <c r="AX251" s="13" t="s">
        <v>70</v>
      </c>
      <c r="AY251" s="204" t="s">
        <v>140</v>
      </c>
    </row>
    <row r="252" spans="1:65" s="2" customFormat="1" ht="21.75" customHeight="1">
      <c r="A252" s="34"/>
      <c r="B252" s="35"/>
      <c r="C252" s="174" t="s">
        <v>392</v>
      </c>
      <c r="D252" s="174" t="s">
        <v>143</v>
      </c>
      <c r="E252" s="175" t="s">
        <v>393</v>
      </c>
      <c r="F252" s="176" t="s">
        <v>394</v>
      </c>
      <c r="G252" s="177" t="s">
        <v>169</v>
      </c>
      <c r="H252" s="178">
        <v>145.30000000000001</v>
      </c>
      <c r="I252" s="179"/>
      <c r="J252" s="180">
        <f>ROUND(I252*H252,2)</f>
        <v>0</v>
      </c>
      <c r="K252" s="181"/>
      <c r="L252" s="39"/>
      <c r="M252" s="182" t="s">
        <v>18</v>
      </c>
      <c r="N252" s="183" t="s">
        <v>41</v>
      </c>
      <c r="O252" s="64"/>
      <c r="P252" s="184">
        <f>O252*H252</f>
        <v>0</v>
      </c>
      <c r="Q252" s="184">
        <v>0</v>
      </c>
      <c r="R252" s="184">
        <f>Q252*H252</f>
        <v>0</v>
      </c>
      <c r="S252" s="184">
        <v>0.06</v>
      </c>
      <c r="T252" s="185">
        <f>S252*H252</f>
        <v>8.718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6" t="s">
        <v>147</v>
      </c>
      <c r="AT252" s="186" t="s">
        <v>143</v>
      </c>
      <c r="AU252" s="186" t="s">
        <v>80</v>
      </c>
      <c r="AY252" s="17" t="s">
        <v>140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7" t="s">
        <v>78</v>
      </c>
      <c r="BK252" s="187">
        <f>ROUND(I252*H252,2)</f>
        <v>0</v>
      </c>
      <c r="BL252" s="17" t="s">
        <v>147</v>
      </c>
      <c r="BM252" s="186" t="s">
        <v>395</v>
      </c>
    </row>
    <row r="253" spans="1:65" s="2" customFormat="1">
      <c r="A253" s="34"/>
      <c r="B253" s="35"/>
      <c r="C253" s="36"/>
      <c r="D253" s="188" t="s">
        <v>149</v>
      </c>
      <c r="E253" s="36"/>
      <c r="F253" s="189" t="s">
        <v>396</v>
      </c>
      <c r="G253" s="36"/>
      <c r="H253" s="36"/>
      <c r="I253" s="190"/>
      <c r="J253" s="36"/>
      <c r="K253" s="36"/>
      <c r="L253" s="39"/>
      <c r="M253" s="191"/>
      <c r="N253" s="192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149</v>
      </c>
      <c r="AU253" s="17" t="s">
        <v>80</v>
      </c>
    </row>
    <row r="254" spans="1:65" s="14" customFormat="1">
      <c r="B254" s="205"/>
      <c r="C254" s="206"/>
      <c r="D254" s="195" t="s">
        <v>151</v>
      </c>
      <c r="E254" s="207" t="s">
        <v>18</v>
      </c>
      <c r="F254" s="208" t="s">
        <v>397</v>
      </c>
      <c r="G254" s="206"/>
      <c r="H254" s="207" t="s">
        <v>18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151</v>
      </c>
      <c r="AU254" s="214" t="s">
        <v>80</v>
      </c>
      <c r="AV254" s="14" t="s">
        <v>78</v>
      </c>
      <c r="AW254" s="14" t="s">
        <v>31</v>
      </c>
      <c r="AX254" s="14" t="s">
        <v>70</v>
      </c>
      <c r="AY254" s="214" t="s">
        <v>140</v>
      </c>
    </row>
    <row r="255" spans="1:65" s="13" customFormat="1">
      <c r="B255" s="193"/>
      <c r="C255" s="194"/>
      <c r="D255" s="195" t="s">
        <v>151</v>
      </c>
      <c r="E255" s="196" t="s">
        <v>18</v>
      </c>
      <c r="F255" s="197" t="s">
        <v>398</v>
      </c>
      <c r="G255" s="194"/>
      <c r="H255" s="198">
        <v>92.5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151</v>
      </c>
      <c r="AU255" s="204" t="s">
        <v>80</v>
      </c>
      <c r="AV255" s="13" t="s">
        <v>80</v>
      </c>
      <c r="AW255" s="13" t="s">
        <v>31</v>
      </c>
      <c r="AX255" s="13" t="s">
        <v>70</v>
      </c>
      <c r="AY255" s="204" t="s">
        <v>140</v>
      </c>
    </row>
    <row r="256" spans="1:65" s="13" customFormat="1">
      <c r="B256" s="193"/>
      <c r="C256" s="194"/>
      <c r="D256" s="195" t="s">
        <v>151</v>
      </c>
      <c r="E256" s="196" t="s">
        <v>18</v>
      </c>
      <c r="F256" s="197" t="s">
        <v>399</v>
      </c>
      <c r="G256" s="194"/>
      <c r="H256" s="198">
        <v>26.45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151</v>
      </c>
      <c r="AU256" s="204" t="s">
        <v>80</v>
      </c>
      <c r="AV256" s="13" t="s">
        <v>80</v>
      </c>
      <c r="AW256" s="13" t="s">
        <v>31</v>
      </c>
      <c r="AX256" s="13" t="s">
        <v>70</v>
      </c>
      <c r="AY256" s="204" t="s">
        <v>140</v>
      </c>
    </row>
    <row r="257" spans="1:65" s="13" customFormat="1">
      <c r="B257" s="193"/>
      <c r="C257" s="194"/>
      <c r="D257" s="195" t="s">
        <v>151</v>
      </c>
      <c r="E257" s="196" t="s">
        <v>18</v>
      </c>
      <c r="F257" s="197" t="s">
        <v>400</v>
      </c>
      <c r="G257" s="194"/>
      <c r="H257" s="198">
        <v>19.850000000000001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151</v>
      </c>
      <c r="AU257" s="204" t="s">
        <v>80</v>
      </c>
      <c r="AV257" s="13" t="s">
        <v>80</v>
      </c>
      <c r="AW257" s="13" t="s">
        <v>31</v>
      </c>
      <c r="AX257" s="13" t="s">
        <v>70</v>
      </c>
      <c r="AY257" s="204" t="s">
        <v>140</v>
      </c>
    </row>
    <row r="258" spans="1:65" s="13" customFormat="1">
      <c r="B258" s="193"/>
      <c r="C258" s="194"/>
      <c r="D258" s="195" t="s">
        <v>151</v>
      </c>
      <c r="E258" s="196" t="s">
        <v>18</v>
      </c>
      <c r="F258" s="197" t="s">
        <v>401</v>
      </c>
      <c r="G258" s="194"/>
      <c r="H258" s="198">
        <v>6.5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151</v>
      </c>
      <c r="AU258" s="204" t="s">
        <v>80</v>
      </c>
      <c r="AV258" s="13" t="s">
        <v>80</v>
      </c>
      <c r="AW258" s="13" t="s">
        <v>31</v>
      </c>
      <c r="AX258" s="13" t="s">
        <v>70</v>
      </c>
      <c r="AY258" s="204" t="s">
        <v>140</v>
      </c>
    </row>
    <row r="259" spans="1:65" s="12" customFormat="1" ht="22.9" customHeight="1">
      <c r="B259" s="158"/>
      <c r="C259" s="159"/>
      <c r="D259" s="160" t="s">
        <v>69</v>
      </c>
      <c r="E259" s="172" t="s">
        <v>402</v>
      </c>
      <c r="F259" s="172" t="s">
        <v>403</v>
      </c>
      <c r="G259" s="159"/>
      <c r="H259" s="159"/>
      <c r="I259" s="162"/>
      <c r="J259" s="173">
        <f>BK259</f>
        <v>0</v>
      </c>
      <c r="K259" s="159"/>
      <c r="L259" s="164"/>
      <c r="M259" s="165"/>
      <c r="N259" s="166"/>
      <c r="O259" s="166"/>
      <c r="P259" s="167">
        <f>SUM(P260:P276)</f>
        <v>0</v>
      </c>
      <c r="Q259" s="166"/>
      <c r="R259" s="167">
        <f>SUM(R260:R276)</f>
        <v>0</v>
      </c>
      <c r="S259" s="166"/>
      <c r="T259" s="168">
        <f>SUM(T260:T276)</f>
        <v>0</v>
      </c>
      <c r="AR259" s="169" t="s">
        <v>78</v>
      </c>
      <c r="AT259" s="170" t="s">
        <v>69</v>
      </c>
      <c r="AU259" s="170" t="s">
        <v>78</v>
      </c>
      <c r="AY259" s="169" t="s">
        <v>140</v>
      </c>
      <c r="BK259" s="171">
        <f>SUM(BK260:BK276)</f>
        <v>0</v>
      </c>
    </row>
    <row r="260" spans="1:65" s="2" customFormat="1" ht="37.9" customHeight="1">
      <c r="A260" s="34"/>
      <c r="B260" s="35"/>
      <c r="C260" s="174" t="s">
        <v>404</v>
      </c>
      <c r="D260" s="174" t="s">
        <v>143</v>
      </c>
      <c r="E260" s="175" t="s">
        <v>405</v>
      </c>
      <c r="F260" s="176" t="s">
        <v>406</v>
      </c>
      <c r="G260" s="177" t="s">
        <v>155</v>
      </c>
      <c r="H260" s="178">
        <v>30.488</v>
      </c>
      <c r="I260" s="179"/>
      <c r="J260" s="180">
        <f>ROUND(I260*H260,2)</f>
        <v>0</v>
      </c>
      <c r="K260" s="181"/>
      <c r="L260" s="39"/>
      <c r="M260" s="182" t="s">
        <v>18</v>
      </c>
      <c r="N260" s="183" t="s">
        <v>41</v>
      </c>
      <c r="O260" s="64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6" t="s">
        <v>147</v>
      </c>
      <c r="AT260" s="186" t="s">
        <v>143</v>
      </c>
      <c r="AU260" s="186" t="s">
        <v>80</v>
      </c>
      <c r="AY260" s="17" t="s">
        <v>140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7" t="s">
        <v>78</v>
      </c>
      <c r="BK260" s="187">
        <f>ROUND(I260*H260,2)</f>
        <v>0</v>
      </c>
      <c r="BL260" s="17" t="s">
        <v>147</v>
      </c>
      <c r="BM260" s="186" t="s">
        <v>407</v>
      </c>
    </row>
    <row r="261" spans="1:65" s="2" customFormat="1">
      <c r="A261" s="34"/>
      <c r="B261" s="35"/>
      <c r="C261" s="36"/>
      <c r="D261" s="188" t="s">
        <v>149</v>
      </c>
      <c r="E261" s="36"/>
      <c r="F261" s="189" t="s">
        <v>408</v>
      </c>
      <c r="G261" s="36"/>
      <c r="H261" s="36"/>
      <c r="I261" s="190"/>
      <c r="J261" s="36"/>
      <c r="K261" s="36"/>
      <c r="L261" s="39"/>
      <c r="M261" s="191"/>
      <c r="N261" s="192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149</v>
      </c>
      <c r="AU261" s="17" t="s">
        <v>80</v>
      </c>
    </row>
    <row r="262" spans="1:65" s="2" customFormat="1" ht="33" customHeight="1">
      <c r="A262" s="34"/>
      <c r="B262" s="35"/>
      <c r="C262" s="174" t="s">
        <v>409</v>
      </c>
      <c r="D262" s="174" t="s">
        <v>143</v>
      </c>
      <c r="E262" s="175" t="s">
        <v>410</v>
      </c>
      <c r="F262" s="176" t="s">
        <v>411</v>
      </c>
      <c r="G262" s="177" t="s">
        <v>155</v>
      </c>
      <c r="H262" s="178">
        <v>30.488</v>
      </c>
      <c r="I262" s="179"/>
      <c r="J262" s="180">
        <f>ROUND(I262*H262,2)</f>
        <v>0</v>
      </c>
      <c r="K262" s="181"/>
      <c r="L262" s="39"/>
      <c r="M262" s="182" t="s">
        <v>18</v>
      </c>
      <c r="N262" s="183" t="s">
        <v>41</v>
      </c>
      <c r="O262" s="64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6" t="s">
        <v>147</v>
      </c>
      <c r="AT262" s="186" t="s">
        <v>143</v>
      </c>
      <c r="AU262" s="186" t="s">
        <v>80</v>
      </c>
      <c r="AY262" s="17" t="s">
        <v>140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7" t="s">
        <v>78</v>
      </c>
      <c r="BK262" s="187">
        <f>ROUND(I262*H262,2)</f>
        <v>0</v>
      </c>
      <c r="BL262" s="17" t="s">
        <v>147</v>
      </c>
      <c r="BM262" s="186" t="s">
        <v>412</v>
      </c>
    </row>
    <row r="263" spans="1:65" s="2" customFormat="1">
      <c r="A263" s="34"/>
      <c r="B263" s="35"/>
      <c r="C263" s="36"/>
      <c r="D263" s="188" t="s">
        <v>149</v>
      </c>
      <c r="E263" s="36"/>
      <c r="F263" s="189" t="s">
        <v>413</v>
      </c>
      <c r="G263" s="36"/>
      <c r="H263" s="36"/>
      <c r="I263" s="190"/>
      <c r="J263" s="36"/>
      <c r="K263" s="36"/>
      <c r="L263" s="39"/>
      <c r="M263" s="191"/>
      <c r="N263" s="192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149</v>
      </c>
      <c r="AU263" s="17" t="s">
        <v>80</v>
      </c>
    </row>
    <row r="264" spans="1:65" s="2" customFormat="1" ht="44.25" customHeight="1">
      <c r="A264" s="34"/>
      <c r="B264" s="35"/>
      <c r="C264" s="174" t="s">
        <v>414</v>
      </c>
      <c r="D264" s="174" t="s">
        <v>143</v>
      </c>
      <c r="E264" s="175" t="s">
        <v>415</v>
      </c>
      <c r="F264" s="176" t="s">
        <v>416</v>
      </c>
      <c r="G264" s="177" t="s">
        <v>155</v>
      </c>
      <c r="H264" s="178">
        <v>609.76</v>
      </c>
      <c r="I264" s="179"/>
      <c r="J264" s="180">
        <f>ROUND(I264*H264,2)</f>
        <v>0</v>
      </c>
      <c r="K264" s="181"/>
      <c r="L264" s="39"/>
      <c r="M264" s="182" t="s">
        <v>18</v>
      </c>
      <c r="N264" s="183" t="s">
        <v>41</v>
      </c>
      <c r="O264" s="64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6" t="s">
        <v>147</v>
      </c>
      <c r="AT264" s="186" t="s">
        <v>143</v>
      </c>
      <c r="AU264" s="186" t="s">
        <v>80</v>
      </c>
      <c r="AY264" s="17" t="s">
        <v>140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7" t="s">
        <v>78</v>
      </c>
      <c r="BK264" s="187">
        <f>ROUND(I264*H264,2)</f>
        <v>0</v>
      </c>
      <c r="BL264" s="17" t="s">
        <v>147</v>
      </c>
      <c r="BM264" s="186" t="s">
        <v>417</v>
      </c>
    </row>
    <row r="265" spans="1:65" s="2" customFormat="1">
      <c r="A265" s="34"/>
      <c r="B265" s="35"/>
      <c r="C265" s="36"/>
      <c r="D265" s="188" t="s">
        <v>149</v>
      </c>
      <c r="E265" s="36"/>
      <c r="F265" s="189" t="s">
        <v>418</v>
      </c>
      <c r="G265" s="36"/>
      <c r="H265" s="36"/>
      <c r="I265" s="190"/>
      <c r="J265" s="36"/>
      <c r="K265" s="36"/>
      <c r="L265" s="39"/>
      <c r="M265" s="191"/>
      <c r="N265" s="192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149</v>
      </c>
      <c r="AU265" s="17" t="s">
        <v>80</v>
      </c>
    </row>
    <row r="266" spans="1:65" s="13" customFormat="1">
      <c r="B266" s="193"/>
      <c r="C266" s="194"/>
      <c r="D266" s="195" t="s">
        <v>151</v>
      </c>
      <c r="E266" s="194"/>
      <c r="F266" s="197" t="s">
        <v>419</v>
      </c>
      <c r="G266" s="194"/>
      <c r="H266" s="198">
        <v>609.76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151</v>
      </c>
      <c r="AU266" s="204" t="s">
        <v>80</v>
      </c>
      <c r="AV266" s="13" t="s">
        <v>80</v>
      </c>
      <c r="AW266" s="13" t="s">
        <v>4</v>
      </c>
      <c r="AX266" s="13" t="s">
        <v>78</v>
      </c>
      <c r="AY266" s="204" t="s">
        <v>140</v>
      </c>
    </row>
    <row r="267" spans="1:65" s="2" customFormat="1" ht="55.5" customHeight="1">
      <c r="A267" s="34"/>
      <c r="B267" s="35"/>
      <c r="C267" s="174" t="s">
        <v>420</v>
      </c>
      <c r="D267" s="174" t="s">
        <v>143</v>
      </c>
      <c r="E267" s="175" t="s">
        <v>421</v>
      </c>
      <c r="F267" s="176" t="s">
        <v>422</v>
      </c>
      <c r="G267" s="177" t="s">
        <v>155</v>
      </c>
      <c r="H267" s="178">
        <v>10.669</v>
      </c>
      <c r="I267" s="179"/>
      <c r="J267" s="180">
        <f>ROUND(I267*H267,2)</f>
        <v>0</v>
      </c>
      <c r="K267" s="181"/>
      <c r="L267" s="39"/>
      <c r="M267" s="182" t="s">
        <v>18</v>
      </c>
      <c r="N267" s="183" t="s">
        <v>41</v>
      </c>
      <c r="O267" s="64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6" t="s">
        <v>147</v>
      </c>
      <c r="AT267" s="186" t="s">
        <v>143</v>
      </c>
      <c r="AU267" s="186" t="s">
        <v>80</v>
      </c>
      <c r="AY267" s="17" t="s">
        <v>140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7" t="s">
        <v>78</v>
      </c>
      <c r="BK267" s="187">
        <f>ROUND(I267*H267,2)</f>
        <v>0</v>
      </c>
      <c r="BL267" s="17" t="s">
        <v>147</v>
      </c>
      <c r="BM267" s="186" t="s">
        <v>423</v>
      </c>
    </row>
    <row r="268" spans="1:65" s="2" customFormat="1">
      <c r="A268" s="34"/>
      <c r="B268" s="35"/>
      <c r="C268" s="36"/>
      <c r="D268" s="188" t="s">
        <v>149</v>
      </c>
      <c r="E268" s="36"/>
      <c r="F268" s="189" t="s">
        <v>424</v>
      </c>
      <c r="G268" s="36"/>
      <c r="H268" s="36"/>
      <c r="I268" s="190"/>
      <c r="J268" s="36"/>
      <c r="K268" s="36"/>
      <c r="L268" s="39"/>
      <c r="M268" s="191"/>
      <c r="N268" s="192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149</v>
      </c>
      <c r="AU268" s="17" t="s">
        <v>80</v>
      </c>
    </row>
    <row r="269" spans="1:65" s="2" customFormat="1" ht="44.25" customHeight="1">
      <c r="A269" s="34"/>
      <c r="B269" s="35"/>
      <c r="C269" s="174" t="s">
        <v>425</v>
      </c>
      <c r="D269" s="174" t="s">
        <v>143</v>
      </c>
      <c r="E269" s="175" t="s">
        <v>426</v>
      </c>
      <c r="F269" s="176" t="s">
        <v>427</v>
      </c>
      <c r="G269" s="177" t="s">
        <v>155</v>
      </c>
      <c r="H269" s="178">
        <v>2.1819999999999999</v>
      </c>
      <c r="I269" s="179"/>
      <c r="J269" s="180">
        <f>ROUND(I269*H269,2)</f>
        <v>0</v>
      </c>
      <c r="K269" s="181"/>
      <c r="L269" s="39"/>
      <c r="M269" s="182" t="s">
        <v>18</v>
      </c>
      <c r="N269" s="183" t="s">
        <v>41</v>
      </c>
      <c r="O269" s="64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6" t="s">
        <v>147</v>
      </c>
      <c r="AT269" s="186" t="s">
        <v>143</v>
      </c>
      <c r="AU269" s="186" t="s">
        <v>80</v>
      </c>
      <c r="AY269" s="17" t="s">
        <v>140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7" t="s">
        <v>78</v>
      </c>
      <c r="BK269" s="187">
        <f>ROUND(I269*H269,2)</f>
        <v>0</v>
      </c>
      <c r="BL269" s="17" t="s">
        <v>147</v>
      </c>
      <c r="BM269" s="186" t="s">
        <v>428</v>
      </c>
    </row>
    <row r="270" spans="1:65" s="2" customFormat="1">
      <c r="A270" s="34"/>
      <c r="B270" s="35"/>
      <c r="C270" s="36"/>
      <c r="D270" s="188" t="s">
        <v>149</v>
      </c>
      <c r="E270" s="36"/>
      <c r="F270" s="189" t="s">
        <v>429</v>
      </c>
      <c r="G270" s="36"/>
      <c r="H270" s="36"/>
      <c r="I270" s="190"/>
      <c r="J270" s="36"/>
      <c r="K270" s="36"/>
      <c r="L270" s="39"/>
      <c r="M270" s="191"/>
      <c r="N270" s="192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149</v>
      </c>
      <c r="AU270" s="17" t="s">
        <v>80</v>
      </c>
    </row>
    <row r="271" spans="1:65" s="13" customFormat="1">
      <c r="B271" s="193"/>
      <c r="C271" s="194"/>
      <c r="D271" s="195" t="s">
        <v>151</v>
      </c>
      <c r="E271" s="196" t="s">
        <v>18</v>
      </c>
      <c r="F271" s="197" t="s">
        <v>430</v>
      </c>
      <c r="G271" s="194"/>
      <c r="H271" s="198">
        <v>2.1819999999999999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151</v>
      </c>
      <c r="AU271" s="204" t="s">
        <v>80</v>
      </c>
      <c r="AV271" s="13" t="s">
        <v>80</v>
      </c>
      <c r="AW271" s="13" t="s">
        <v>31</v>
      </c>
      <c r="AX271" s="13" t="s">
        <v>70</v>
      </c>
      <c r="AY271" s="204" t="s">
        <v>140</v>
      </c>
    </row>
    <row r="272" spans="1:65" s="2" customFormat="1" ht="37.9" customHeight="1">
      <c r="A272" s="34"/>
      <c r="B272" s="35"/>
      <c r="C272" s="174" t="s">
        <v>431</v>
      </c>
      <c r="D272" s="174" t="s">
        <v>143</v>
      </c>
      <c r="E272" s="175" t="s">
        <v>432</v>
      </c>
      <c r="F272" s="176" t="s">
        <v>433</v>
      </c>
      <c r="G272" s="177" t="s">
        <v>155</v>
      </c>
      <c r="H272" s="178">
        <v>17.577999999999999</v>
      </c>
      <c r="I272" s="179"/>
      <c r="J272" s="180">
        <f>ROUND(I272*H272,2)</f>
        <v>0</v>
      </c>
      <c r="K272" s="181"/>
      <c r="L272" s="39"/>
      <c r="M272" s="182" t="s">
        <v>18</v>
      </c>
      <c r="N272" s="183" t="s">
        <v>41</v>
      </c>
      <c r="O272" s="64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6" t="s">
        <v>147</v>
      </c>
      <c r="AT272" s="186" t="s">
        <v>143</v>
      </c>
      <c r="AU272" s="186" t="s">
        <v>80</v>
      </c>
      <c r="AY272" s="17" t="s">
        <v>140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7" t="s">
        <v>78</v>
      </c>
      <c r="BK272" s="187">
        <f>ROUND(I272*H272,2)</f>
        <v>0</v>
      </c>
      <c r="BL272" s="17" t="s">
        <v>147</v>
      </c>
      <c r="BM272" s="186" t="s">
        <v>434</v>
      </c>
    </row>
    <row r="273" spans="1:65" s="2" customFormat="1">
      <c r="A273" s="34"/>
      <c r="B273" s="35"/>
      <c r="C273" s="36"/>
      <c r="D273" s="188" t="s">
        <v>149</v>
      </c>
      <c r="E273" s="36"/>
      <c r="F273" s="189" t="s">
        <v>435</v>
      </c>
      <c r="G273" s="36"/>
      <c r="H273" s="36"/>
      <c r="I273" s="190"/>
      <c r="J273" s="36"/>
      <c r="K273" s="36"/>
      <c r="L273" s="39"/>
      <c r="M273" s="191"/>
      <c r="N273" s="192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149</v>
      </c>
      <c r="AU273" s="17" t="s">
        <v>80</v>
      </c>
    </row>
    <row r="274" spans="1:65" s="13" customFormat="1">
      <c r="B274" s="193"/>
      <c r="C274" s="194"/>
      <c r="D274" s="195" t="s">
        <v>151</v>
      </c>
      <c r="E274" s="196" t="s">
        <v>18</v>
      </c>
      <c r="F274" s="197" t="s">
        <v>436</v>
      </c>
      <c r="G274" s="194"/>
      <c r="H274" s="198">
        <v>17.577999999999999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151</v>
      </c>
      <c r="AU274" s="204" t="s">
        <v>80</v>
      </c>
      <c r="AV274" s="13" t="s">
        <v>80</v>
      </c>
      <c r="AW274" s="13" t="s">
        <v>31</v>
      </c>
      <c r="AX274" s="13" t="s">
        <v>70</v>
      </c>
      <c r="AY274" s="204" t="s">
        <v>140</v>
      </c>
    </row>
    <row r="275" spans="1:65" s="2" customFormat="1" ht="44.25" customHeight="1">
      <c r="A275" s="34"/>
      <c r="B275" s="35"/>
      <c r="C275" s="174" t="s">
        <v>437</v>
      </c>
      <c r="D275" s="174" t="s">
        <v>143</v>
      </c>
      <c r="E275" s="175" t="s">
        <v>438</v>
      </c>
      <c r="F275" s="176" t="s">
        <v>439</v>
      </c>
      <c r="G275" s="177" t="s">
        <v>155</v>
      </c>
      <c r="H275" s="178">
        <v>4.3999999999999997E-2</v>
      </c>
      <c r="I275" s="179"/>
      <c r="J275" s="180">
        <f>ROUND(I275*H275,2)</f>
        <v>0</v>
      </c>
      <c r="K275" s="181"/>
      <c r="L275" s="39"/>
      <c r="M275" s="182" t="s">
        <v>18</v>
      </c>
      <c r="N275" s="183" t="s">
        <v>41</v>
      </c>
      <c r="O275" s="64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6" t="s">
        <v>147</v>
      </c>
      <c r="AT275" s="186" t="s">
        <v>143</v>
      </c>
      <c r="AU275" s="186" t="s">
        <v>80</v>
      </c>
      <c r="AY275" s="17" t="s">
        <v>140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7" t="s">
        <v>78</v>
      </c>
      <c r="BK275" s="187">
        <f>ROUND(I275*H275,2)</f>
        <v>0</v>
      </c>
      <c r="BL275" s="17" t="s">
        <v>147</v>
      </c>
      <c r="BM275" s="186" t="s">
        <v>440</v>
      </c>
    </row>
    <row r="276" spans="1:65" s="2" customFormat="1">
      <c r="A276" s="34"/>
      <c r="B276" s="35"/>
      <c r="C276" s="36"/>
      <c r="D276" s="188" t="s">
        <v>149</v>
      </c>
      <c r="E276" s="36"/>
      <c r="F276" s="189" t="s">
        <v>441</v>
      </c>
      <c r="G276" s="36"/>
      <c r="H276" s="36"/>
      <c r="I276" s="190"/>
      <c r="J276" s="36"/>
      <c r="K276" s="36"/>
      <c r="L276" s="39"/>
      <c r="M276" s="191"/>
      <c r="N276" s="192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149</v>
      </c>
      <c r="AU276" s="17" t="s">
        <v>80</v>
      </c>
    </row>
    <row r="277" spans="1:65" s="12" customFormat="1" ht="22.9" customHeight="1">
      <c r="B277" s="158"/>
      <c r="C277" s="159"/>
      <c r="D277" s="160" t="s">
        <v>69</v>
      </c>
      <c r="E277" s="172" t="s">
        <v>442</v>
      </c>
      <c r="F277" s="172" t="s">
        <v>443</v>
      </c>
      <c r="G277" s="159"/>
      <c r="H277" s="159"/>
      <c r="I277" s="162"/>
      <c r="J277" s="173">
        <f>BK277</f>
        <v>0</v>
      </c>
      <c r="K277" s="159"/>
      <c r="L277" s="164"/>
      <c r="M277" s="165"/>
      <c r="N277" s="166"/>
      <c r="O277" s="166"/>
      <c r="P277" s="167">
        <f>SUM(P278:P279)</f>
        <v>0</v>
      </c>
      <c r="Q277" s="166"/>
      <c r="R277" s="167">
        <f>SUM(R278:R279)</f>
        <v>0</v>
      </c>
      <c r="S277" s="166"/>
      <c r="T277" s="168">
        <f>SUM(T278:T279)</f>
        <v>0</v>
      </c>
      <c r="AR277" s="169" t="s">
        <v>78</v>
      </c>
      <c r="AT277" s="170" t="s">
        <v>69</v>
      </c>
      <c r="AU277" s="170" t="s">
        <v>78</v>
      </c>
      <c r="AY277" s="169" t="s">
        <v>140</v>
      </c>
      <c r="BK277" s="171">
        <f>SUM(BK278:BK279)</f>
        <v>0</v>
      </c>
    </row>
    <row r="278" spans="1:65" s="2" customFormat="1" ht="55.5" customHeight="1">
      <c r="A278" s="34"/>
      <c r="B278" s="35"/>
      <c r="C278" s="174" t="s">
        <v>444</v>
      </c>
      <c r="D278" s="174" t="s">
        <v>143</v>
      </c>
      <c r="E278" s="175" t="s">
        <v>445</v>
      </c>
      <c r="F278" s="176" t="s">
        <v>446</v>
      </c>
      <c r="G278" s="177" t="s">
        <v>155</v>
      </c>
      <c r="H278" s="178">
        <v>7.5620000000000003</v>
      </c>
      <c r="I278" s="179"/>
      <c r="J278" s="180">
        <f>ROUND(I278*H278,2)</f>
        <v>0</v>
      </c>
      <c r="K278" s="181"/>
      <c r="L278" s="39"/>
      <c r="M278" s="182" t="s">
        <v>18</v>
      </c>
      <c r="N278" s="183" t="s">
        <v>41</v>
      </c>
      <c r="O278" s="64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6" t="s">
        <v>147</v>
      </c>
      <c r="AT278" s="186" t="s">
        <v>143</v>
      </c>
      <c r="AU278" s="186" t="s">
        <v>80</v>
      </c>
      <c r="AY278" s="17" t="s">
        <v>140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7" t="s">
        <v>78</v>
      </c>
      <c r="BK278" s="187">
        <f>ROUND(I278*H278,2)</f>
        <v>0</v>
      </c>
      <c r="BL278" s="17" t="s">
        <v>147</v>
      </c>
      <c r="BM278" s="186" t="s">
        <v>447</v>
      </c>
    </row>
    <row r="279" spans="1:65" s="2" customFormat="1">
      <c r="A279" s="34"/>
      <c r="B279" s="35"/>
      <c r="C279" s="36"/>
      <c r="D279" s="188" t="s">
        <v>149</v>
      </c>
      <c r="E279" s="36"/>
      <c r="F279" s="189" t="s">
        <v>448</v>
      </c>
      <c r="G279" s="36"/>
      <c r="H279" s="36"/>
      <c r="I279" s="190"/>
      <c r="J279" s="36"/>
      <c r="K279" s="36"/>
      <c r="L279" s="39"/>
      <c r="M279" s="191"/>
      <c r="N279" s="192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149</v>
      </c>
      <c r="AU279" s="17" t="s">
        <v>80</v>
      </c>
    </row>
    <row r="280" spans="1:65" s="12" customFormat="1" ht="25.9" customHeight="1">
      <c r="B280" s="158"/>
      <c r="C280" s="159"/>
      <c r="D280" s="160" t="s">
        <v>69</v>
      </c>
      <c r="E280" s="161" t="s">
        <v>449</v>
      </c>
      <c r="F280" s="161" t="s">
        <v>450</v>
      </c>
      <c r="G280" s="159"/>
      <c r="H280" s="159"/>
      <c r="I280" s="162"/>
      <c r="J280" s="163">
        <f>BK280</f>
        <v>0</v>
      </c>
      <c r="K280" s="159"/>
      <c r="L280" s="164"/>
      <c r="M280" s="165"/>
      <c r="N280" s="166"/>
      <c r="O280" s="166"/>
      <c r="P280" s="167">
        <f>P281+P292+P298+P311+P326+P447+P451+P464+P544+P605+P624+P631+P646+P690</f>
        <v>0</v>
      </c>
      <c r="Q280" s="166"/>
      <c r="R280" s="167">
        <f>R281+R292+R298+R311+R326+R447+R451+R464+R544+R605+R624+R631+R646+R690</f>
        <v>2.317178248736</v>
      </c>
      <c r="S280" s="166"/>
      <c r="T280" s="168">
        <f>T281+T292+T298+T311+T326+T447+T451+T464+T544+T605+T624+T631+T646+T690</f>
        <v>19.819839320000007</v>
      </c>
      <c r="AR280" s="169" t="s">
        <v>80</v>
      </c>
      <c r="AT280" s="170" t="s">
        <v>69</v>
      </c>
      <c r="AU280" s="170" t="s">
        <v>70</v>
      </c>
      <c r="AY280" s="169" t="s">
        <v>140</v>
      </c>
      <c r="BK280" s="171">
        <f>BK281+BK292+BK298+BK311+BK326+BK447+BK451+BK464+BK544+BK605+BK624+BK631+BK646+BK690</f>
        <v>0</v>
      </c>
    </row>
    <row r="281" spans="1:65" s="12" customFormat="1" ht="22.9" customHeight="1">
      <c r="B281" s="158"/>
      <c r="C281" s="159"/>
      <c r="D281" s="160" t="s">
        <v>69</v>
      </c>
      <c r="E281" s="172" t="s">
        <v>451</v>
      </c>
      <c r="F281" s="172" t="s">
        <v>452</v>
      </c>
      <c r="G281" s="159"/>
      <c r="H281" s="159"/>
      <c r="I281" s="162"/>
      <c r="J281" s="173">
        <f>BK281</f>
        <v>0</v>
      </c>
      <c r="K281" s="159"/>
      <c r="L281" s="164"/>
      <c r="M281" s="165"/>
      <c r="N281" s="166"/>
      <c r="O281" s="166"/>
      <c r="P281" s="167">
        <f>SUM(P282:P291)</f>
        <v>0</v>
      </c>
      <c r="Q281" s="166"/>
      <c r="R281" s="167">
        <f>SUM(R282:R291)</f>
        <v>1.7969276499999999E-2</v>
      </c>
      <c r="S281" s="166"/>
      <c r="T281" s="168">
        <f>SUM(T282:T291)</f>
        <v>2.0310000000000002E-2</v>
      </c>
      <c r="AR281" s="169" t="s">
        <v>80</v>
      </c>
      <c r="AT281" s="170" t="s">
        <v>69</v>
      </c>
      <c r="AU281" s="170" t="s">
        <v>78</v>
      </c>
      <c r="AY281" s="169" t="s">
        <v>140</v>
      </c>
      <c r="BK281" s="171">
        <f>SUM(BK282:BK291)</f>
        <v>0</v>
      </c>
    </row>
    <row r="282" spans="1:65" s="2" customFormat="1" ht="21.75" customHeight="1">
      <c r="A282" s="34"/>
      <c r="B282" s="35"/>
      <c r="C282" s="174" t="s">
        <v>453</v>
      </c>
      <c r="D282" s="174" t="s">
        <v>143</v>
      </c>
      <c r="E282" s="175" t="s">
        <v>454</v>
      </c>
      <c r="F282" s="176" t="s">
        <v>455</v>
      </c>
      <c r="G282" s="177" t="s">
        <v>456</v>
      </c>
      <c r="H282" s="178">
        <v>1</v>
      </c>
      <c r="I282" s="179"/>
      <c r="J282" s="180">
        <f>ROUND(I282*H282,2)</f>
        <v>0</v>
      </c>
      <c r="K282" s="181"/>
      <c r="L282" s="39"/>
      <c r="M282" s="182" t="s">
        <v>18</v>
      </c>
      <c r="N282" s="183" t="s">
        <v>41</v>
      </c>
      <c r="O282" s="64"/>
      <c r="P282" s="184">
        <f>O282*H282</f>
        <v>0</v>
      </c>
      <c r="Q282" s="184">
        <v>0</v>
      </c>
      <c r="R282" s="184">
        <f>Q282*H282</f>
        <v>0</v>
      </c>
      <c r="S282" s="184">
        <v>1.9460000000000002E-2</v>
      </c>
      <c r="T282" s="185">
        <f>S282*H282</f>
        <v>1.9460000000000002E-2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6" t="s">
        <v>263</v>
      </c>
      <c r="AT282" s="186" t="s">
        <v>143</v>
      </c>
      <c r="AU282" s="186" t="s">
        <v>80</v>
      </c>
      <c r="AY282" s="17" t="s">
        <v>140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7" t="s">
        <v>78</v>
      </c>
      <c r="BK282" s="187">
        <f>ROUND(I282*H282,2)</f>
        <v>0</v>
      </c>
      <c r="BL282" s="17" t="s">
        <v>263</v>
      </c>
      <c r="BM282" s="186" t="s">
        <v>457</v>
      </c>
    </row>
    <row r="283" spans="1:65" s="2" customFormat="1">
      <c r="A283" s="34"/>
      <c r="B283" s="35"/>
      <c r="C283" s="36"/>
      <c r="D283" s="188" t="s">
        <v>149</v>
      </c>
      <c r="E283" s="36"/>
      <c r="F283" s="189" t="s">
        <v>458</v>
      </c>
      <c r="G283" s="36"/>
      <c r="H283" s="36"/>
      <c r="I283" s="190"/>
      <c r="J283" s="36"/>
      <c r="K283" s="36"/>
      <c r="L283" s="39"/>
      <c r="M283" s="191"/>
      <c r="N283" s="192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149</v>
      </c>
      <c r="AU283" s="17" t="s">
        <v>80</v>
      </c>
    </row>
    <row r="284" spans="1:65" s="2" customFormat="1" ht="37.9" customHeight="1">
      <c r="A284" s="34"/>
      <c r="B284" s="35"/>
      <c r="C284" s="174" t="s">
        <v>459</v>
      </c>
      <c r="D284" s="174" t="s">
        <v>143</v>
      </c>
      <c r="E284" s="175" t="s">
        <v>460</v>
      </c>
      <c r="F284" s="176" t="s">
        <v>461</v>
      </c>
      <c r="G284" s="177" t="s">
        <v>456</v>
      </c>
      <c r="H284" s="178">
        <v>1</v>
      </c>
      <c r="I284" s="179"/>
      <c r="J284" s="180">
        <f>ROUND(I284*H284,2)</f>
        <v>0</v>
      </c>
      <c r="K284" s="181"/>
      <c r="L284" s="39"/>
      <c r="M284" s="182" t="s">
        <v>18</v>
      </c>
      <c r="N284" s="183" t="s">
        <v>41</v>
      </c>
      <c r="O284" s="64"/>
      <c r="P284" s="184">
        <f>O284*H284</f>
        <v>0</v>
      </c>
      <c r="Q284" s="184">
        <v>1.7969276499999999E-2</v>
      </c>
      <c r="R284" s="184">
        <f>Q284*H284</f>
        <v>1.7969276499999999E-2</v>
      </c>
      <c r="S284" s="184">
        <v>0</v>
      </c>
      <c r="T284" s="18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6" t="s">
        <v>263</v>
      </c>
      <c r="AT284" s="186" t="s">
        <v>143</v>
      </c>
      <c r="AU284" s="186" t="s">
        <v>80</v>
      </c>
      <c r="AY284" s="17" t="s">
        <v>140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7" t="s">
        <v>78</v>
      </c>
      <c r="BK284" s="187">
        <f>ROUND(I284*H284,2)</f>
        <v>0</v>
      </c>
      <c r="BL284" s="17" t="s">
        <v>263</v>
      </c>
      <c r="BM284" s="186" t="s">
        <v>462</v>
      </c>
    </row>
    <row r="285" spans="1:65" s="2" customFormat="1">
      <c r="A285" s="34"/>
      <c r="B285" s="35"/>
      <c r="C285" s="36"/>
      <c r="D285" s="188" t="s">
        <v>149</v>
      </c>
      <c r="E285" s="36"/>
      <c r="F285" s="189" t="s">
        <v>463</v>
      </c>
      <c r="G285" s="36"/>
      <c r="H285" s="36"/>
      <c r="I285" s="190"/>
      <c r="J285" s="36"/>
      <c r="K285" s="36"/>
      <c r="L285" s="39"/>
      <c r="M285" s="191"/>
      <c r="N285" s="192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149</v>
      </c>
      <c r="AU285" s="17" t="s">
        <v>80</v>
      </c>
    </row>
    <row r="286" spans="1:65" s="2" customFormat="1" ht="24.2" customHeight="1">
      <c r="A286" s="34"/>
      <c r="B286" s="35"/>
      <c r="C286" s="174" t="s">
        <v>464</v>
      </c>
      <c r="D286" s="174" t="s">
        <v>143</v>
      </c>
      <c r="E286" s="175" t="s">
        <v>465</v>
      </c>
      <c r="F286" s="176" t="s">
        <v>466</v>
      </c>
      <c r="G286" s="177" t="s">
        <v>161</v>
      </c>
      <c r="H286" s="178">
        <v>1</v>
      </c>
      <c r="I286" s="179"/>
      <c r="J286" s="180">
        <f>ROUND(I286*H286,2)</f>
        <v>0</v>
      </c>
      <c r="K286" s="181"/>
      <c r="L286" s="39"/>
      <c r="M286" s="182" t="s">
        <v>18</v>
      </c>
      <c r="N286" s="183" t="s">
        <v>41</v>
      </c>
      <c r="O286" s="64"/>
      <c r="P286" s="184">
        <f>O286*H286</f>
        <v>0</v>
      </c>
      <c r="Q286" s="184">
        <v>0</v>
      </c>
      <c r="R286" s="184">
        <f>Q286*H286</f>
        <v>0</v>
      </c>
      <c r="S286" s="184">
        <v>8.4999999999999995E-4</v>
      </c>
      <c r="T286" s="185">
        <f>S286*H286</f>
        <v>8.4999999999999995E-4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6" t="s">
        <v>263</v>
      </c>
      <c r="AT286" s="186" t="s">
        <v>143</v>
      </c>
      <c r="AU286" s="186" t="s">
        <v>80</v>
      </c>
      <c r="AY286" s="17" t="s">
        <v>140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7" t="s">
        <v>78</v>
      </c>
      <c r="BK286" s="187">
        <f>ROUND(I286*H286,2)</f>
        <v>0</v>
      </c>
      <c r="BL286" s="17" t="s">
        <v>263</v>
      </c>
      <c r="BM286" s="186" t="s">
        <v>467</v>
      </c>
    </row>
    <row r="287" spans="1:65" s="2" customFormat="1">
      <c r="A287" s="34"/>
      <c r="B287" s="35"/>
      <c r="C287" s="36"/>
      <c r="D287" s="188" t="s">
        <v>149</v>
      </c>
      <c r="E287" s="36"/>
      <c r="F287" s="189" t="s">
        <v>468</v>
      </c>
      <c r="G287" s="36"/>
      <c r="H287" s="36"/>
      <c r="I287" s="190"/>
      <c r="J287" s="36"/>
      <c r="K287" s="36"/>
      <c r="L287" s="39"/>
      <c r="M287" s="191"/>
      <c r="N287" s="192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149</v>
      </c>
      <c r="AU287" s="17" t="s">
        <v>80</v>
      </c>
    </row>
    <row r="288" spans="1:65" s="2" customFormat="1" ht="44.25" customHeight="1">
      <c r="A288" s="34"/>
      <c r="B288" s="35"/>
      <c r="C288" s="174" t="s">
        <v>469</v>
      </c>
      <c r="D288" s="174" t="s">
        <v>143</v>
      </c>
      <c r="E288" s="175" t="s">
        <v>470</v>
      </c>
      <c r="F288" s="176" t="s">
        <v>471</v>
      </c>
      <c r="G288" s="177" t="s">
        <v>155</v>
      </c>
      <c r="H288" s="178">
        <v>1.7999999999999999E-2</v>
      </c>
      <c r="I288" s="179"/>
      <c r="J288" s="180">
        <f>ROUND(I288*H288,2)</f>
        <v>0</v>
      </c>
      <c r="K288" s="181"/>
      <c r="L288" s="39"/>
      <c r="M288" s="182" t="s">
        <v>18</v>
      </c>
      <c r="N288" s="183" t="s">
        <v>41</v>
      </c>
      <c r="O288" s="64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6" t="s">
        <v>263</v>
      </c>
      <c r="AT288" s="186" t="s">
        <v>143</v>
      </c>
      <c r="AU288" s="186" t="s">
        <v>80</v>
      </c>
      <c r="AY288" s="17" t="s">
        <v>140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7" t="s">
        <v>78</v>
      </c>
      <c r="BK288" s="187">
        <f>ROUND(I288*H288,2)</f>
        <v>0</v>
      </c>
      <c r="BL288" s="17" t="s">
        <v>263</v>
      </c>
      <c r="BM288" s="186" t="s">
        <v>472</v>
      </c>
    </row>
    <row r="289" spans="1:65" s="2" customFormat="1">
      <c r="A289" s="34"/>
      <c r="B289" s="35"/>
      <c r="C289" s="36"/>
      <c r="D289" s="188" t="s">
        <v>149</v>
      </c>
      <c r="E289" s="36"/>
      <c r="F289" s="189" t="s">
        <v>473</v>
      </c>
      <c r="G289" s="36"/>
      <c r="H289" s="36"/>
      <c r="I289" s="190"/>
      <c r="J289" s="36"/>
      <c r="K289" s="36"/>
      <c r="L289" s="39"/>
      <c r="M289" s="191"/>
      <c r="N289" s="192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149</v>
      </c>
      <c r="AU289" s="17" t="s">
        <v>80</v>
      </c>
    </row>
    <row r="290" spans="1:65" s="2" customFormat="1" ht="49.15" customHeight="1">
      <c r="A290" s="34"/>
      <c r="B290" s="35"/>
      <c r="C290" s="174" t="s">
        <v>474</v>
      </c>
      <c r="D290" s="174" t="s">
        <v>143</v>
      </c>
      <c r="E290" s="175" t="s">
        <v>475</v>
      </c>
      <c r="F290" s="176" t="s">
        <v>476</v>
      </c>
      <c r="G290" s="177" t="s">
        <v>155</v>
      </c>
      <c r="H290" s="178">
        <v>1.7999999999999999E-2</v>
      </c>
      <c r="I290" s="179"/>
      <c r="J290" s="180">
        <f>ROUND(I290*H290,2)</f>
        <v>0</v>
      </c>
      <c r="K290" s="181"/>
      <c r="L290" s="39"/>
      <c r="M290" s="182" t="s">
        <v>18</v>
      </c>
      <c r="N290" s="183" t="s">
        <v>41</v>
      </c>
      <c r="O290" s="64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6" t="s">
        <v>263</v>
      </c>
      <c r="AT290" s="186" t="s">
        <v>143</v>
      </c>
      <c r="AU290" s="186" t="s">
        <v>80</v>
      </c>
      <c r="AY290" s="17" t="s">
        <v>140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7" t="s">
        <v>78</v>
      </c>
      <c r="BK290" s="187">
        <f>ROUND(I290*H290,2)</f>
        <v>0</v>
      </c>
      <c r="BL290" s="17" t="s">
        <v>263</v>
      </c>
      <c r="BM290" s="186" t="s">
        <v>477</v>
      </c>
    </row>
    <row r="291" spans="1:65" s="2" customFormat="1">
      <c r="A291" s="34"/>
      <c r="B291" s="35"/>
      <c r="C291" s="36"/>
      <c r="D291" s="188" t="s">
        <v>149</v>
      </c>
      <c r="E291" s="36"/>
      <c r="F291" s="189" t="s">
        <v>478</v>
      </c>
      <c r="G291" s="36"/>
      <c r="H291" s="36"/>
      <c r="I291" s="190"/>
      <c r="J291" s="36"/>
      <c r="K291" s="36"/>
      <c r="L291" s="39"/>
      <c r="M291" s="191"/>
      <c r="N291" s="192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149</v>
      </c>
      <c r="AU291" s="17" t="s">
        <v>80</v>
      </c>
    </row>
    <row r="292" spans="1:65" s="12" customFormat="1" ht="22.9" customHeight="1">
      <c r="B292" s="158"/>
      <c r="C292" s="159"/>
      <c r="D292" s="160" t="s">
        <v>69</v>
      </c>
      <c r="E292" s="172" t="s">
        <v>479</v>
      </c>
      <c r="F292" s="172" t="s">
        <v>480</v>
      </c>
      <c r="G292" s="159"/>
      <c r="H292" s="159"/>
      <c r="I292" s="162"/>
      <c r="J292" s="173">
        <f>BK292</f>
        <v>0</v>
      </c>
      <c r="K292" s="159"/>
      <c r="L292" s="164"/>
      <c r="M292" s="165"/>
      <c r="N292" s="166"/>
      <c r="O292" s="166"/>
      <c r="P292" s="167">
        <f>SUM(P293:P297)</f>
        <v>0</v>
      </c>
      <c r="Q292" s="166"/>
      <c r="R292" s="167">
        <f>SUM(R293:R297)</f>
        <v>1.0120000000000001E-3</v>
      </c>
      <c r="S292" s="166"/>
      <c r="T292" s="168">
        <f>SUM(T293:T297)</f>
        <v>0</v>
      </c>
      <c r="AR292" s="169" t="s">
        <v>80</v>
      </c>
      <c r="AT292" s="170" t="s">
        <v>69</v>
      </c>
      <c r="AU292" s="170" t="s">
        <v>78</v>
      </c>
      <c r="AY292" s="169" t="s">
        <v>140</v>
      </c>
      <c r="BK292" s="171">
        <f>SUM(BK293:BK297)</f>
        <v>0</v>
      </c>
    </row>
    <row r="293" spans="1:65" s="2" customFormat="1" ht="24.2" customHeight="1">
      <c r="A293" s="34"/>
      <c r="B293" s="35"/>
      <c r="C293" s="174" t="s">
        <v>481</v>
      </c>
      <c r="D293" s="174" t="s">
        <v>143</v>
      </c>
      <c r="E293" s="175" t="s">
        <v>482</v>
      </c>
      <c r="F293" s="176" t="s">
        <v>483</v>
      </c>
      <c r="G293" s="177" t="s">
        <v>161</v>
      </c>
      <c r="H293" s="178">
        <v>22</v>
      </c>
      <c r="I293" s="179"/>
      <c r="J293" s="180">
        <f>ROUND(I293*H293,2)</f>
        <v>0</v>
      </c>
      <c r="K293" s="181"/>
      <c r="L293" s="39"/>
      <c r="M293" s="182" t="s">
        <v>18</v>
      </c>
      <c r="N293" s="183" t="s">
        <v>41</v>
      </c>
      <c r="O293" s="64"/>
      <c r="P293" s="184">
        <f>O293*H293</f>
        <v>0</v>
      </c>
      <c r="Q293" s="184">
        <v>4.6E-5</v>
      </c>
      <c r="R293" s="184">
        <f>Q293*H293</f>
        <v>1.0120000000000001E-3</v>
      </c>
      <c r="S293" s="184">
        <v>0</v>
      </c>
      <c r="T293" s="18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6" t="s">
        <v>263</v>
      </c>
      <c r="AT293" s="186" t="s">
        <v>143</v>
      </c>
      <c r="AU293" s="186" t="s">
        <v>80</v>
      </c>
      <c r="AY293" s="17" t="s">
        <v>140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7" t="s">
        <v>78</v>
      </c>
      <c r="BK293" s="187">
        <f>ROUND(I293*H293,2)</f>
        <v>0</v>
      </c>
      <c r="BL293" s="17" t="s">
        <v>263</v>
      </c>
      <c r="BM293" s="186" t="s">
        <v>484</v>
      </c>
    </row>
    <row r="294" spans="1:65" s="2" customFormat="1" ht="44.25" customHeight="1">
      <c r="A294" s="34"/>
      <c r="B294" s="35"/>
      <c r="C294" s="174" t="s">
        <v>485</v>
      </c>
      <c r="D294" s="174" t="s">
        <v>143</v>
      </c>
      <c r="E294" s="175" t="s">
        <v>486</v>
      </c>
      <c r="F294" s="176" t="s">
        <v>487</v>
      </c>
      <c r="G294" s="177" t="s">
        <v>155</v>
      </c>
      <c r="H294" s="178">
        <v>1E-3</v>
      </c>
      <c r="I294" s="179"/>
      <c r="J294" s="180">
        <f>ROUND(I294*H294,2)</f>
        <v>0</v>
      </c>
      <c r="K294" s="181"/>
      <c r="L294" s="39"/>
      <c r="M294" s="182" t="s">
        <v>18</v>
      </c>
      <c r="N294" s="183" t="s">
        <v>41</v>
      </c>
      <c r="O294" s="64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6" t="s">
        <v>263</v>
      </c>
      <c r="AT294" s="186" t="s">
        <v>143</v>
      </c>
      <c r="AU294" s="186" t="s">
        <v>80</v>
      </c>
      <c r="AY294" s="17" t="s">
        <v>140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7" t="s">
        <v>78</v>
      </c>
      <c r="BK294" s="187">
        <f>ROUND(I294*H294,2)</f>
        <v>0</v>
      </c>
      <c r="BL294" s="17" t="s">
        <v>263</v>
      </c>
      <c r="BM294" s="186" t="s">
        <v>488</v>
      </c>
    </row>
    <row r="295" spans="1:65" s="2" customFormat="1">
      <c r="A295" s="34"/>
      <c r="B295" s="35"/>
      <c r="C295" s="36"/>
      <c r="D295" s="188" t="s">
        <v>149</v>
      </c>
      <c r="E295" s="36"/>
      <c r="F295" s="189" t="s">
        <v>489</v>
      </c>
      <c r="G295" s="36"/>
      <c r="H295" s="36"/>
      <c r="I295" s="190"/>
      <c r="J295" s="36"/>
      <c r="K295" s="36"/>
      <c r="L295" s="39"/>
      <c r="M295" s="191"/>
      <c r="N295" s="192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149</v>
      </c>
      <c r="AU295" s="17" t="s">
        <v>80</v>
      </c>
    </row>
    <row r="296" spans="1:65" s="2" customFormat="1" ht="49.15" customHeight="1">
      <c r="A296" s="34"/>
      <c r="B296" s="35"/>
      <c r="C296" s="174" t="s">
        <v>490</v>
      </c>
      <c r="D296" s="174" t="s">
        <v>143</v>
      </c>
      <c r="E296" s="175" t="s">
        <v>491</v>
      </c>
      <c r="F296" s="176" t="s">
        <v>492</v>
      </c>
      <c r="G296" s="177" t="s">
        <v>155</v>
      </c>
      <c r="H296" s="178">
        <v>1E-3</v>
      </c>
      <c r="I296" s="179"/>
      <c r="J296" s="180">
        <f>ROUND(I296*H296,2)</f>
        <v>0</v>
      </c>
      <c r="K296" s="181"/>
      <c r="L296" s="39"/>
      <c r="M296" s="182" t="s">
        <v>18</v>
      </c>
      <c r="N296" s="183" t="s">
        <v>41</v>
      </c>
      <c r="O296" s="64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6" t="s">
        <v>263</v>
      </c>
      <c r="AT296" s="186" t="s">
        <v>143</v>
      </c>
      <c r="AU296" s="186" t="s">
        <v>80</v>
      </c>
      <c r="AY296" s="17" t="s">
        <v>140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7" t="s">
        <v>78</v>
      </c>
      <c r="BK296" s="187">
        <f>ROUND(I296*H296,2)</f>
        <v>0</v>
      </c>
      <c r="BL296" s="17" t="s">
        <v>263</v>
      </c>
      <c r="BM296" s="186" t="s">
        <v>493</v>
      </c>
    </row>
    <row r="297" spans="1:65" s="2" customFormat="1">
      <c r="A297" s="34"/>
      <c r="B297" s="35"/>
      <c r="C297" s="36"/>
      <c r="D297" s="188" t="s">
        <v>149</v>
      </c>
      <c r="E297" s="36"/>
      <c r="F297" s="189" t="s">
        <v>494</v>
      </c>
      <c r="G297" s="36"/>
      <c r="H297" s="36"/>
      <c r="I297" s="190"/>
      <c r="J297" s="36"/>
      <c r="K297" s="36"/>
      <c r="L297" s="39"/>
      <c r="M297" s="191"/>
      <c r="N297" s="192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149</v>
      </c>
      <c r="AU297" s="17" t="s">
        <v>80</v>
      </c>
    </row>
    <row r="298" spans="1:65" s="12" customFormat="1" ht="22.9" customHeight="1">
      <c r="B298" s="158"/>
      <c r="C298" s="159"/>
      <c r="D298" s="160" t="s">
        <v>69</v>
      </c>
      <c r="E298" s="172" t="s">
        <v>495</v>
      </c>
      <c r="F298" s="172" t="s">
        <v>496</v>
      </c>
      <c r="G298" s="159"/>
      <c r="H298" s="159"/>
      <c r="I298" s="162"/>
      <c r="J298" s="173">
        <f>BK298</f>
        <v>0</v>
      </c>
      <c r="K298" s="159"/>
      <c r="L298" s="164"/>
      <c r="M298" s="165"/>
      <c r="N298" s="166"/>
      <c r="O298" s="166"/>
      <c r="P298" s="167">
        <f>SUM(P299:P310)</f>
        <v>0</v>
      </c>
      <c r="Q298" s="166"/>
      <c r="R298" s="167">
        <f>SUM(R299:R310)</f>
        <v>1.0746508300000001E-2</v>
      </c>
      <c r="S298" s="166"/>
      <c r="T298" s="168">
        <f>SUM(T299:T310)</f>
        <v>3.6300000000000006E-2</v>
      </c>
      <c r="AR298" s="169" t="s">
        <v>80</v>
      </c>
      <c r="AT298" s="170" t="s">
        <v>69</v>
      </c>
      <c r="AU298" s="170" t="s">
        <v>78</v>
      </c>
      <c r="AY298" s="169" t="s">
        <v>140</v>
      </c>
      <c r="BK298" s="171">
        <f>SUM(BK299:BK310)</f>
        <v>0</v>
      </c>
    </row>
    <row r="299" spans="1:65" s="2" customFormat="1" ht="24.2" customHeight="1">
      <c r="A299" s="34"/>
      <c r="B299" s="35"/>
      <c r="C299" s="174" t="s">
        <v>497</v>
      </c>
      <c r="D299" s="174" t="s">
        <v>143</v>
      </c>
      <c r="E299" s="175" t="s">
        <v>498</v>
      </c>
      <c r="F299" s="176" t="s">
        <v>499</v>
      </c>
      <c r="G299" s="177" t="s">
        <v>161</v>
      </c>
      <c r="H299" s="178">
        <v>22</v>
      </c>
      <c r="I299" s="179"/>
      <c r="J299" s="180">
        <f>ROUND(I299*H299,2)</f>
        <v>0</v>
      </c>
      <c r="K299" s="181"/>
      <c r="L299" s="39"/>
      <c r="M299" s="182" t="s">
        <v>18</v>
      </c>
      <c r="N299" s="183" t="s">
        <v>41</v>
      </c>
      <c r="O299" s="64"/>
      <c r="P299" s="184">
        <f>O299*H299</f>
        <v>0</v>
      </c>
      <c r="Q299" s="184">
        <v>5.94E-5</v>
      </c>
      <c r="R299" s="184">
        <f>Q299*H299</f>
        <v>1.3068000000000001E-3</v>
      </c>
      <c r="S299" s="184">
        <v>1.1000000000000001E-3</v>
      </c>
      <c r="T299" s="185">
        <f>S299*H299</f>
        <v>2.4200000000000003E-2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6" t="s">
        <v>263</v>
      </c>
      <c r="AT299" s="186" t="s">
        <v>143</v>
      </c>
      <c r="AU299" s="186" t="s">
        <v>80</v>
      </c>
      <c r="AY299" s="17" t="s">
        <v>140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7" t="s">
        <v>78</v>
      </c>
      <c r="BK299" s="187">
        <f>ROUND(I299*H299,2)</f>
        <v>0</v>
      </c>
      <c r="BL299" s="17" t="s">
        <v>263</v>
      </c>
      <c r="BM299" s="186" t="s">
        <v>500</v>
      </c>
    </row>
    <row r="300" spans="1:65" s="2" customFormat="1">
      <c r="A300" s="34"/>
      <c r="B300" s="35"/>
      <c r="C300" s="36"/>
      <c r="D300" s="188" t="s">
        <v>149</v>
      </c>
      <c r="E300" s="36"/>
      <c r="F300" s="189" t="s">
        <v>501</v>
      </c>
      <c r="G300" s="36"/>
      <c r="H300" s="36"/>
      <c r="I300" s="190"/>
      <c r="J300" s="36"/>
      <c r="K300" s="36"/>
      <c r="L300" s="39"/>
      <c r="M300" s="191"/>
      <c r="N300" s="192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149</v>
      </c>
      <c r="AU300" s="17" t="s">
        <v>80</v>
      </c>
    </row>
    <row r="301" spans="1:65" s="2" customFormat="1" ht="24.2" customHeight="1">
      <c r="A301" s="34"/>
      <c r="B301" s="35"/>
      <c r="C301" s="174" t="s">
        <v>502</v>
      </c>
      <c r="D301" s="174" t="s">
        <v>143</v>
      </c>
      <c r="E301" s="175" t="s">
        <v>503</v>
      </c>
      <c r="F301" s="176" t="s">
        <v>504</v>
      </c>
      <c r="G301" s="177" t="s">
        <v>161</v>
      </c>
      <c r="H301" s="178">
        <v>11</v>
      </c>
      <c r="I301" s="179"/>
      <c r="J301" s="180">
        <f>ROUND(I301*H301,2)</f>
        <v>0</v>
      </c>
      <c r="K301" s="181"/>
      <c r="L301" s="39"/>
      <c r="M301" s="182" t="s">
        <v>18</v>
      </c>
      <c r="N301" s="183" t="s">
        <v>41</v>
      </c>
      <c r="O301" s="64"/>
      <c r="P301" s="184">
        <f>O301*H301</f>
        <v>0</v>
      </c>
      <c r="Q301" s="184">
        <v>1.2640000000000001E-4</v>
      </c>
      <c r="R301" s="184">
        <f>Q301*H301</f>
        <v>1.3904000000000002E-3</v>
      </c>
      <c r="S301" s="184">
        <v>1.1000000000000001E-3</v>
      </c>
      <c r="T301" s="185">
        <f>S301*H301</f>
        <v>1.2100000000000001E-2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6" t="s">
        <v>263</v>
      </c>
      <c r="AT301" s="186" t="s">
        <v>143</v>
      </c>
      <c r="AU301" s="186" t="s">
        <v>80</v>
      </c>
      <c r="AY301" s="17" t="s">
        <v>140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7" t="s">
        <v>78</v>
      </c>
      <c r="BK301" s="187">
        <f>ROUND(I301*H301,2)</f>
        <v>0</v>
      </c>
      <c r="BL301" s="17" t="s">
        <v>263</v>
      </c>
      <c r="BM301" s="186" t="s">
        <v>505</v>
      </c>
    </row>
    <row r="302" spans="1:65" s="2" customFormat="1">
      <c r="A302" s="34"/>
      <c r="B302" s="35"/>
      <c r="C302" s="36"/>
      <c r="D302" s="188" t="s">
        <v>149</v>
      </c>
      <c r="E302" s="36"/>
      <c r="F302" s="189" t="s">
        <v>506</v>
      </c>
      <c r="G302" s="36"/>
      <c r="H302" s="36"/>
      <c r="I302" s="190"/>
      <c r="J302" s="36"/>
      <c r="K302" s="36"/>
      <c r="L302" s="39"/>
      <c r="M302" s="191"/>
      <c r="N302" s="192"/>
      <c r="O302" s="64"/>
      <c r="P302" s="64"/>
      <c r="Q302" s="64"/>
      <c r="R302" s="64"/>
      <c r="S302" s="64"/>
      <c r="T302" s="6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149</v>
      </c>
      <c r="AU302" s="17" t="s">
        <v>80</v>
      </c>
    </row>
    <row r="303" spans="1:65" s="2" customFormat="1" ht="37.9" customHeight="1">
      <c r="A303" s="34"/>
      <c r="B303" s="35"/>
      <c r="C303" s="174" t="s">
        <v>507</v>
      </c>
      <c r="D303" s="174" t="s">
        <v>143</v>
      </c>
      <c r="E303" s="175" t="s">
        <v>508</v>
      </c>
      <c r="F303" s="176" t="s">
        <v>509</v>
      </c>
      <c r="G303" s="177" t="s">
        <v>161</v>
      </c>
      <c r="H303" s="178">
        <v>11</v>
      </c>
      <c r="I303" s="179"/>
      <c r="J303" s="180">
        <f>ROUND(I303*H303,2)</f>
        <v>0</v>
      </c>
      <c r="K303" s="181"/>
      <c r="L303" s="39"/>
      <c r="M303" s="182" t="s">
        <v>18</v>
      </c>
      <c r="N303" s="183" t="s">
        <v>41</v>
      </c>
      <c r="O303" s="64"/>
      <c r="P303" s="184">
        <f>O303*H303</f>
        <v>0</v>
      </c>
      <c r="Q303" s="184">
        <v>3.7314E-4</v>
      </c>
      <c r="R303" s="184">
        <f>Q303*H303</f>
        <v>4.1045400000000003E-3</v>
      </c>
      <c r="S303" s="184">
        <v>0</v>
      </c>
      <c r="T303" s="18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6" t="s">
        <v>263</v>
      </c>
      <c r="AT303" s="186" t="s">
        <v>143</v>
      </c>
      <c r="AU303" s="186" t="s">
        <v>80</v>
      </c>
      <c r="AY303" s="17" t="s">
        <v>140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7" t="s">
        <v>78</v>
      </c>
      <c r="BK303" s="187">
        <f>ROUND(I303*H303,2)</f>
        <v>0</v>
      </c>
      <c r="BL303" s="17" t="s">
        <v>263</v>
      </c>
      <c r="BM303" s="186" t="s">
        <v>510</v>
      </c>
    </row>
    <row r="304" spans="1:65" s="2" customFormat="1">
      <c r="A304" s="34"/>
      <c r="B304" s="35"/>
      <c r="C304" s="36"/>
      <c r="D304" s="188" t="s">
        <v>149</v>
      </c>
      <c r="E304" s="36"/>
      <c r="F304" s="189" t="s">
        <v>511</v>
      </c>
      <c r="G304" s="36"/>
      <c r="H304" s="36"/>
      <c r="I304" s="190"/>
      <c r="J304" s="36"/>
      <c r="K304" s="36"/>
      <c r="L304" s="39"/>
      <c r="M304" s="191"/>
      <c r="N304" s="192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149</v>
      </c>
      <c r="AU304" s="17" t="s">
        <v>80</v>
      </c>
    </row>
    <row r="305" spans="1:65" s="2" customFormat="1" ht="21.75" customHeight="1">
      <c r="A305" s="34"/>
      <c r="B305" s="35"/>
      <c r="C305" s="174" t="s">
        <v>512</v>
      </c>
      <c r="D305" s="174" t="s">
        <v>143</v>
      </c>
      <c r="E305" s="175" t="s">
        <v>513</v>
      </c>
      <c r="F305" s="176" t="s">
        <v>514</v>
      </c>
      <c r="G305" s="177" t="s">
        <v>161</v>
      </c>
      <c r="H305" s="178">
        <v>11</v>
      </c>
      <c r="I305" s="179"/>
      <c r="J305" s="180">
        <f>ROUND(I305*H305,2)</f>
        <v>0</v>
      </c>
      <c r="K305" s="181"/>
      <c r="L305" s="39"/>
      <c r="M305" s="182" t="s">
        <v>18</v>
      </c>
      <c r="N305" s="183" t="s">
        <v>41</v>
      </c>
      <c r="O305" s="64"/>
      <c r="P305" s="184">
        <f>O305*H305</f>
        <v>0</v>
      </c>
      <c r="Q305" s="184">
        <v>3.586153E-4</v>
      </c>
      <c r="R305" s="184">
        <f>Q305*H305</f>
        <v>3.9447683000000001E-3</v>
      </c>
      <c r="S305" s="184">
        <v>0</v>
      </c>
      <c r="T305" s="18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6" t="s">
        <v>263</v>
      </c>
      <c r="AT305" s="186" t="s">
        <v>143</v>
      </c>
      <c r="AU305" s="186" t="s">
        <v>80</v>
      </c>
      <c r="AY305" s="17" t="s">
        <v>140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7" t="s">
        <v>78</v>
      </c>
      <c r="BK305" s="187">
        <f>ROUND(I305*H305,2)</f>
        <v>0</v>
      </c>
      <c r="BL305" s="17" t="s">
        <v>263</v>
      </c>
      <c r="BM305" s="186" t="s">
        <v>515</v>
      </c>
    </row>
    <row r="306" spans="1:65" s="2" customFormat="1">
      <c r="A306" s="34"/>
      <c r="B306" s="35"/>
      <c r="C306" s="36"/>
      <c r="D306" s="188" t="s">
        <v>149</v>
      </c>
      <c r="E306" s="36"/>
      <c r="F306" s="189" t="s">
        <v>516</v>
      </c>
      <c r="G306" s="36"/>
      <c r="H306" s="36"/>
      <c r="I306" s="190"/>
      <c r="J306" s="36"/>
      <c r="K306" s="36"/>
      <c r="L306" s="39"/>
      <c r="M306" s="191"/>
      <c r="N306" s="192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149</v>
      </c>
      <c r="AU306" s="17" t="s">
        <v>80</v>
      </c>
    </row>
    <row r="307" spans="1:65" s="2" customFormat="1" ht="37.9" customHeight="1">
      <c r="A307" s="34"/>
      <c r="B307" s="35"/>
      <c r="C307" s="174" t="s">
        <v>517</v>
      </c>
      <c r="D307" s="174" t="s">
        <v>143</v>
      </c>
      <c r="E307" s="175" t="s">
        <v>518</v>
      </c>
      <c r="F307" s="176" t="s">
        <v>519</v>
      </c>
      <c r="G307" s="177" t="s">
        <v>155</v>
      </c>
      <c r="H307" s="178">
        <v>1.0999999999999999E-2</v>
      </c>
      <c r="I307" s="179"/>
      <c r="J307" s="180">
        <f>ROUND(I307*H307,2)</f>
        <v>0</v>
      </c>
      <c r="K307" s="181"/>
      <c r="L307" s="39"/>
      <c r="M307" s="182" t="s">
        <v>18</v>
      </c>
      <c r="N307" s="183" t="s">
        <v>41</v>
      </c>
      <c r="O307" s="64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6" t="s">
        <v>263</v>
      </c>
      <c r="AT307" s="186" t="s">
        <v>143</v>
      </c>
      <c r="AU307" s="186" t="s">
        <v>80</v>
      </c>
      <c r="AY307" s="17" t="s">
        <v>140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7" t="s">
        <v>78</v>
      </c>
      <c r="BK307" s="187">
        <f>ROUND(I307*H307,2)</f>
        <v>0</v>
      </c>
      <c r="BL307" s="17" t="s">
        <v>263</v>
      </c>
      <c r="BM307" s="186" t="s">
        <v>520</v>
      </c>
    </row>
    <row r="308" spans="1:65" s="2" customFormat="1">
      <c r="A308" s="34"/>
      <c r="B308" s="35"/>
      <c r="C308" s="36"/>
      <c r="D308" s="188" t="s">
        <v>149</v>
      </c>
      <c r="E308" s="36"/>
      <c r="F308" s="189" t="s">
        <v>521</v>
      </c>
      <c r="G308" s="36"/>
      <c r="H308" s="36"/>
      <c r="I308" s="190"/>
      <c r="J308" s="36"/>
      <c r="K308" s="36"/>
      <c r="L308" s="39"/>
      <c r="M308" s="191"/>
      <c r="N308" s="192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149</v>
      </c>
      <c r="AU308" s="17" t="s">
        <v>80</v>
      </c>
    </row>
    <row r="309" spans="1:65" s="2" customFormat="1" ht="49.15" customHeight="1">
      <c r="A309" s="34"/>
      <c r="B309" s="35"/>
      <c r="C309" s="174" t="s">
        <v>522</v>
      </c>
      <c r="D309" s="174" t="s">
        <v>143</v>
      </c>
      <c r="E309" s="175" t="s">
        <v>523</v>
      </c>
      <c r="F309" s="176" t="s">
        <v>524</v>
      </c>
      <c r="G309" s="177" t="s">
        <v>155</v>
      </c>
      <c r="H309" s="178">
        <v>1.0999999999999999E-2</v>
      </c>
      <c r="I309" s="179"/>
      <c r="J309" s="180">
        <f>ROUND(I309*H309,2)</f>
        <v>0</v>
      </c>
      <c r="K309" s="181"/>
      <c r="L309" s="39"/>
      <c r="M309" s="182" t="s">
        <v>18</v>
      </c>
      <c r="N309" s="183" t="s">
        <v>41</v>
      </c>
      <c r="O309" s="64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6" t="s">
        <v>263</v>
      </c>
      <c r="AT309" s="186" t="s">
        <v>143</v>
      </c>
      <c r="AU309" s="186" t="s">
        <v>80</v>
      </c>
      <c r="AY309" s="17" t="s">
        <v>140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7" t="s">
        <v>78</v>
      </c>
      <c r="BK309" s="187">
        <f>ROUND(I309*H309,2)</f>
        <v>0</v>
      </c>
      <c r="BL309" s="17" t="s">
        <v>263</v>
      </c>
      <c r="BM309" s="186" t="s">
        <v>525</v>
      </c>
    </row>
    <row r="310" spans="1:65" s="2" customFormat="1">
      <c r="A310" s="34"/>
      <c r="B310" s="35"/>
      <c r="C310" s="36"/>
      <c r="D310" s="188" t="s">
        <v>149</v>
      </c>
      <c r="E310" s="36"/>
      <c r="F310" s="189" t="s">
        <v>526</v>
      </c>
      <c r="G310" s="36"/>
      <c r="H310" s="36"/>
      <c r="I310" s="190"/>
      <c r="J310" s="36"/>
      <c r="K310" s="36"/>
      <c r="L310" s="39"/>
      <c r="M310" s="191"/>
      <c r="N310" s="192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149</v>
      </c>
      <c r="AU310" s="17" t="s">
        <v>80</v>
      </c>
    </row>
    <row r="311" spans="1:65" s="12" customFormat="1" ht="22.9" customHeight="1">
      <c r="B311" s="158"/>
      <c r="C311" s="159"/>
      <c r="D311" s="160" t="s">
        <v>69</v>
      </c>
      <c r="E311" s="172" t="s">
        <v>527</v>
      </c>
      <c r="F311" s="172" t="s">
        <v>528</v>
      </c>
      <c r="G311" s="159"/>
      <c r="H311" s="159"/>
      <c r="I311" s="162"/>
      <c r="J311" s="173">
        <f>BK311</f>
        <v>0</v>
      </c>
      <c r="K311" s="159"/>
      <c r="L311" s="164"/>
      <c r="M311" s="165"/>
      <c r="N311" s="166"/>
      <c r="O311" s="166"/>
      <c r="P311" s="167">
        <f>SUM(P312:P325)</f>
        <v>0</v>
      </c>
      <c r="Q311" s="166"/>
      <c r="R311" s="167">
        <f>SUM(R312:R325)</f>
        <v>0</v>
      </c>
      <c r="S311" s="166"/>
      <c r="T311" s="168">
        <f>SUM(T312:T325)</f>
        <v>1.5708000000000002</v>
      </c>
      <c r="AR311" s="169" t="s">
        <v>80</v>
      </c>
      <c r="AT311" s="170" t="s">
        <v>69</v>
      </c>
      <c r="AU311" s="170" t="s">
        <v>78</v>
      </c>
      <c r="AY311" s="169" t="s">
        <v>140</v>
      </c>
      <c r="BK311" s="171">
        <f>SUM(BK312:BK325)</f>
        <v>0</v>
      </c>
    </row>
    <row r="312" spans="1:65" s="2" customFormat="1" ht="37.9" customHeight="1">
      <c r="A312" s="34"/>
      <c r="B312" s="35"/>
      <c r="C312" s="174" t="s">
        <v>529</v>
      </c>
      <c r="D312" s="174" t="s">
        <v>143</v>
      </c>
      <c r="E312" s="175" t="s">
        <v>530</v>
      </c>
      <c r="F312" s="176" t="s">
        <v>531</v>
      </c>
      <c r="G312" s="177" t="s">
        <v>161</v>
      </c>
      <c r="H312" s="178">
        <v>11</v>
      </c>
      <c r="I312" s="179"/>
      <c r="J312" s="180">
        <f>ROUND(I312*H312,2)</f>
        <v>0</v>
      </c>
      <c r="K312" s="181"/>
      <c r="L312" s="39"/>
      <c r="M312" s="182" t="s">
        <v>18</v>
      </c>
      <c r="N312" s="183" t="s">
        <v>41</v>
      </c>
      <c r="O312" s="64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6" t="s">
        <v>263</v>
      </c>
      <c r="AT312" s="186" t="s">
        <v>143</v>
      </c>
      <c r="AU312" s="186" t="s">
        <v>80</v>
      </c>
      <c r="AY312" s="17" t="s">
        <v>140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7" t="s">
        <v>78</v>
      </c>
      <c r="BK312" s="187">
        <f>ROUND(I312*H312,2)</f>
        <v>0</v>
      </c>
      <c r="BL312" s="17" t="s">
        <v>263</v>
      </c>
      <c r="BM312" s="186" t="s">
        <v>532</v>
      </c>
    </row>
    <row r="313" spans="1:65" s="2" customFormat="1">
      <c r="A313" s="34"/>
      <c r="B313" s="35"/>
      <c r="C313" s="36"/>
      <c r="D313" s="188" t="s">
        <v>149</v>
      </c>
      <c r="E313" s="36"/>
      <c r="F313" s="189" t="s">
        <v>533</v>
      </c>
      <c r="G313" s="36"/>
      <c r="H313" s="36"/>
      <c r="I313" s="190"/>
      <c r="J313" s="36"/>
      <c r="K313" s="36"/>
      <c r="L313" s="39"/>
      <c r="M313" s="191"/>
      <c r="N313" s="192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149</v>
      </c>
      <c r="AU313" s="17" t="s">
        <v>80</v>
      </c>
    </row>
    <row r="314" spans="1:65" s="2" customFormat="1" ht="16.5" customHeight="1">
      <c r="A314" s="34"/>
      <c r="B314" s="35"/>
      <c r="C314" s="174" t="s">
        <v>534</v>
      </c>
      <c r="D314" s="174" t="s">
        <v>143</v>
      </c>
      <c r="E314" s="175" t="s">
        <v>535</v>
      </c>
      <c r="F314" s="176" t="s">
        <v>536</v>
      </c>
      <c r="G314" s="177" t="s">
        <v>169</v>
      </c>
      <c r="H314" s="178">
        <v>66</v>
      </c>
      <c r="I314" s="179"/>
      <c r="J314" s="180">
        <f>ROUND(I314*H314,2)</f>
        <v>0</v>
      </c>
      <c r="K314" s="181"/>
      <c r="L314" s="39"/>
      <c r="M314" s="182" t="s">
        <v>18</v>
      </c>
      <c r="N314" s="183" t="s">
        <v>41</v>
      </c>
      <c r="O314" s="64"/>
      <c r="P314" s="184">
        <f>O314*H314</f>
        <v>0</v>
      </c>
      <c r="Q314" s="184">
        <v>0</v>
      </c>
      <c r="R314" s="184">
        <f>Q314*H314</f>
        <v>0</v>
      </c>
      <c r="S314" s="184">
        <v>2.3800000000000002E-2</v>
      </c>
      <c r="T314" s="185">
        <f>S314*H314</f>
        <v>1.5708000000000002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6" t="s">
        <v>263</v>
      </c>
      <c r="AT314" s="186" t="s">
        <v>143</v>
      </c>
      <c r="AU314" s="186" t="s">
        <v>80</v>
      </c>
      <c r="AY314" s="17" t="s">
        <v>140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7" t="s">
        <v>78</v>
      </c>
      <c r="BK314" s="187">
        <f>ROUND(I314*H314,2)</f>
        <v>0</v>
      </c>
      <c r="BL314" s="17" t="s">
        <v>263</v>
      </c>
      <c r="BM314" s="186" t="s">
        <v>537</v>
      </c>
    </row>
    <row r="315" spans="1:65" s="2" customFormat="1">
      <c r="A315" s="34"/>
      <c r="B315" s="35"/>
      <c r="C315" s="36"/>
      <c r="D315" s="188" t="s">
        <v>149</v>
      </c>
      <c r="E315" s="36"/>
      <c r="F315" s="189" t="s">
        <v>538</v>
      </c>
      <c r="G315" s="36"/>
      <c r="H315" s="36"/>
      <c r="I315" s="190"/>
      <c r="J315" s="36"/>
      <c r="K315" s="36"/>
      <c r="L315" s="39"/>
      <c r="M315" s="191"/>
      <c r="N315" s="192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149</v>
      </c>
      <c r="AU315" s="17" t="s">
        <v>80</v>
      </c>
    </row>
    <row r="316" spans="1:65" s="2" customFormat="1" ht="24.2" customHeight="1">
      <c r="A316" s="34"/>
      <c r="B316" s="35"/>
      <c r="C316" s="174" t="s">
        <v>539</v>
      </c>
      <c r="D316" s="174" t="s">
        <v>143</v>
      </c>
      <c r="E316" s="175" t="s">
        <v>540</v>
      </c>
      <c r="F316" s="176" t="s">
        <v>541</v>
      </c>
      <c r="G316" s="177" t="s">
        <v>169</v>
      </c>
      <c r="H316" s="178">
        <v>11</v>
      </c>
      <c r="I316" s="179"/>
      <c r="J316" s="180">
        <f>ROUND(I316*H316,2)</f>
        <v>0</v>
      </c>
      <c r="K316" s="181"/>
      <c r="L316" s="39"/>
      <c r="M316" s="182" t="s">
        <v>18</v>
      </c>
      <c r="N316" s="183" t="s">
        <v>41</v>
      </c>
      <c r="O316" s="64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6" t="s">
        <v>263</v>
      </c>
      <c r="AT316" s="186" t="s">
        <v>143</v>
      </c>
      <c r="AU316" s="186" t="s">
        <v>80</v>
      </c>
      <c r="AY316" s="17" t="s">
        <v>140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7" t="s">
        <v>78</v>
      </c>
      <c r="BK316" s="187">
        <f>ROUND(I316*H316,2)</f>
        <v>0</v>
      </c>
      <c r="BL316" s="17" t="s">
        <v>263</v>
      </c>
      <c r="BM316" s="186" t="s">
        <v>542</v>
      </c>
    </row>
    <row r="317" spans="1:65" s="2" customFormat="1">
      <c r="A317" s="34"/>
      <c r="B317" s="35"/>
      <c r="C317" s="36"/>
      <c r="D317" s="188" t="s">
        <v>149</v>
      </c>
      <c r="E317" s="36"/>
      <c r="F317" s="189" t="s">
        <v>543</v>
      </c>
      <c r="G317" s="36"/>
      <c r="H317" s="36"/>
      <c r="I317" s="190"/>
      <c r="J317" s="36"/>
      <c r="K317" s="36"/>
      <c r="L317" s="39"/>
      <c r="M317" s="191"/>
      <c r="N317" s="192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149</v>
      </c>
      <c r="AU317" s="17" t="s">
        <v>80</v>
      </c>
    </row>
    <row r="318" spans="1:65" s="2" customFormat="1" ht="16.5" customHeight="1">
      <c r="A318" s="34"/>
      <c r="B318" s="35"/>
      <c r="C318" s="174" t="s">
        <v>544</v>
      </c>
      <c r="D318" s="174" t="s">
        <v>143</v>
      </c>
      <c r="E318" s="175" t="s">
        <v>545</v>
      </c>
      <c r="F318" s="176" t="s">
        <v>546</v>
      </c>
      <c r="G318" s="177" t="s">
        <v>161</v>
      </c>
      <c r="H318" s="178">
        <v>11</v>
      </c>
      <c r="I318" s="179"/>
      <c r="J318" s="180">
        <f>ROUND(I318*H318,2)</f>
        <v>0</v>
      </c>
      <c r="K318" s="181"/>
      <c r="L318" s="39"/>
      <c r="M318" s="182" t="s">
        <v>18</v>
      </c>
      <c r="N318" s="183" t="s">
        <v>41</v>
      </c>
      <c r="O318" s="64"/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6" t="s">
        <v>263</v>
      </c>
      <c r="AT318" s="186" t="s">
        <v>143</v>
      </c>
      <c r="AU318" s="186" t="s">
        <v>80</v>
      </c>
      <c r="AY318" s="17" t="s">
        <v>140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7" t="s">
        <v>78</v>
      </c>
      <c r="BK318" s="187">
        <f>ROUND(I318*H318,2)</f>
        <v>0</v>
      </c>
      <c r="BL318" s="17" t="s">
        <v>263</v>
      </c>
      <c r="BM318" s="186" t="s">
        <v>547</v>
      </c>
    </row>
    <row r="319" spans="1:65" s="2" customFormat="1">
      <c r="A319" s="34"/>
      <c r="B319" s="35"/>
      <c r="C319" s="36"/>
      <c r="D319" s="188" t="s">
        <v>149</v>
      </c>
      <c r="E319" s="36"/>
      <c r="F319" s="189" t="s">
        <v>548</v>
      </c>
      <c r="G319" s="36"/>
      <c r="H319" s="36"/>
      <c r="I319" s="190"/>
      <c r="J319" s="36"/>
      <c r="K319" s="36"/>
      <c r="L319" s="39"/>
      <c r="M319" s="191"/>
      <c r="N319" s="192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149</v>
      </c>
      <c r="AU319" s="17" t="s">
        <v>80</v>
      </c>
    </row>
    <row r="320" spans="1:65" s="2" customFormat="1" ht="37.9" customHeight="1">
      <c r="A320" s="34"/>
      <c r="B320" s="35"/>
      <c r="C320" s="174" t="s">
        <v>549</v>
      </c>
      <c r="D320" s="174" t="s">
        <v>143</v>
      </c>
      <c r="E320" s="175" t="s">
        <v>550</v>
      </c>
      <c r="F320" s="176" t="s">
        <v>551</v>
      </c>
      <c r="G320" s="177" t="s">
        <v>169</v>
      </c>
      <c r="H320" s="178">
        <v>66</v>
      </c>
      <c r="I320" s="179"/>
      <c r="J320" s="180">
        <f>ROUND(I320*H320,2)</f>
        <v>0</v>
      </c>
      <c r="K320" s="181"/>
      <c r="L320" s="39"/>
      <c r="M320" s="182" t="s">
        <v>18</v>
      </c>
      <c r="N320" s="183" t="s">
        <v>41</v>
      </c>
      <c r="O320" s="64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6" t="s">
        <v>263</v>
      </c>
      <c r="AT320" s="186" t="s">
        <v>143</v>
      </c>
      <c r="AU320" s="186" t="s">
        <v>80</v>
      </c>
      <c r="AY320" s="17" t="s">
        <v>140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7" t="s">
        <v>78</v>
      </c>
      <c r="BK320" s="187">
        <f>ROUND(I320*H320,2)</f>
        <v>0</v>
      </c>
      <c r="BL320" s="17" t="s">
        <v>263</v>
      </c>
      <c r="BM320" s="186" t="s">
        <v>552</v>
      </c>
    </row>
    <row r="321" spans="1:65" s="2" customFormat="1">
      <c r="A321" s="34"/>
      <c r="B321" s="35"/>
      <c r="C321" s="36"/>
      <c r="D321" s="188" t="s">
        <v>149</v>
      </c>
      <c r="E321" s="36"/>
      <c r="F321" s="189" t="s">
        <v>553</v>
      </c>
      <c r="G321" s="36"/>
      <c r="H321" s="36"/>
      <c r="I321" s="190"/>
      <c r="J321" s="36"/>
      <c r="K321" s="36"/>
      <c r="L321" s="39"/>
      <c r="M321" s="191"/>
      <c r="N321" s="192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149</v>
      </c>
      <c r="AU321" s="17" t="s">
        <v>80</v>
      </c>
    </row>
    <row r="322" spans="1:65" s="2" customFormat="1" ht="24.2" customHeight="1">
      <c r="A322" s="34"/>
      <c r="B322" s="35"/>
      <c r="C322" s="174" t="s">
        <v>554</v>
      </c>
      <c r="D322" s="174" t="s">
        <v>143</v>
      </c>
      <c r="E322" s="175" t="s">
        <v>555</v>
      </c>
      <c r="F322" s="176" t="s">
        <v>556</v>
      </c>
      <c r="G322" s="177" t="s">
        <v>169</v>
      </c>
      <c r="H322" s="178">
        <v>66</v>
      </c>
      <c r="I322" s="179"/>
      <c r="J322" s="180">
        <f>ROUND(I322*H322,2)</f>
        <v>0</v>
      </c>
      <c r="K322" s="181"/>
      <c r="L322" s="39"/>
      <c r="M322" s="182" t="s">
        <v>18</v>
      </c>
      <c r="N322" s="183" t="s">
        <v>41</v>
      </c>
      <c r="O322" s="64"/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6" t="s">
        <v>263</v>
      </c>
      <c r="AT322" s="186" t="s">
        <v>143</v>
      </c>
      <c r="AU322" s="186" t="s">
        <v>80</v>
      </c>
      <c r="AY322" s="17" t="s">
        <v>140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7" t="s">
        <v>78</v>
      </c>
      <c r="BK322" s="187">
        <f>ROUND(I322*H322,2)</f>
        <v>0</v>
      </c>
      <c r="BL322" s="17" t="s">
        <v>263</v>
      </c>
      <c r="BM322" s="186" t="s">
        <v>557</v>
      </c>
    </row>
    <row r="323" spans="1:65" s="2" customFormat="1">
      <c r="A323" s="34"/>
      <c r="B323" s="35"/>
      <c r="C323" s="36"/>
      <c r="D323" s="188" t="s">
        <v>149</v>
      </c>
      <c r="E323" s="36"/>
      <c r="F323" s="189" t="s">
        <v>558</v>
      </c>
      <c r="G323" s="36"/>
      <c r="H323" s="36"/>
      <c r="I323" s="190"/>
      <c r="J323" s="36"/>
      <c r="K323" s="36"/>
      <c r="L323" s="39"/>
      <c r="M323" s="191"/>
      <c r="N323" s="192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149</v>
      </c>
      <c r="AU323" s="17" t="s">
        <v>80</v>
      </c>
    </row>
    <row r="324" spans="1:65" s="2" customFormat="1" ht="24.2" customHeight="1">
      <c r="A324" s="34"/>
      <c r="B324" s="35"/>
      <c r="C324" s="174" t="s">
        <v>559</v>
      </c>
      <c r="D324" s="174" t="s">
        <v>143</v>
      </c>
      <c r="E324" s="175" t="s">
        <v>560</v>
      </c>
      <c r="F324" s="176" t="s">
        <v>561</v>
      </c>
      <c r="G324" s="177" t="s">
        <v>169</v>
      </c>
      <c r="H324" s="178">
        <v>66</v>
      </c>
      <c r="I324" s="179"/>
      <c r="J324" s="180">
        <f>ROUND(I324*H324,2)</f>
        <v>0</v>
      </c>
      <c r="K324" s="181"/>
      <c r="L324" s="39"/>
      <c r="M324" s="182" t="s">
        <v>18</v>
      </c>
      <c r="N324" s="183" t="s">
        <v>41</v>
      </c>
      <c r="O324" s="64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6" t="s">
        <v>263</v>
      </c>
      <c r="AT324" s="186" t="s">
        <v>143</v>
      </c>
      <c r="AU324" s="186" t="s">
        <v>80</v>
      </c>
      <c r="AY324" s="17" t="s">
        <v>140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7" t="s">
        <v>78</v>
      </c>
      <c r="BK324" s="187">
        <f>ROUND(I324*H324,2)</f>
        <v>0</v>
      </c>
      <c r="BL324" s="17" t="s">
        <v>263</v>
      </c>
      <c r="BM324" s="186" t="s">
        <v>562</v>
      </c>
    </row>
    <row r="325" spans="1:65" s="2" customFormat="1">
      <c r="A325" s="34"/>
      <c r="B325" s="35"/>
      <c r="C325" s="36"/>
      <c r="D325" s="188" t="s">
        <v>149</v>
      </c>
      <c r="E325" s="36"/>
      <c r="F325" s="189" t="s">
        <v>563</v>
      </c>
      <c r="G325" s="36"/>
      <c r="H325" s="36"/>
      <c r="I325" s="190"/>
      <c r="J325" s="36"/>
      <c r="K325" s="36"/>
      <c r="L325" s="39"/>
      <c r="M325" s="191"/>
      <c r="N325" s="192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149</v>
      </c>
      <c r="AU325" s="17" t="s">
        <v>80</v>
      </c>
    </row>
    <row r="326" spans="1:65" s="12" customFormat="1" ht="22.9" customHeight="1">
      <c r="B326" s="158"/>
      <c r="C326" s="159"/>
      <c r="D326" s="160" t="s">
        <v>69</v>
      </c>
      <c r="E326" s="172" t="s">
        <v>564</v>
      </c>
      <c r="F326" s="172" t="s">
        <v>565</v>
      </c>
      <c r="G326" s="159"/>
      <c r="H326" s="159"/>
      <c r="I326" s="162"/>
      <c r="J326" s="173">
        <f>BK326</f>
        <v>0</v>
      </c>
      <c r="K326" s="159"/>
      <c r="L326" s="164"/>
      <c r="M326" s="165"/>
      <c r="N326" s="166"/>
      <c r="O326" s="166"/>
      <c r="P326" s="167">
        <f>SUM(P327:P446)</f>
        <v>0</v>
      </c>
      <c r="Q326" s="166"/>
      <c r="R326" s="167">
        <f>SUM(R327:R446)</f>
        <v>0.17848710000000004</v>
      </c>
      <c r="S326" s="166"/>
      <c r="T326" s="168">
        <f>SUM(T327:T446)</f>
        <v>1.2E-2</v>
      </c>
      <c r="AR326" s="169" t="s">
        <v>80</v>
      </c>
      <c r="AT326" s="170" t="s">
        <v>69</v>
      </c>
      <c r="AU326" s="170" t="s">
        <v>78</v>
      </c>
      <c r="AY326" s="169" t="s">
        <v>140</v>
      </c>
      <c r="BK326" s="171">
        <f>SUM(BK327:BK446)</f>
        <v>0</v>
      </c>
    </row>
    <row r="327" spans="1:65" s="2" customFormat="1" ht="44.25" customHeight="1">
      <c r="A327" s="34"/>
      <c r="B327" s="35"/>
      <c r="C327" s="174" t="s">
        <v>566</v>
      </c>
      <c r="D327" s="174" t="s">
        <v>143</v>
      </c>
      <c r="E327" s="175" t="s">
        <v>567</v>
      </c>
      <c r="F327" s="176" t="s">
        <v>568</v>
      </c>
      <c r="G327" s="177" t="s">
        <v>161</v>
      </c>
      <c r="H327" s="178">
        <v>19</v>
      </c>
      <c r="I327" s="179"/>
      <c r="J327" s="180">
        <f>ROUND(I327*H327,2)</f>
        <v>0</v>
      </c>
      <c r="K327" s="181"/>
      <c r="L327" s="39"/>
      <c r="M327" s="182" t="s">
        <v>18</v>
      </c>
      <c r="N327" s="183" t="s">
        <v>41</v>
      </c>
      <c r="O327" s="64"/>
      <c r="P327" s="184">
        <f>O327*H327</f>
        <v>0</v>
      </c>
      <c r="Q327" s="184">
        <v>0</v>
      </c>
      <c r="R327" s="184">
        <f>Q327*H327</f>
        <v>0</v>
      </c>
      <c r="S327" s="184">
        <v>0</v>
      </c>
      <c r="T327" s="18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6" t="s">
        <v>263</v>
      </c>
      <c r="AT327" s="186" t="s">
        <v>143</v>
      </c>
      <c r="AU327" s="186" t="s">
        <v>80</v>
      </c>
      <c r="AY327" s="17" t="s">
        <v>140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7" t="s">
        <v>78</v>
      </c>
      <c r="BK327" s="187">
        <f>ROUND(I327*H327,2)</f>
        <v>0</v>
      </c>
      <c r="BL327" s="17" t="s">
        <v>263</v>
      </c>
      <c r="BM327" s="186" t="s">
        <v>569</v>
      </c>
    </row>
    <row r="328" spans="1:65" s="2" customFormat="1">
      <c r="A328" s="34"/>
      <c r="B328" s="35"/>
      <c r="C328" s="36"/>
      <c r="D328" s="188" t="s">
        <v>149</v>
      </c>
      <c r="E328" s="36"/>
      <c r="F328" s="189" t="s">
        <v>570</v>
      </c>
      <c r="G328" s="36"/>
      <c r="H328" s="36"/>
      <c r="I328" s="190"/>
      <c r="J328" s="36"/>
      <c r="K328" s="36"/>
      <c r="L328" s="39"/>
      <c r="M328" s="191"/>
      <c r="N328" s="192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149</v>
      </c>
      <c r="AU328" s="17" t="s">
        <v>80</v>
      </c>
    </row>
    <row r="329" spans="1:65" s="2" customFormat="1" ht="24.2" customHeight="1">
      <c r="A329" s="34"/>
      <c r="B329" s="35"/>
      <c r="C329" s="215" t="s">
        <v>571</v>
      </c>
      <c r="D329" s="215" t="s">
        <v>240</v>
      </c>
      <c r="E329" s="216" t="s">
        <v>572</v>
      </c>
      <c r="F329" s="217" t="s">
        <v>573</v>
      </c>
      <c r="G329" s="218" t="s">
        <v>161</v>
      </c>
      <c r="H329" s="219">
        <v>19</v>
      </c>
      <c r="I329" s="220"/>
      <c r="J329" s="221">
        <f>ROUND(I329*H329,2)</f>
        <v>0</v>
      </c>
      <c r="K329" s="222"/>
      <c r="L329" s="223"/>
      <c r="M329" s="224" t="s">
        <v>18</v>
      </c>
      <c r="N329" s="225" t="s">
        <v>41</v>
      </c>
      <c r="O329" s="64"/>
      <c r="P329" s="184">
        <f>O329*H329</f>
        <v>0</v>
      </c>
      <c r="Q329" s="184">
        <v>5.0000000000000002E-5</v>
      </c>
      <c r="R329" s="184">
        <f>Q329*H329</f>
        <v>9.5E-4</v>
      </c>
      <c r="S329" s="184">
        <v>0</v>
      </c>
      <c r="T329" s="18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6" t="s">
        <v>355</v>
      </c>
      <c r="AT329" s="186" t="s">
        <v>240</v>
      </c>
      <c r="AU329" s="186" t="s">
        <v>80</v>
      </c>
      <c r="AY329" s="17" t="s">
        <v>140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7" t="s">
        <v>78</v>
      </c>
      <c r="BK329" s="187">
        <f>ROUND(I329*H329,2)</f>
        <v>0</v>
      </c>
      <c r="BL329" s="17" t="s">
        <v>263</v>
      </c>
      <c r="BM329" s="186" t="s">
        <v>574</v>
      </c>
    </row>
    <row r="330" spans="1:65" s="2" customFormat="1" ht="49.15" customHeight="1">
      <c r="A330" s="34"/>
      <c r="B330" s="35"/>
      <c r="C330" s="174" t="s">
        <v>575</v>
      </c>
      <c r="D330" s="174" t="s">
        <v>143</v>
      </c>
      <c r="E330" s="175" t="s">
        <v>576</v>
      </c>
      <c r="F330" s="176" t="s">
        <v>577</v>
      </c>
      <c r="G330" s="177" t="s">
        <v>161</v>
      </c>
      <c r="H330" s="178">
        <v>4</v>
      </c>
      <c r="I330" s="179"/>
      <c r="J330" s="180">
        <f>ROUND(I330*H330,2)</f>
        <v>0</v>
      </c>
      <c r="K330" s="181"/>
      <c r="L330" s="39"/>
      <c r="M330" s="182" t="s">
        <v>18</v>
      </c>
      <c r="N330" s="183" t="s">
        <v>41</v>
      </c>
      <c r="O330" s="64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6" t="s">
        <v>263</v>
      </c>
      <c r="AT330" s="186" t="s">
        <v>143</v>
      </c>
      <c r="AU330" s="186" t="s">
        <v>80</v>
      </c>
      <c r="AY330" s="17" t="s">
        <v>140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7" t="s">
        <v>78</v>
      </c>
      <c r="BK330" s="187">
        <f>ROUND(I330*H330,2)</f>
        <v>0</v>
      </c>
      <c r="BL330" s="17" t="s">
        <v>263</v>
      </c>
      <c r="BM330" s="186" t="s">
        <v>578</v>
      </c>
    </row>
    <row r="331" spans="1:65" s="2" customFormat="1">
      <c r="A331" s="34"/>
      <c r="B331" s="35"/>
      <c r="C331" s="36"/>
      <c r="D331" s="188" t="s">
        <v>149</v>
      </c>
      <c r="E331" s="36"/>
      <c r="F331" s="189" t="s">
        <v>579</v>
      </c>
      <c r="G331" s="36"/>
      <c r="H331" s="36"/>
      <c r="I331" s="190"/>
      <c r="J331" s="36"/>
      <c r="K331" s="36"/>
      <c r="L331" s="39"/>
      <c r="M331" s="191"/>
      <c r="N331" s="192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149</v>
      </c>
      <c r="AU331" s="17" t="s">
        <v>80</v>
      </c>
    </row>
    <row r="332" spans="1:65" s="2" customFormat="1" ht="24.2" customHeight="1">
      <c r="A332" s="34"/>
      <c r="B332" s="35"/>
      <c r="C332" s="215" t="s">
        <v>580</v>
      </c>
      <c r="D332" s="215" t="s">
        <v>240</v>
      </c>
      <c r="E332" s="216" t="s">
        <v>581</v>
      </c>
      <c r="F332" s="217" t="s">
        <v>582</v>
      </c>
      <c r="G332" s="218" t="s">
        <v>161</v>
      </c>
      <c r="H332" s="219">
        <v>4</v>
      </c>
      <c r="I332" s="220"/>
      <c r="J332" s="221">
        <f>ROUND(I332*H332,2)</f>
        <v>0</v>
      </c>
      <c r="K332" s="222"/>
      <c r="L332" s="223"/>
      <c r="M332" s="224" t="s">
        <v>18</v>
      </c>
      <c r="N332" s="225" t="s">
        <v>41</v>
      </c>
      <c r="O332" s="64"/>
      <c r="P332" s="184">
        <f>O332*H332</f>
        <v>0</v>
      </c>
      <c r="Q332" s="184">
        <v>1.9000000000000001E-4</v>
      </c>
      <c r="R332" s="184">
        <f>Q332*H332</f>
        <v>7.6000000000000004E-4</v>
      </c>
      <c r="S332" s="184">
        <v>0</v>
      </c>
      <c r="T332" s="18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6" t="s">
        <v>355</v>
      </c>
      <c r="AT332" s="186" t="s">
        <v>240</v>
      </c>
      <c r="AU332" s="186" t="s">
        <v>80</v>
      </c>
      <c r="AY332" s="17" t="s">
        <v>140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7" t="s">
        <v>78</v>
      </c>
      <c r="BK332" s="187">
        <f>ROUND(I332*H332,2)</f>
        <v>0</v>
      </c>
      <c r="BL332" s="17" t="s">
        <v>263</v>
      </c>
      <c r="BM332" s="186" t="s">
        <v>583</v>
      </c>
    </row>
    <row r="333" spans="1:65" s="2" customFormat="1" ht="49.15" customHeight="1">
      <c r="A333" s="34"/>
      <c r="B333" s="35"/>
      <c r="C333" s="174" t="s">
        <v>584</v>
      </c>
      <c r="D333" s="174" t="s">
        <v>143</v>
      </c>
      <c r="E333" s="175" t="s">
        <v>576</v>
      </c>
      <c r="F333" s="176" t="s">
        <v>577</v>
      </c>
      <c r="G333" s="177" t="s">
        <v>161</v>
      </c>
      <c r="H333" s="178">
        <v>21</v>
      </c>
      <c r="I333" s="179"/>
      <c r="J333" s="180">
        <f>ROUND(I333*H333,2)</f>
        <v>0</v>
      </c>
      <c r="K333" s="181"/>
      <c r="L333" s="39"/>
      <c r="M333" s="182" t="s">
        <v>18</v>
      </c>
      <c r="N333" s="183" t="s">
        <v>41</v>
      </c>
      <c r="O333" s="64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6" t="s">
        <v>263</v>
      </c>
      <c r="AT333" s="186" t="s">
        <v>143</v>
      </c>
      <c r="AU333" s="186" t="s">
        <v>80</v>
      </c>
      <c r="AY333" s="17" t="s">
        <v>140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7" t="s">
        <v>78</v>
      </c>
      <c r="BK333" s="187">
        <f>ROUND(I333*H333,2)</f>
        <v>0</v>
      </c>
      <c r="BL333" s="17" t="s">
        <v>263</v>
      </c>
      <c r="BM333" s="186" t="s">
        <v>585</v>
      </c>
    </row>
    <row r="334" spans="1:65" s="2" customFormat="1">
      <c r="A334" s="34"/>
      <c r="B334" s="35"/>
      <c r="C334" s="36"/>
      <c r="D334" s="188" t="s">
        <v>149</v>
      </c>
      <c r="E334" s="36"/>
      <c r="F334" s="189" t="s">
        <v>579</v>
      </c>
      <c r="G334" s="36"/>
      <c r="H334" s="36"/>
      <c r="I334" s="190"/>
      <c r="J334" s="36"/>
      <c r="K334" s="36"/>
      <c r="L334" s="39"/>
      <c r="M334" s="191"/>
      <c r="N334" s="192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149</v>
      </c>
      <c r="AU334" s="17" t="s">
        <v>80</v>
      </c>
    </row>
    <row r="335" spans="1:65" s="2" customFormat="1" ht="24.2" customHeight="1">
      <c r="A335" s="34"/>
      <c r="B335" s="35"/>
      <c r="C335" s="215" t="s">
        <v>586</v>
      </c>
      <c r="D335" s="215" t="s">
        <v>240</v>
      </c>
      <c r="E335" s="216" t="s">
        <v>587</v>
      </c>
      <c r="F335" s="217" t="s">
        <v>588</v>
      </c>
      <c r="G335" s="218" t="s">
        <v>161</v>
      </c>
      <c r="H335" s="219">
        <v>21</v>
      </c>
      <c r="I335" s="220"/>
      <c r="J335" s="221">
        <f>ROUND(I335*H335,2)</f>
        <v>0</v>
      </c>
      <c r="K335" s="222"/>
      <c r="L335" s="223"/>
      <c r="M335" s="224" t="s">
        <v>18</v>
      </c>
      <c r="N335" s="225" t="s">
        <v>41</v>
      </c>
      <c r="O335" s="64"/>
      <c r="P335" s="184">
        <f>O335*H335</f>
        <v>0</v>
      </c>
      <c r="Q335" s="184">
        <v>9.0000000000000006E-5</v>
      </c>
      <c r="R335" s="184">
        <f>Q335*H335</f>
        <v>1.8900000000000002E-3</v>
      </c>
      <c r="S335" s="184">
        <v>0</v>
      </c>
      <c r="T335" s="18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6" t="s">
        <v>355</v>
      </c>
      <c r="AT335" s="186" t="s">
        <v>240</v>
      </c>
      <c r="AU335" s="186" t="s">
        <v>80</v>
      </c>
      <c r="AY335" s="17" t="s">
        <v>140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7" t="s">
        <v>78</v>
      </c>
      <c r="BK335" s="187">
        <f>ROUND(I335*H335,2)</f>
        <v>0</v>
      </c>
      <c r="BL335" s="17" t="s">
        <v>263</v>
      </c>
      <c r="BM335" s="186" t="s">
        <v>589</v>
      </c>
    </row>
    <row r="336" spans="1:65" s="2" customFormat="1" ht="37.9" customHeight="1">
      <c r="A336" s="34"/>
      <c r="B336" s="35"/>
      <c r="C336" s="174" t="s">
        <v>590</v>
      </c>
      <c r="D336" s="174" t="s">
        <v>143</v>
      </c>
      <c r="E336" s="175" t="s">
        <v>591</v>
      </c>
      <c r="F336" s="176" t="s">
        <v>592</v>
      </c>
      <c r="G336" s="177" t="s">
        <v>228</v>
      </c>
      <c r="H336" s="178">
        <v>15</v>
      </c>
      <c r="I336" s="179"/>
      <c r="J336" s="180">
        <f>ROUND(I336*H336,2)</f>
        <v>0</v>
      </c>
      <c r="K336" s="181"/>
      <c r="L336" s="39"/>
      <c r="M336" s="182" t="s">
        <v>18</v>
      </c>
      <c r="N336" s="183" t="s">
        <v>41</v>
      </c>
      <c r="O336" s="64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6" t="s">
        <v>263</v>
      </c>
      <c r="AT336" s="186" t="s">
        <v>143</v>
      </c>
      <c r="AU336" s="186" t="s">
        <v>80</v>
      </c>
      <c r="AY336" s="17" t="s">
        <v>140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7" t="s">
        <v>78</v>
      </c>
      <c r="BK336" s="187">
        <f>ROUND(I336*H336,2)</f>
        <v>0</v>
      </c>
      <c r="BL336" s="17" t="s">
        <v>263</v>
      </c>
      <c r="BM336" s="186" t="s">
        <v>593</v>
      </c>
    </row>
    <row r="337" spans="1:65" s="2" customFormat="1">
      <c r="A337" s="34"/>
      <c r="B337" s="35"/>
      <c r="C337" s="36"/>
      <c r="D337" s="188" t="s">
        <v>149</v>
      </c>
      <c r="E337" s="36"/>
      <c r="F337" s="189" t="s">
        <v>594</v>
      </c>
      <c r="G337" s="36"/>
      <c r="H337" s="36"/>
      <c r="I337" s="190"/>
      <c r="J337" s="36"/>
      <c r="K337" s="36"/>
      <c r="L337" s="39"/>
      <c r="M337" s="191"/>
      <c r="N337" s="192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149</v>
      </c>
      <c r="AU337" s="17" t="s">
        <v>80</v>
      </c>
    </row>
    <row r="338" spans="1:65" s="2" customFormat="1" ht="24.2" customHeight="1">
      <c r="A338" s="34"/>
      <c r="B338" s="35"/>
      <c r="C338" s="215" t="s">
        <v>595</v>
      </c>
      <c r="D338" s="215" t="s">
        <v>240</v>
      </c>
      <c r="E338" s="216" t="s">
        <v>596</v>
      </c>
      <c r="F338" s="217" t="s">
        <v>597</v>
      </c>
      <c r="G338" s="218" t="s">
        <v>228</v>
      </c>
      <c r="H338" s="219">
        <v>17.25</v>
      </c>
      <c r="I338" s="220"/>
      <c r="J338" s="221">
        <f>ROUND(I338*H338,2)</f>
        <v>0</v>
      </c>
      <c r="K338" s="222"/>
      <c r="L338" s="223"/>
      <c r="M338" s="224" t="s">
        <v>18</v>
      </c>
      <c r="N338" s="225" t="s">
        <v>41</v>
      </c>
      <c r="O338" s="64"/>
      <c r="P338" s="184">
        <f>O338*H338</f>
        <v>0</v>
      </c>
      <c r="Q338" s="184">
        <v>6.9999999999999994E-5</v>
      </c>
      <c r="R338" s="184">
        <f>Q338*H338</f>
        <v>1.2074999999999998E-3</v>
      </c>
      <c r="S338" s="184">
        <v>0</v>
      </c>
      <c r="T338" s="18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6" t="s">
        <v>355</v>
      </c>
      <c r="AT338" s="186" t="s">
        <v>240</v>
      </c>
      <c r="AU338" s="186" t="s">
        <v>80</v>
      </c>
      <c r="AY338" s="17" t="s">
        <v>140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7" t="s">
        <v>78</v>
      </c>
      <c r="BK338" s="187">
        <f>ROUND(I338*H338,2)</f>
        <v>0</v>
      </c>
      <c r="BL338" s="17" t="s">
        <v>263</v>
      </c>
      <c r="BM338" s="186" t="s">
        <v>598</v>
      </c>
    </row>
    <row r="339" spans="1:65" s="13" customFormat="1">
      <c r="B339" s="193"/>
      <c r="C339" s="194"/>
      <c r="D339" s="195" t="s">
        <v>151</v>
      </c>
      <c r="E339" s="194"/>
      <c r="F339" s="197" t="s">
        <v>599</v>
      </c>
      <c r="G339" s="194"/>
      <c r="H339" s="198">
        <v>17.25</v>
      </c>
      <c r="I339" s="199"/>
      <c r="J339" s="194"/>
      <c r="K339" s="194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151</v>
      </c>
      <c r="AU339" s="204" t="s">
        <v>80</v>
      </c>
      <c r="AV339" s="13" t="s">
        <v>80</v>
      </c>
      <c r="AW339" s="13" t="s">
        <v>4</v>
      </c>
      <c r="AX339" s="13" t="s">
        <v>78</v>
      </c>
      <c r="AY339" s="204" t="s">
        <v>140</v>
      </c>
    </row>
    <row r="340" spans="1:65" s="2" customFormat="1" ht="37.9" customHeight="1">
      <c r="A340" s="34"/>
      <c r="B340" s="35"/>
      <c r="C340" s="174" t="s">
        <v>600</v>
      </c>
      <c r="D340" s="174" t="s">
        <v>143</v>
      </c>
      <c r="E340" s="175" t="s">
        <v>601</v>
      </c>
      <c r="F340" s="176" t="s">
        <v>602</v>
      </c>
      <c r="G340" s="177" t="s">
        <v>228</v>
      </c>
      <c r="H340" s="178">
        <v>172</v>
      </c>
      <c r="I340" s="179"/>
      <c r="J340" s="180">
        <f>ROUND(I340*H340,2)</f>
        <v>0</v>
      </c>
      <c r="K340" s="181"/>
      <c r="L340" s="39"/>
      <c r="M340" s="182" t="s">
        <v>18</v>
      </c>
      <c r="N340" s="183" t="s">
        <v>41</v>
      </c>
      <c r="O340" s="64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6" t="s">
        <v>147</v>
      </c>
      <c r="AT340" s="186" t="s">
        <v>143</v>
      </c>
      <c r="AU340" s="186" t="s">
        <v>80</v>
      </c>
      <c r="AY340" s="17" t="s">
        <v>140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7" t="s">
        <v>78</v>
      </c>
      <c r="BK340" s="187">
        <f>ROUND(I340*H340,2)</f>
        <v>0</v>
      </c>
      <c r="BL340" s="17" t="s">
        <v>147</v>
      </c>
      <c r="BM340" s="186" t="s">
        <v>603</v>
      </c>
    </row>
    <row r="341" spans="1:65" s="2" customFormat="1">
      <c r="A341" s="34"/>
      <c r="B341" s="35"/>
      <c r="C341" s="36"/>
      <c r="D341" s="188" t="s">
        <v>149</v>
      </c>
      <c r="E341" s="36"/>
      <c r="F341" s="189" t="s">
        <v>604</v>
      </c>
      <c r="G341" s="36"/>
      <c r="H341" s="36"/>
      <c r="I341" s="190"/>
      <c r="J341" s="36"/>
      <c r="K341" s="36"/>
      <c r="L341" s="39"/>
      <c r="M341" s="191"/>
      <c r="N341" s="192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149</v>
      </c>
      <c r="AU341" s="17" t="s">
        <v>80</v>
      </c>
    </row>
    <row r="342" spans="1:65" s="2" customFormat="1" ht="24.2" customHeight="1">
      <c r="A342" s="34"/>
      <c r="B342" s="35"/>
      <c r="C342" s="215" t="s">
        <v>605</v>
      </c>
      <c r="D342" s="215" t="s">
        <v>240</v>
      </c>
      <c r="E342" s="216" t="s">
        <v>606</v>
      </c>
      <c r="F342" s="217" t="s">
        <v>607</v>
      </c>
      <c r="G342" s="218" t="s">
        <v>228</v>
      </c>
      <c r="H342" s="219">
        <v>197.8</v>
      </c>
      <c r="I342" s="220"/>
      <c r="J342" s="221">
        <f>ROUND(I342*H342,2)</f>
        <v>0</v>
      </c>
      <c r="K342" s="222"/>
      <c r="L342" s="223"/>
      <c r="M342" s="224" t="s">
        <v>18</v>
      </c>
      <c r="N342" s="225" t="s">
        <v>41</v>
      </c>
      <c r="O342" s="64"/>
      <c r="P342" s="184">
        <f>O342*H342</f>
        <v>0</v>
      </c>
      <c r="Q342" s="184">
        <v>1.2E-4</v>
      </c>
      <c r="R342" s="184">
        <f>Q342*H342</f>
        <v>2.3736000000000004E-2</v>
      </c>
      <c r="S342" s="184">
        <v>0</v>
      </c>
      <c r="T342" s="18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6" t="s">
        <v>219</v>
      </c>
      <c r="AT342" s="186" t="s">
        <v>240</v>
      </c>
      <c r="AU342" s="186" t="s">
        <v>80</v>
      </c>
      <c r="AY342" s="17" t="s">
        <v>140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7" t="s">
        <v>78</v>
      </c>
      <c r="BK342" s="187">
        <f>ROUND(I342*H342,2)</f>
        <v>0</v>
      </c>
      <c r="BL342" s="17" t="s">
        <v>147</v>
      </c>
      <c r="BM342" s="186" t="s">
        <v>608</v>
      </c>
    </row>
    <row r="343" spans="1:65" s="13" customFormat="1">
      <c r="B343" s="193"/>
      <c r="C343" s="194"/>
      <c r="D343" s="195" t="s">
        <v>151</v>
      </c>
      <c r="E343" s="194"/>
      <c r="F343" s="197" t="s">
        <v>609</v>
      </c>
      <c r="G343" s="194"/>
      <c r="H343" s="198">
        <v>197.8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151</v>
      </c>
      <c r="AU343" s="204" t="s">
        <v>80</v>
      </c>
      <c r="AV343" s="13" t="s">
        <v>80</v>
      </c>
      <c r="AW343" s="13" t="s">
        <v>4</v>
      </c>
      <c r="AX343" s="13" t="s">
        <v>78</v>
      </c>
      <c r="AY343" s="204" t="s">
        <v>140</v>
      </c>
    </row>
    <row r="344" spans="1:65" s="2" customFormat="1" ht="37.9" customHeight="1">
      <c r="A344" s="34"/>
      <c r="B344" s="35"/>
      <c r="C344" s="174" t="s">
        <v>610</v>
      </c>
      <c r="D344" s="174" t="s">
        <v>143</v>
      </c>
      <c r="E344" s="175" t="s">
        <v>611</v>
      </c>
      <c r="F344" s="176" t="s">
        <v>612</v>
      </c>
      <c r="G344" s="177" t="s">
        <v>228</v>
      </c>
      <c r="H344" s="178">
        <v>131</v>
      </c>
      <c r="I344" s="179"/>
      <c r="J344" s="180">
        <f>ROUND(I344*H344,2)</f>
        <v>0</v>
      </c>
      <c r="K344" s="181"/>
      <c r="L344" s="39"/>
      <c r="M344" s="182" t="s">
        <v>18</v>
      </c>
      <c r="N344" s="183" t="s">
        <v>41</v>
      </c>
      <c r="O344" s="64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6" t="s">
        <v>263</v>
      </c>
      <c r="AT344" s="186" t="s">
        <v>143</v>
      </c>
      <c r="AU344" s="186" t="s">
        <v>80</v>
      </c>
      <c r="AY344" s="17" t="s">
        <v>140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7" t="s">
        <v>78</v>
      </c>
      <c r="BK344" s="187">
        <f>ROUND(I344*H344,2)</f>
        <v>0</v>
      </c>
      <c r="BL344" s="17" t="s">
        <v>263</v>
      </c>
      <c r="BM344" s="186" t="s">
        <v>613</v>
      </c>
    </row>
    <row r="345" spans="1:65" s="2" customFormat="1">
      <c r="A345" s="34"/>
      <c r="B345" s="35"/>
      <c r="C345" s="36"/>
      <c r="D345" s="188" t="s">
        <v>149</v>
      </c>
      <c r="E345" s="36"/>
      <c r="F345" s="189" t="s">
        <v>614</v>
      </c>
      <c r="G345" s="36"/>
      <c r="H345" s="36"/>
      <c r="I345" s="190"/>
      <c r="J345" s="36"/>
      <c r="K345" s="36"/>
      <c r="L345" s="39"/>
      <c r="M345" s="191"/>
      <c r="N345" s="192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149</v>
      </c>
      <c r="AU345" s="17" t="s">
        <v>80</v>
      </c>
    </row>
    <row r="346" spans="1:65" s="2" customFormat="1" ht="24.2" customHeight="1">
      <c r="A346" s="34"/>
      <c r="B346" s="35"/>
      <c r="C346" s="215" t="s">
        <v>615</v>
      </c>
      <c r="D346" s="215" t="s">
        <v>240</v>
      </c>
      <c r="E346" s="216" t="s">
        <v>616</v>
      </c>
      <c r="F346" s="217" t="s">
        <v>617</v>
      </c>
      <c r="G346" s="218" t="s">
        <v>228</v>
      </c>
      <c r="H346" s="219">
        <v>150.65</v>
      </c>
      <c r="I346" s="220"/>
      <c r="J346" s="221">
        <f>ROUND(I346*H346,2)</f>
        <v>0</v>
      </c>
      <c r="K346" s="222"/>
      <c r="L346" s="223"/>
      <c r="M346" s="224" t="s">
        <v>18</v>
      </c>
      <c r="N346" s="225" t="s">
        <v>41</v>
      </c>
      <c r="O346" s="64"/>
      <c r="P346" s="184">
        <f>O346*H346</f>
        <v>0</v>
      </c>
      <c r="Q346" s="184">
        <v>1.7000000000000001E-4</v>
      </c>
      <c r="R346" s="184">
        <f>Q346*H346</f>
        <v>2.5610500000000001E-2</v>
      </c>
      <c r="S346" s="184">
        <v>0</v>
      </c>
      <c r="T346" s="18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6" t="s">
        <v>355</v>
      </c>
      <c r="AT346" s="186" t="s">
        <v>240</v>
      </c>
      <c r="AU346" s="186" t="s">
        <v>80</v>
      </c>
      <c r="AY346" s="17" t="s">
        <v>140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7" t="s">
        <v>78</v>
      </c>
      <c r="BK346" s="187">
        <f>ROUND(I346*H346,2)</f>
        <v>0</v>
      </c>
      <c r="BL346" s="17" t="s">
        <v>263</v>
      </c>
      <c r="BM346" s="186" t="s">
        <v>618</v>
      </c>
    </row>
    <row r="347" spans="1:65" s="13" customFormat="1">
      <c r="B347" s="193"/>
      <c r="C347" s="194"/>
      <c r="D347" s="195" t="s">
        <v>151</v>
      </c>
      <c r="E347" s="194"/>
      <c r="F347" s="197" t="s">
        <v>619</v>
      </c>
      <c r="G347" s="194"/>
      <c r="H347" s="198">
        <v>150.65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151</v>
      </c>
      <c r="AU347" s="204" t="s">
        <v>80</v>
      </c>
      <c r="AV347" s="13" t="s">
        <v>80</v>
      </c>
      <c r="AW347" s="13" t="s">
        <v>4</v>
      </c>
      <c r="AX347" s="13" t="s">
        <v>78</v>
      </c>
      <c r="AY347" s="204" t="s">
        <v>140</v>
      </c>
    </row>
    <row r="348" spans="1:65" s="2" customFormat="1" ht="37.9" customHeight="1">
      <c r="A348" s="34"/>
      <c r="B348" s="35"/>
      <c r="C348" s="174" t="s">
        <v>620</v>
      </c>
      <c r="D348" s="174" t="s">
        <v>143</v>
      </c>
      <c r="E348" s="175" t="s">
        <v>621</v>
      </c>
      <c r="F348" s="176" t="s">
        <v>622</v>
      </c>
      <c r="G348" s="177" t="s">
        <v>228</v>
      </c>
      <c r="H348" s="178">
        <v>155</v>
      </c>
      <c r="I348" s="179"/>
      <c r="J348" s="180">
        <f>ROUND(I348*H348,2)</f>
        <v>0</v>
      </c>
      <c r="K348" s="181"/>
      <c r="L348" s="39"/>
      <c r="M348" s="182" t="s">
        <v>18</v>
      </c>
      <c r="N348" s="183" t="s">
        <v>41</v>
      </c>
      <c r="O348" s="64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6" t="s">
        <v>263</v>
      </c>
      <c r="AT348" s="186" t="s">
        <v>143</v>
      </c>
      <c r="AU348" s="186" t="s">
        <v>80</v>
      </c>
      <c r="AY348" s="17" t="s">
        <v>140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7" t="s">
        <v>78</v>
      </c>
      <c r="BK348" s="187">
        <f>ROUND(I348*H348,2)</f>
        <v>0</v>
      </c>
      <c r="BL348" s="17" t="s">
        <v>263</v>
      </c>
      <c r="BM348" s="186" t="s">
        <v>623</v>
      </c>
    </row>
    <row r="349" spans="1:65" s="2" customFormat="1">
      <c r="A349" s="34"/>
      <c r="B349" s="35"/>
      <c r="C349" s="36"/>
      <c r="D349" s="188" t="s">
        <v>149</v>
      </c>
      <c r="E349" s="36"/>
      <c r="F349" s="189" t="s">
        <v>624</v>
      </c>
      <c r="G349" s="36"/>
      <c r="H349" s="36"/>
      <c r="I349" s="190"/>
      <c r="J349" s="36"/>
      <c r="K349" s="36"/>
      <c r="L349" s="39"/>
      <c r="M349" s="191"/>
      <c r="N349" s="192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149</v>
      </c>
      <c r="AU349" s="17" t="s">
        <v>80</v>
      </c>
    </row>
    <row r="350" spans="1:65" s="2" customFormat="1" ht="24.2" customHeight="1">
      <c r="A350" s="34"/>
      <c r="B350" s="35"/>
      <c r="C350" s="215" t="s">
        <v>625</v>
      </c>
      <c r="D350" s="215" t="s">
        <v>240</v>
      </c>
      <c r="E350" s="216" t="s">
        <v>626</v>
      </c>
      <c r="F350" s="217" t="s">
        <v>627</v>
      </c>
      <c r="G350" s="218" t="s">
        <v>228</v>
      </c>
      <c r="H350" s="219">
        <v>178.25</v>
      </c>
      <c r="I350" s="220"/>
      <c r="J350" s="221">
        <f>ROUND(I350*H350,2)</f>
        <v>0</v>
      </c>
      <c r="K350" s="222"/>
      <c r="L350" s="223"/>
      <c r="M350" s="224" t="s">
        <v>18</v>
      </c>
      <c r="N350" s="225" t="s">
        <v>41</v>
      </c>
      <c r="O350" s="64"/>
      <c r="P350" s="184">
        <f>O350*H350</f>
        <v>0</v>
      </c>
      <c r="Q350" s="184">
        <v>1.6000000000000001E-4</v>
      </c>
      <c r="R350" s="184">
        <f>Q350*H350</f>
        <v>2.8520000000000004E-2</v>
      </c>
      <c r="S350" s="184">
        <v>0</v>
      </c>
      <c r="T350" s="18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6" t="s">
        <v>355</v>
      </c>
      <c r="AT350" s="186" t="s">
        <v>240</v>
      </c>
      <c r="AU350" s="186" t="s">
        <v>80</v>
      </c>
      <c r="AY350" s="17" t="s">
        <v>140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7" t="s">
        <v>78</v>
      </c>
      <c r="BK350" s="187">
        <f>ROUND(I350*H350,2)</f>
        <v>0</v>
      </c>
      <c r="BL350" s="17" t="s">
        <v>263</v>
      </c>
      <c r="BM350" s="186" t="s">
        <v>628</v>
      </c>
    </row>
    <row r="351" spans="1:65" s="13" customFormat="1">
      <c r="B351" s="193"/>
      <c r="C351" s="194"/>
      <c r="D351" s="195" t="s">
        <v>151</v>
      </c>
      <c r="E351" s="194"/>
      <c r="F351" s="197" t="s">
        <v>629</v>
      </c>
      <c r="G351" s="194"/>
      <c r="H351" s="198">
        <v>178.25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151</v>
      </c>
      <c r="AU351" s="204" t="s">
        <v>80</v>
      </c>
      <c r="AV351" s="13" t="s">
        <v>80</v>
      </c>
      <c r="AW351" s="13" t="s">
        <v>4</v>
      </c>
      <c r="AX351" s="13" t="s">
        <v>78</v>
      </c>
      <c r="AY351" s="204" t="s">
        <v>140</v>
      </c>
    </row>
    <row r="352" spans="1:65" s="2" customFormat="1" ht="37.9" customHeight="1">
      <c r="A352" s="34"/>
      <c r="B352" s="35"/>
      <c r="C352" s="174" t="s">
        <v>630</v>
      </c>
      <c r="D352" s="174" t="s">
        <v>143</v>
      </c>
      <c r="E352" s="175" t="s">
        <v>631</v>
      </c>
      <c r="F352" s="176" t="s">
        <v>632</v>
      </c>
      <c r="G352" s="177" t="s">
        <v>228</v>
      </c>
      <c r="H352" s="178">
        <v>17</v>
      </c>
      <c r="I352" s="179"/>
      <c r="J352" s="180">
        <f>ROUND(I352*H352,2)</f>
        <v>0</v>
      </c>
      <c r="K352" s="181"/>
      <c r="L352" s="39"/>
      <c r="M352" s="182" t="s">
        <v>18</v>
      </c>
      <c r="N352" s="183" t="s">
        <v>41</v>
      </c>
      <c r="O352" s="64"/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6" t="s">
        <v>263</v>
      </c>
      <c r="AT352" s="186" t="s">
        <v>143</v>
      </c>
      <c r="AU352" s="186" t="s">
        <v>80</v>
      </c>
      <c r="AY352" s="17" t="s">
        <v>140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7" t="s">
        <v>78</v>
      </c>
      <c r="BK352" s="187">
        <f>ROUND(I352*H352,2)</f>
        <v>0</v>
      </c>
      <c r="BL352" s="17" t="s">
        <v>263</v>
      </c>
      <c r="BM352" s="186" t="s">
        <v>633</v>
      </c>
    </row>
    <row r="353" spans="1:65" s="2" customFormat="1">
      <c r="A353" s="34"/>
      <c r="B353" s="35"/>
      <c r="C353" s="36"/>
      <c r="D353" s="188" t="s">
        <v>149</v>
      </c>
      <c r="E353" s="36"/>
      <c r="F353" s="189" t="s">
        <v>634</v>
      </c>
      <c r="G353" s="36"/>
      <c r="H353" s="36"/>
      <c r="I353" s="190"/>
      <c r="J353" s="36"/>
      <c r="K353" s="36"/>
      <c r="L353" s="39"/>
      <c r="M353" s="191"/>
      <c r="N353" s="192"/>
      <c r="O353" s="64"/>
      <c r="P353" s="64"/>
      <c r="Q353" s="64"/>
      <c r="R353" s="64"/>
      <c r="S353" s="64"/>
      <c r="T353" s="65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149</v>
      </c>
      <c r="AU353" s="17" t="s">
        <v>80</v>
      </c>
    </row>
    <row r="354" spans="1:65" s="2" customFormat="1" ht="24.2" customHeight="1">
      <c r="A354" s="34"/>
      <c r="B354" s="35"/>
      <c r="C354" s="215" t="s">
        <v>635</v>
      </c>
      <c r="D354" s="215" t="s">
        <v>240</v>
      </c>
      <c r="E354" s="216" t="s">
        <v>636</v>
      </c>
      <c r="F354" s="217" t="s">
        <v>637</v>
      </c>
      <c r="G354" s="218" t="s">
        <v>228</v>
      </c>
      <c r="H354" s="219">
        <v>19.55</v>
      </c>
      <c r="I354" s="220"/>
      <c r="J354" s="221">
        <f>ROUND(I354*H354,2)</f>
        <v>0</v>
      </c>
      <c r="K354" s="222"/>
      <c r="L354" s="223"/>
      <c r="M354" s="224" t="s">
        <v>18</v>
      </c>
      <c r="N354" s="225" t="s">
        <v>41</v>
      </c>
      <c r="O354" s="64"/>
      <c r="P354" s="184">
        <f>O354*H354</f>
        <v>0</v>
      </c>
      <c r="Q354" s="184">
        <v>5.2999999999999998E-4</v>
      </c>
      <c r="R354" s="184">
        <f>Q354*H354</f>
        <v>1.0361499999999999E-2</v>
      </c>
      <c r="S354" s="184">
        <v>0</v>
      </c>
      <c r="T354" s="18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6" t="s">
        <v>355</v>
      </c>
      <c r="AT354" s="186" t="s">
        <v>240</v>
      </c>
      <c r="AU354" s="186" t="s">
        <v>80</v>
      </c>
      <c r="AY354" s="17" t="s">
        <v>140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7" t="s">
        <v>78</v>
      </c>
      <c r="BK354" s="187">
        <f>ROUND(I354*H354,2)</f>
        <v>0</v>
      </c>
      <c r="BL354" s="17" t="s">
        <v>263</v>
      </c>
      <c r="BM354" s="186" t="s">
        <v>638</v>
      </c>
    </row>
    <row r="355" spans="1:65" s="13" customFormat="1">
      <c r="B355" s="193"/>
      <c r="C355" s="194"/>
      <c r="D355" s="195" t="s">
        <v>151</v>
      </c>
      <c r="E355" s="194"/>
      <c r="F355" s="197" t="s">
        <v>639</v>
      </c>
      <c r="G355" s="194"/>
      <c r="H355" s="198">
        <v>19.55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151</v>
      </c>
      <c r="AU355" s="204" t="s">
        <v>80</v>
      </c>
      <c r="AV355" s="13" t="s">
        <v>80</v>
      </c>
      <c r="AW355" s="13" t="s">
        <v>4</v>
      </c>
      <c r="AX355" s="13" t="s">
        <v>78</v>
      </c>
      <c r="AY355" s="204" t="s">
        <v>140</v>
      </c>
    </row>
    <row r="356" spans="1:65" s="2" customFormat="1" ht="33" customHeight="1">
      <c r="A356" s="34"/>
      <c r="B356" s="35"/>
      <c r="C356" s="174" t="s">
        <v>640</v>
      </c>
      <c r="D356" s="174" t="s">
        <v>143</v>
      </c>
      <c r="E356" s="175" t="s">
        <v>641</v>
      </c>
      <c r="F356" s="176" t="s">
        <v>642</v>
      </c>
      <c r="G356" s="177" t="s">
        <v>161</v>
      </c>
      <c r="H356" s="178">
        <v>18</v>
      </c>
      <c r="I356" s="179"/>
      <c r="J356" s="180">
        <f>ROUND(I356*H356,2)</f>
        <v>0</v>
      </c>
      <c r="K356" s="181"/>
      <c r="L356" s="39"/>
      <c r="M356" s="182" t="s">
        <v>18</v>
      </c>
      <c r="N356" s="183" t="s">
        <v>41</v>
      </c>
      <c r="O356" s="64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6" t="s">
        <v>263</v>
      </c>
      <c r="AT356" s="186" t="s">
        <v>143</v>
      </c>
      <c r="AU356" s="186" t="s">
        <v>80</v>
      </c>
      <c r="AY356" s="17" t="s">
        <v>140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7" t="s">
        <v>78</v>
      </c>
      <c r="BK356" s="187">
        <f>ROUND(I356*H356,2)</f>
        <v>0</v>
      </c>
      <c r="BL356" s="17" t="s">
        <v>263</v>
      </c>
      <c r="BM356" s="186" t="s">
        <v>643</v>
      </c>
    </row>
    <row r="357" spans="1:65" s="2" customFormat="1">
      <c r="A357" s="34"/>
      <c r="B357" s="35"/>
      <c r="C357" s="36"/>
      <c r="D357" s="188" t="s">
        <v>149</v>
      </c>
      <c r="E357" s="36"/>
      <c r="F357" s="189" t="s">
        <v>644</v>
      </c>
      <c r="G357" s="36"/>
      <c r="H357" s="36"/>
      <c r="I357" s="190"/>
      <c r="J357" s="36"/>
      <c r="K357" s="36"/>
      <c r="L357" s="39"/>
      <c r="M357" s="191"/>
      <c r="N357" s="192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149</v>
      </c>
      <c r="AU357" s="17" t="s">
        <v>80</v>
      </c>
    </row>
    <row r="358" spans="1:65" s="2" customFormat="1" ht="33" customHeight="1">
      <c r="A358" s="34"/>
      <c r="B358" s="35"/>
      <c r="C358" s="174" t="s">
        <v>645</v>
      </c>
      <c r="D358" s="174" t="s">
        <v>143</v>
      </c>
      <c r="E358" s="175" t="s">
        <v>646</v>
      </c>
      <c r="F358" s="176" t="s">
        <v>647</v>
      </c>
      <c r="G358" s="177" t="s">
        <v>161</v>
      </c>
      <c r="H358" s="178">
        <v>5</v>
      </c>
      <c r="I358" s="179"/>
      <c r="J358" s="180">
        <f>ROUND(I358*H358,2)</f>
        <v>0</v>
      </c>
      <c r="K358" s="181"/>
      <c r="L358" s="39"/>
      <c r="M358" s="182" t="s">
        <v>18</v>
      </c>
      <c r="N358" s="183" t="s">
        <v>41</v>
      </c>
      <c r="O358" s="64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6" t="s">
        <v>263</v>
      </c>
      <c r="AT358" s="186" t="s">
        <v>143</v>
      </c>
      <c r="AU358" s="186" t="s">
        <v>80</v>
      </c>
      <c r="AY358" s="17" t="s">
        <v>140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7" t="s">
        <v>78</v>
      </c>
      <c r="BK358" s="187">
        <f>ROUND(I358*H358,2)</f>
        <v>0</v>
      </c>
      <c r="BL358" s="17" t="s">
        <v>263</v>
      </c>
      <c r="BM358" s="186" t="s">
        <v>648</v>
      </c>
    </row>
    <row r="359" spans="1:65" s="2" customFormat="1">
      <c r="A359" s="34"/>
      <c r="B359" s="35"/>
      <c r="C359" s="36"/>
      <c r="D359" s="188" t="s">
        <v>149</v>
      </c>
      <c r="E359" s="36"/>
      <c r="F359" s="189" t="s">
        <v>649</v>
      </c>
      <c r="G359" s="36"/>
      <c r="H359" s="36"/>
      <c r="I359" s="190"/>
      <c r="J359" s="36"/>
      <c r="K359" s="36"/>
      <c r="L359" s="39"/>
      <c r="M359" s="191"/>
      <c r="N359" s="192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149</v>
      </c>
      <c r="AU359" s="17" t="s">
        <v>80</v>
      </c>
    </row>
    <row r="360" spans="1:65" s="2" customFormat="1" ht="33" customHeight="1">
      <c r="A360" s="34"/>
      <c r="B360" s="35"/>
      <c r="C360" s="174" t="s">
        <v>650</v>
      </c>
      <c r="D360" s="174" t="s">
        <v>143</v>
      </c>
      <c r="E360" s="175" t="s">
        <v>651</v>
      </c>
      <c r="F360" s="176" t="s">
        <v>652</v>
      </c>
      <c r="G360" s="177" t="s">
        <v>161</v>
      </c>
      <c r="H360" s="178">
        <v>1</v>
      </c>
      <c r="I360" s="179"/>
      <c r="J360" s="180">
        <f>ROUND(I360*H360,2)</f>
        <v>0</v>
      </c>
      <c r="K360" s="181"/>
      <c r="L360" s="39"/>
      <c r="M360" s="182" t="s">
        <v>18</v>
      </c>
      <c r="N360" s="183" t="s">
        <v>41</v>
      </c>
      <c r="O360" s="64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86" t="s">
        <v>263</v>
      </c>
      <c r="AT360" s="186" t="s">
        <v>143</v>
      </c>
      <c r="AU360" s="186" t="s">
        <v>80</v>
      </c>
      <c r="AY360" s="17" t="s">
        <v>140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7" t="s">
        <v>78</v>
      </c>
      <c r="BK360" s="187">
        <f>ROUND(I360*H360,2)</f>
        <v>0</v>
      </c>
      <c r="BL360" s="17" t="s">
        <v>263</v>
      </c>
      <c r="BM360" s="186" t="s">
        <v>653</v>
      </c>
    </row>
    <row r="361" spans="1:65" s="2" customFormat="1">
      <c r="A361" s="34"/>
      <c r="B361" s="35"/>
      <c r="C361" s="36"/>
      <c r="D361" s="188" t="s">
        <v>149</v>
      </c>
      <c r="E361" s="36"/>
      <c r="F361" s="189" t="s">
        <v>654</v>
      </c>
      <c r="G361" s="36"/>
      <c r="H361" s="36"/>
      <c r="I361" s="190"/>
      <c r="J361" s="36"/>
      <c r="K361" s="36"/>
      <c r="L361" s="39"/>
      <c r="M361" s="191"/>
      <c r="N361" s="192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149</v>
      </c>
      <c r="AU361" s="17" t="s">
        <v>80</v>
      </c>
    </row>
    <row r="362" spans="1:65" s="2" customFormat="1" ht="24.2" customHeight="1">
      <c r="A362" s="34"/>
      <c r="B362" s="35"/>
      <c r="C362" s="215" t="s">
        <v>655</v>
      </c>
      <c r="D362" s="215" t="s">
        <v>240</v>
      </c>
      <c r="E362" s="216" t="s">
        <v>656</v>
      </c>
      <c r="F362" s="217" t="s">
        <v>657</v>
      </c>
      <c r="G362" s="218" t="s">
        <v>161</v>
      </c>
      <c r="H362" s="219">
        <v>1</v>
      </c>
      <c r="I362" s="220"/>
      <c r="J362" s="221">
        <f>ROUND(I362*H362,2)</f>
        <v>0</v>
      </c>
      <c r="K362" s="222"/>
      <c r="L362" s="223"/>
      <c r="M362" s="224" t="s">
        <v>18</v>
      </c>
      <c r="N362" s="225" t="s">
        <v>41</v>
      </c>
      <c r="O362" s="64"/>
      <c r="P362" s="184">
        <f>O362*H362</f>
        <v>0</v>
      </c>
      <c r="Q362" s="184">
        <v>1.5E-3</v>
      </c>
      <c r="R362" s="184">
        <f>Q362*H362</f>
        <v>1.5E-3</v>
      </c>
      <c r="S362" s="184">
        <v>0</v>
      </c>
      <c r="T362" s="18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6" t="s">
        <v>355</v>
      </c>
      <c r="AT362" s="186" t="s">
        <v>240</v>
      </c>
      <c r="AU362" s="186" t="s">
        <v>80</v>
      </c>
      <c r="AY362" s="17" t="s">
        <v>140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7" t="s">
        <v>78</v>
      </c>
      <c r="BK362" s="187">
        <f>ROUND(I362*H362,2)</f>
        <v>0</v>
      </c>
      <c r="BL362" s="17" t="s">
        <v>263</v>
      </c>
      <c r="BM362" s="186" t="s">
        <v>658</v>
      </c>
    </row>
    <row r="363" spans="1:65" s="2" customFormat="1" ht="33" customHeight="1">
      <c r="A363" s="34"/>
      <c r="B363" s="35"/>
      <c r="C363" s="174" t="s">
        <v>659</v>
      </c>
      <c r="D363" s="174" t="s">
        <v>143</v>
      </c>
      <c r="E363" s="175" t="s">
        <v>660</v>
      </c>
      <c r="F363" s="176" t="s">
        <v>661</v>
      </c>
      <c r="G363" s="177" t="s">
        <v>161</v>
      </c>
      <c r="H363" s="178">
        <v>1</v>
      </c>
      <c r="I363" s="179"/>
      <c r="J363" s="180">
        <f>ROUND(I363*H363,2)</f>
        <v>0</v>
      </c>
      <c r="K363" s="181"/>
      <c r="L363" s="39"/>
      <c r="M363" s="182" t="s">
        <v>18</v>
      </c>
      <c r="N363" s="183" t="s">
        <v>41</v>
      </c>
      <c r="O363" s="64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86" t="s">
        <v>263</v>
      </c>
      <c r="AT363" s="186" t="s">
        <v>143</v>
      </c>
      <c r="AU363" s="186" t="s">
        <v>80</v>
      </c>
      <c r="AY363" s="17" t="s">
        <v>140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7" t="s">
        <v>78</v>
      </c>
      <c r="BK363" s="187">
        <f>ROUND(I363*H363,2)</f>
        <v>0</v>
      </c>
      <c r="BL363" s="17" t="s">
        <v>263</v>
      </c>
      <c r="BM363" s="186" t="s">
        <v>662</v>
      </c>
    </row>
    <row r="364" spans="1:65" s="2" customFormat="1">
      <c r="A364" s="34"/>
      <c r="B364" s="35"/>
      <c r="C364" s="36"/>
      <c r="D364" s="188" t="s">
        <v>149</v>
      </c>
      <c r="E364" s="36"/>
      <c r="F364" s="189" t="s">
        <v>663</v>
      </c>
      <c r="G364" s="36"/>
      <c r="H364" s="36"/>
      <c r="I364" s="190"/>
      <c r="J364" s="36"/>
      <c r="K364" s="36"/>
      <c r="L364" s="39"/>
      <c r="M364" s="191"/>
      <c r="N364" s="192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149</v>
      </c>
      <c r="AU364" s="17" t="s">
        <v>80</v>
      </c>
    </row>
    <row r="365" spans="1:65" s="2" customFormat="1" ht="16.5" customHeight="1">
      <c r="A365" s="34"/>
      <c r="B365" s="35"/>
      <c r="C365" s="215" t="s">
        <v>664</v>
      </c>
      <c r="D365" s="215" t="s">
        <v>240</v>
      </c>
      <c r="E365" s="216" t="s">
        <v>665</v>
      </c>
      <c r="F365" s="217" t="s">
        <v>666</v>
      </c>
      <c r="G365" s="218" t="s">
        <v>161</v>
      </c>
      <c r="H365" s="219">
        <v>1</v>
      </c>
      <c r="I365" s="220"/>
      <c r="J365" s="221">
        <f>ROUND(I365*H365,2)</f>
        <v>0</v>
      </c>
      <c r="K365" s="222"/>
      <c r="L365" s="223"/>
      <c r="M365" s="224" t="s">
        <v>18</v>
      </c>
      <c r="N365" s="225" t="s">
        <v>41</v>
      </c>
      <c r="O365" s="64"/>
      <c r="P365" s="184">
        <f>O365*H365</f>
        <v>0</v>
      </c>
      <c r="Q365" s="184">
        <v>1.4999999999999999E-4</v>
      </c>
      <c r="R365" s="184">
        <f>Q365*H365</f>
        <v>1.4999999999999999E-4</v>
      </c>
      <c r="S365" s="184">
        <v>0</v>
      </c>
      <c r="T365" s="185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6" t="s">
        <v>355</v>
      </c>
      <c r="AT365" s="186" t="s">
        <v>240</v>
      </c>
      <c r="AU365" s="186" t="s">
        <v>80</v>
      </c>
      <c r="AY365" s="17" t="s">
        <v>140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7" t="s">
        <v>78</v>
      </c>
      <c r="BK365" s="187">
        <f>ROUND(I365*H365,2)</f>
        <v>0</v>
      </c>
      <c r="BL365" s="17" t="s">
        <v>263</v>
      </c>
      <c r="BM365" s="186" t="s">
        <v>667</v>
      </c>
    </row>
    <row r="366" spans="1:65" s="2" customFormat="1" ht="37.9" customHeight="1">
      <c r="A366" s="34"/>
      <c r="B366" s="35"/>
      <c r="C366" s="174" t="s">
        <v>668</v>
      </c>
      <c r="D366" s="174" t="s">
        <v>143</v>
      </c>
      <c r="E366" s="175" t="s">
        <v>669</v>
      </c>
      <c r="F366" s="176" t="s">
        <v>670</v>
      </c>
      <c r="G366" s="177" t="s">
        <v>161</v>
      </c>
      <c r="H366" s="178">
        <v>3</v>
      </c>
      <c r="I366" s="179"/>
      <c r="J366" s="180">
        <f>ROUND(I366*H366,2)</f>
        <v>0</v>
      </c>
      <c r="K366" s="181"/>
      <c r="L366" s="39"/>
      <c r="M366" s="182" t="s">
        <v>18</v>
      </c>
      <c r="N366" s="183" t="s">
        <v>41</v>
      </c>
      <c r="O366" s="64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86" t="s">
        <v>263</v>
      </c>
      <c r="AT366" s="186" t="s">
        <v>143</v>
      </c>
      <c r="AU366" s="186" t="s">
        <v>80</v>
      </c>
      <c r="AY366" s="17" t="s">
        <v>140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7" t="s">
        <v>78</v>
      </c>
      <c r="BK366" s="187">
        <f>ROUND(I366*H366,2)</f>
        <v>0</v>
      </c>
      <c r="BL366" s="17" t="s">
        <v>263</v>
      </c>
      <c r="BM366" s="186" t="s">
        <v>671</v>
      </c>
    </row>
    <row r="367" spans="1:65" s="2" customFormat="1">
      <c r="A367" s="34"/>
      <c r="B367" s="35"/>
      <c r="C367" s="36"/>
      <c r="D367" s="188" t="s">
        <v>149</v>
      </c>
      <c r="E367" s="36"/>
      <c r="F367" s="189" t="s">
        <v>672</v>
      </c>
      <c r="G367" s="36"/>
      <c r="H367" s="36"/>
      <c r="I367" s="190"/>
      <c r="J367" s="36"/>
      <c r="K367" s="36"/>
      <c r="L367" s="39"/>
      <c r="M367" s="191"/>
      <c r="N367" s="192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149</v>
      </c>
      <c r="AU367" s="17" t="s">
        <v>80</v>
      </c>
    </row>
    <row r="368" spans="1:65" s="2" customFormat="1" ht="24.2" customHeight="1">
      <c r="A368" s="34"/>
      <c r="B368" s="35"/>
      <c r="C368" s="215" t="s">
        <v>673</v>
      </c>
      <c r="D368" s="215" t="s">
        <v>240</v>
      </c>
      <c r="E368" s="216" t="s">
        <v>674</v>
      </c>
      <c r="F368" s="217" t="s">
        <v>675</v>
      </c>
      <c r="G368" s="218" t="s">
        <v>161</v>
      </c>
      <c r="H368" s="219">
        <v>3</v>
      </c>
      <c r="I368" s="220"/>
      <c r="J368" s="221">
        <f>ROUND(I368*H368,2)</f>
        <v>0</v>
      </c>
      <c r="K368" s="222"/>
      <c r="L368" s="223"/>
      <c r="M368" s="224" t="s">
        <v>18</v>
      </c>
      <c r="N368" s="225" t="s">
        <v>41</v>
      </c>
      <c r="O368" s="64"/>
      <c r="P368" s="184">
        <f>O368*H368</f>
        <v>0</v>
      </c>
      <c r="Q368" s="184">
        <v>4.0000000000000003E-5</v>
      </c>
      <c r="R368" s="184">
        <f>Q368*H368</f>
        <v>1.2000000000000002E-4</v>
      </c>
      <c r="S368" s="184">
        <v>0</v>
      </c>
      <c r="T368" s="18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86" t="s">
        <v>355</v>
      </c>
      <c r="AT368" s="186" t="s">
        <v>240</v>
      </c>
      <c r="AU368" s="186" t="s">
        <v>80</v>
      </c>
      <c r="AY368" s="17" t="s">
        <v>140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7" t="s">
        <v>78</v>
      </c>
      <c r="BK368" s="187">
        <f>ROUND(I368*H368,2)</f>
        <v>0</v>
      </c>
      <c r="BL368" s="17" t="s">
        <v>263</v>
      </c>
      <c r="BM368" s="186" t="s">
        <v>676</v>
      </c>
    </row>
    <row r="369" spans="1:65" s="2" customFormat="1" ht="44.25" customHeight="1">
      <c r="A369" s="34"/>
      <c r="B369" s="35"/>
      <c r="C369" s="174" t="s">
        <v>677</v>
      </c>
      <c r="D369" s="174" t="s">
        <v>143</v>
      </c>
      <c r="E369" s="175" t="s">
        <v>678</v>
      </c>
      <c r="F369" s="176" t="s">
        <v>679</v>
      </c>
      <c r="G369" s="177" t="s">
        <v>161</v>
      </c>
      <c r="H369" s="178">
        <v>1</v>
      </c>
      <c r="I369" s="179"/>
      <c r="J369" s="180">
        <f>ROUND(I369*H369,2)</f>
        <v>0</v>
      </c>
      <c r="K369" s="181"/>
      <c r="L369" s="39"/>
      <c r="M369" s="182" t="s">
        <v>18</v>
      </c>
      <c r="N369" s="183" t="s">
        <v>41</v>
      </c>
      <c r="O369" s="64"/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86" t="s">
        <v>263</v>
      </c>
      <c r="AT369" s="186" t="s">
        <v>143</v>
      </c>
      <c r="AU369" s="186" t="s">
        <v>80</v>
      </c>
      <c r="AY369" s="17" t="s">
        <v>140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7" t="s">
        <v>78</v>
      </c>
      <c r="BK369" s="187">
        <f>ROUND(I369*H369,2)</f>
        <v>0</v>
      </c>
      <c r="BL369" s="17" t="s">
        <v>263</v>
      </c>
      <c r="BM369" s="186" t="s">
        <v>680</v>
      </c>
    </row>
    <row r="370" spans="1:65" s="2" customFormat="1">
      <c r="A370" s="34"/>
      <c r="B370" s="35"/>
      <c r="C370" s="36"/>
      <c r="D370" s="188" t="s">
        <v>149</v>
      </c>
      <c r="E370" s="36"/>
      <c r="F370" s="189" t="s">
        <v>681</v>
      </c>
      <c r="G370" s="36"/>
      <c r="H370" s="36"/>
      <c r="I370" s="190"/>
      <c r="J370" s="36"/>
      <c r="K370" s="36"/>
      <c r="L370" s="39"/>
      <c r="M370" s="191"/>
      <c r="N370" s="192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149</v>
      </c>
      <c r="AU370" s="17" t="s">
        <v>80</v>
      </c>
    </row>
    <row r="371" spans="1:65" s="2" customFormat="1" ht="24.2" customHeight="1">
      <c r="A371" s="34"/>
      <c r="B371" s="35"/>
      <c r="C371" s="215" t="s">
        <v>682</v>
      </c>
      <c r="D371" s="215" t="s">
        <v>240</v>
      </c>
      <c r="E371" s="216" t="s">
        <v>683</v>
      </c>
      <c r="F371" s="217" t="s">
        <v>684</v>
      </c>
      <c r="G371" s="218" t="s">
        <v>161</v>
      </c>
      <c r="H371" s="219">
        <v>1</v>
      </c>
      <c r="I371" s="220"/>
      <c r="J371" s="221">
        <f>ROUND(I371*H371,2)</f>
        <v>0</v>
      </c>
      <c r="K371" s="222"/>
      <c r="L371" s="223"/>
      <c r="M371" s="224" t="s">
        <v>18</v>
      </c>
      <c r="N371" s="225" t="s">
        <v>41</v>
      </c>
      <c r="O371" s="64"/>
      <c r="P371" s="184">
        <f>O371*H371</f>
        <v>0</v>
      </c>
      <c r="Q371" s="184">
        <v>4.0000000000000003E-5</v>
      </c>
      <c r="R371" s="184">
        <f>Q371*H371</f>
        <v>4.0000000000000003E-5</v>
      </c>
      <c r="S371" s="184">
        <v>0</v>
      </c>
      <c r="T371" s="185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86" t="s">
        <v>355</v>
      </c>
      <c r="AT371" s="186" t="s">
        <v>240</v>
      </c>
      <c r="AU371" s="186" t="s">
        <v>80</v>
      </c>
      <c r="AY371" s="17" t="s">
        <v>140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7" t="s">
        <v>78</v>
      </c>
      <c r="BK371" s="187">
        <f>ROUND(I371*H371,2)</f>
        <v>0</v>
      </c>
      <c r="BL371" s="17" t="s">
        <v>263</v>
      </c>
      <c r="BM371" s="186" t="s">
        <v>685</v>
      </c>
    </row>
    <row r="372" spans="1:65" s="2" customFormat="1" ht="33" customHeight="1">
      <c r="A372" s="34"/>
      <c r="B372" s="35"/>
      <c r="C372" s="174" t="s">
        <v>686</v>
      </c>
      <c r="D372" s="174" t="s">
        <v>143</v>
      </c>
      <c r="E372" s="175" t="s">
        <v>687</v>
      </c>
      <c r="F372" s="176" t="s">
        <v>688</v>
      </c>
      <c r="G372" s="177" t="s">
        <v>161</v>
      </c>
      <c r="H372" s="178">
        <v>1</v>
      </c>
      <c r="I372" s="179"/>
      <c r="J372" s="180">
        <f>ROUND(I372*H372,2)</f>
        <v>0</v>
      </c>
      <c r="K372" s="181"/>
      <c r="L372" s="39"/>
      <c r="M372" s="182" t="s">
        <v>18</v>
      </c>
      <c r="N372" s="183" t="s">
        <v>41</v>
      </c>
      <c r="O372" s="64"/>
      <c r="P372" s="184">
        <f>O372*H372</f>
        <v>0</v>
      </c>
      <c r="Q372" s="184">
        <v>0</v>
      </c>
      <c r="R372" s="184">
        <f>Q372*H372</f>
        <v>0</v>
      </c>
      <c r="S372" s="184">
        <v>0</v>
      </c>
      <c r="T372" s="185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6" t="s">
        <v>263</v>
      </c>
      <c r="AT372" s="186" t="s">
        <v>143</v>
      </c>
      <c r="AU372" s="186" t="s">
        <v>80</v>
      </c>
      <c r="AY372" s="17" t="s">
        <v>140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7" t="s">
        <v>78</v>
      </c>
      <c r="BK372" s="187">
        <f>ROUND(I372*H372,2)</f>
        <v>0</v>
      </c>
      <c r="BL372" s="17" t="s">
        <v>263</v>
      </c>
      <c r="BM372" s="186" t="s">
        <v>689</v>
      </c>
    </row>
    <row r="373" spans="1:65" s="2" customFormat="1">
      <c r="A373" s="34"/>
      <c r="B373" s="35"/>
      <c r="C373" s="36"/>
      <c r="D373" s="188" t="s">
        <v>149</v>
      </c>
      <c r="E373" s="36"/>
      <c r="F373" s="189" t="s">
        <v>690</v>
      </c>
      <c r="G373" s="36"/>
      <c r="H373" s="36"/>
      <c r="I373" s="190"/>
      <c r="J373" s="36"/>
      <c r="K373" s="36"/>
      <c r="L373" s="39"/>
      <c r="M373" s="191"/>
      <c r="N373" s="192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149</v>
      </c>
      <c r="AU373" s="17" t="s">
        <v>80</v>
      </c>
    </row>
    <row r="374" spans="1:65" s="2" customFormat="1" ht="16.5" customHeight="1">
      <c r="A374" s="34"/>
      <c r="B374" s="35"/>
      <c r="C374" s="215" t="s">
        <v>691</v>
      </c>
      <c r="D374" s="215" t="s">
        <v>240</v>
      </c>
      <c r="E374" s="216" t="s">
        <v>692</v>
      </c>
      <c r="F374" s="217" t="s">
        <v>693</v>
      </c>
      <c r="G374" s="218" t="s">
        <v>161</v>
      </c>
      <c r="H374" s="219">
        <v>1</v>
      </c>
      <c r="I374" s="220"/>
      <c r="J374" s="221">
        <f>ROUND(I374*H374,2)</f>
        <v>0</v>
      </c>
      <c r="K374" s="222"/>
      <c r="L374" s="223"/>
      <c r="M374" s="224" t="s">
        <v>18</v>
      </c>
      <c r="N374" s="225" t="s">
        <v>41</v>
      </c>
      <c r="O374" s="64"/>
      <c r="P374" s="184">
        <f>O374*H374</f>
        <v>0</v>
      </c>
      <c r="Q374" s="184">
        <v>1.3999999999999999E-4</v>
      </c>
      <c r="R374" s="184">
        <f>Q374*H374</f>
        <v>1.3999999999999999E-4</v>
      </c>
      <c r="S374" s="184">
        <v>0</v>
      </c>
      <c r="T374" s="18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86" t="s">
        <v>355</v>
      </c>
      <c r="AT374" s="186" t="s">
        <v>240</v>
      </c>
      <c r="AU374" s="186" t="s">
        <v>80</v>
      </c>
      <c r="AY374" s="17" t="s">
        <v>140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7" t="s">
        <v>78</v>
      </c>
      <c r="BK374" s="187">
        <f>ROUND(I374*H374,2)</f>
        <v>0</v>
      </c>
      <c r="BL374" s="17" t="s">
        <v>263</v>
      </c>
      <c r="BM374" s="186" t="s">
        <v>694</v>
      </c>
    </row>
    <row r="375" spans="1:65" s="2" customFormat="1" ht="24.2" customHeight="1">
      <c r="A375" s="34"/>
      <c r="B375" s="35"/>
      <c r="C375" s="174" t="s">
        <v>695</v>
      </c>
      <c r="D375" s="174" t="s">
        <v>143</v>
      </c>
      <c r="E375" s="175" t="s">
        <v>696</v>
      </c>
      <c r="F375" s="176" t="s">
        <v>697</v>
      </c>
      <c r="G375" s="177" t="s">
        <v>161</v>
      </c>
      <c r="H375" s="178">
        <v>5</v>
      </c>
      <c r="I375" s="179"/>
      <c r="J375" s="180">
        <f>ROUND(I375*H375,2)</f>
        <v>0</v>
      </c>
      <c r="K375" s="181"/>
      <c r="L375" s="39"/>
      <c r="M375" s="182" t="s">
        <v>18</v>
      </c>
      <c r="N375" s="183" t="s">
        <v>41</v>
      </c>
      <c r="O375" s="64"/>
      <c r="P375" s="184">
        <f>O375*H375</f>
        <v>0</v>
      </c>
      <c r="Q375" s="184">
        <v>0</v>
      </c>
      <c r="R375" s="184">
        <f>Q375*H375</f>
        <v>0</v>
      </c>
      <c r="S375" s="184">
        <v>0</v>
      </c>
      <c r="T375" s="185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6" t="s">
        <v>263</v>
      </c>
      <c r="AT375" s="186" t="s">
        <v>143</v>
      </c>
      <c r="AU375" s="186" t="s">
        <v>80</v>
      </c>
      <c r="AY375" s="17" t="s">
        <v>140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7" t="s">
        <v>78</v>
      </c>
      <c r="BK375" s="187">
        <f>ROUND(I375*H375,2)</f>
        <v>0</v>
      </c>
      <c r="BL375" s="17" t="s">
        <v>263</v>
      </c>
      <c r="BM375" s="186" t="s">
        <v>698</v>
      </c>
    </row>
    <row r="376" spans="1:65" s="2" customFormat="1">
      <c r="A376" s="34"/>
      <c r="B376" s="35"/>
      <c r="C376" s="36"/>
      <c r="D376" s="188" t="s">
        <v>149</v>
      </c>
      <c r="E376" s="36"/>
      <c r="F376" s="189" t="s">
        <v>699</v>
      </c>
      <c r="G376" s="36"/>
      <c r="H376" s="36"/>
      <c r="I376" s="190"/>
      <c r="J376" s="36"/>
      <c r="K376" s="36"/>
      <c r="L376" s="39"/>
      <c r="M376" s="191"/>
      <c r="N376" s="192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149</v>
      </c>
      <c r="AU376" s="17" t="s">
        <v>80</v>
      </c>
    </row>
    <row r="377" spans="1:65" s="13" customFormat="1">
      <c r="B377" s="193"/>
      <c r="C377" s="194"/>
      <c r="D377" s="195" t="s">
        <v>151</v>
      </c>
      <c r="E377" s="196" t="s">
        <v>18</v>
      </c>
      <c r="F377" s="197" t="s">
        <v>700</v>
      </c>
      <c r="G377" s="194"/>
      <c r="H377" s="198">
        <v>2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151</v>
      </c>
      <c r="AU377" s="204" t="s">
        <v>80</v>
      </c>
      <c r="AV377" s="13" t="s">
        <v>80</v>
      </c>
      <c r="AW377" s="13" t="s">
        <v>31</v>
      </c>
      <c r="AX377" s="13" t="s">
        <v>70</v>
      </c>
      <c r="AY377" s="204" t="s">
        <v>140</v>
      </c>
    </row>
    <row r="378" spans="1:65" s="13" customFormat="1">
      <c r="B378" s="193"/>
      <c r="C378" s="194"/>
      <c r="D378" s="195" t="s">
        <v>151</v>
      </c>
      <c r="E378" s="196" t="s">
        <v>18</v>
      </c>
      <c r="F378" s="197" t="s">
        <v>701</v>
      </c>
      <c r="G378" s="194"/>
      <c r="H378" s="198">
        <v>3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151</v>
      </c>
      <c r="AU378" s="204" t="s">
        <v>80</v>
      </c>
      <c r="AV378" s="13" t="s">
        <v>80</v>
      </c>
      <c r="AW378" s="13" t="s">
        <v>31</v>
      </c>
      <c r="AX378" s="13" t="s">
        <v>70</v>
      </c>
      <c r="AY378" s="204" t="s">
        <v>140</v>
      </c>
    </row>
    <row r="379" spans="1:65" s="2" customFormat="1" ht="33" customHeight="1">
      <c r="A379" s="34"/>
      <c r="B379" s="35"/>
      <c r="C379" s="215" t="s">
        <v>702</v>
      </c>
      <c r="D379" s="215" t="s">
        <v>240</v>
      </c>
      <c r="E379" s="216" t="s">
        <v>703</v>
      </c>
      <c r="F379" s="217" t="s">
        <v>704</v>
      </c>
      <c r="G379" s="218" t="s">
        <v>161</v>
      </c>
      <c r="H379" s="219">
        <v>2</v>
      </c>
      <c r="I379" s="220"/>
      <c r="J379" s="221">
        <f>ROUND(I379*H379,2)</f>
        <v>0</v>
      </c>
      <c r="K379" s="222"/>
      <c r="L379" s="223"/>
      <c r="M379" s="224" t="s">
        <v>18</v>
      </c>
      <c r="N379" s="225" t="s">
        <v>41</v>
      </c>
      <c r="O379" s="64"/>
      <c r="P379" s="184">
        <f>O379*H379</f>
        <v>0</v>
      </c>
      <c r="Q379" s="184">
        <v>1.6999999999999999E-3</v>
      </c>
      <c r="R379" s="184">
        <f>Q379*H379</f>
        <v>3.3999999999999998E-3</v>
      </c>
      <c r="S379" s="184">
        <v>0</v>
      </c>
      <c r="T379" s="185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6" t="s">
        <v>355</v>
      </c>
      <c r="AT379" s="186" t="s">
        <v>240</v>
      </c>
      <c r="AU379" s="186" t="s">
        <v>80</v>
      </c>
      <c r="AY379" s="17" t="s">
        <v>140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7" t="s">
        <v>78</v>
      </c>
      <c r="BK379" s="187">
        <f>ROUND(I379*H379,2)</f>
        <v>0</v>
      </c>
      <c r="BL379" s="17" t="s">
        <v>263</v>
      </c>
      <c r="BM379" s="186" t="s">
        <v>705</v>
      </c>
    </row>
    <row r="380" spans="1:65" s="13" customFormat="1">
      <c r="B380" s="193"/>
      <c r="C380" s="194"/>
      <c r="D380" s="195" t="s">
        <v>151</v>
      </c>
      <c r="E380" s="196" t="s">
        <v>18</v>
      </c>
      <c r="F380" s="197" t="s">
        <v>700</v>
      </c>
      <c r="G380" s="194"/>
      <c r="H380" s="198">
        <v>2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151</v>
      </c>
      <c r="AU380" s="204" t="s">
        <v>80</v>
      </c>
      <c r="AV380" s="13" t="s">
        <v>80</v>
      </c>
      <c r="AW380" s="13" t="s">
        <v>31</v>
      </c>
      <c r="AX380" s="13" t="s">
        <v>70</v>
      </c>
      <c r="AY380" s="204" t="s">
        <v>140</v>
      </c>
    </row>
    <row r="381" spans="1:65" s="2" customFormat="1" ht="24.2" customHeight="1">
      <c r="A381" s="34"/>
      <c r="B381" s="35"/>
      <c r="C381" s="215" t="s">
        <v>706</v>
      </c>
      <c r="D381" s="215" t="s">
        <v>240</v>
      </c>
      <c r="E381" s="216" t="s">
        <v>707</v>
      </c>
      <c r="F381" s="217" t="s">
        <v>708</v>
      </c>
      <c r="G381" s="218" t="s">
        <v>161</v>
      </c>
      <c r="H381" s="219">
        <v>3</v>
      </c>
      <c r="I381" s="220"/>
      <c r="J381" s="221">
        <f>ROUND(I381*H381,2)</f>
        <v>0</v>
      </c>
      <c r="K381" s="222"/>
      <c r="L381" s="223"/>
      <c r="M381" s="224" t="s">
        <v>18</v>
      </c>
      <c r="N381" s="225" t="s">
        <v>41</v>
      </c>
      <c r="O381" s="64"/>
      <c r="P381" s="184">
        <f>O381*H381</f>
        <v>0</v>
      </c>
      <c r="Q381" s="184">
        <v>6.9999999999999999E-4</v>
      </c>
      <c r="R381" s="184">
        <f>Q381*H381</f>
        <v>2.0999999999999999E-3</v>
      </c>
      <c r="S381" s="184">
        <v>0</v>
      </c>
      <c r="T381" s="18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86" t="s">
        <v>355</v>
      </c>
      <c r="AT381" s="186" t="s">
        <v>240</v>
      </c>
      <c r="AU381" s="186" t="s">
        <v>80</v>
      </c>
      <c r="AY381" s="17" t="s">
        <v>140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7" t="s">
        <v>78</v>
      </c>
      <c r="BK381" s="187">
        <f>ROUND(I381*H381,2)</f>
        <v>0</v>
      </c>
      <c r="BL381" s="17" t="s">
        <v>263</v>
      </c>
      <c r="BM381" s="186" t="s">
        <v>709</v>
      </c>
    </row>
    <row r="382" spans="1:65" s="13" customFormat="1">
      <c r="B382" s="193"/>
      <c r="C382" s="194"/>
      <c r="D382" s="195" t="s">
        <v>151</v>
      </c>
      <c r="E382" s="196" t="s">
        <v>18</v>
      </c>
      <c r="F382" s="197" t="s">
        <v>701</v>
      </c>
      <c r="G382" s="194"/>
      <c r="H382" s="198">
        <v>3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151</v>
      </c>
      <c r="AU382" s="204" t="s">
        <v>80</v>
      </c>
      <c r="AV382" s="13" t="s">
        <v>80</v>
      </c>
      <c r="AW382" s="13" t="s">
        <v>31</v>
      </c>
      <c r="AX382" s="13" t="s">
        <v>70</v>
      </c>
      <c r="AY382" s="204" t="s">
        <v>140</v>
      </c>
    </row>
    <row r="383" spans="1:65" s="2" customFormat="1" ht="24.2" customHeight="1">
      <c r="A383" s="34"/>
      <c r="B383" s="35"/>
      <c r="C383" s="174" t="s">
        <v>710</v>
      </c>
      <c r="D383" s="174" t="s">
        <v>143</v>
      </c>
      <c r="E383" s="175" t="s">
        <v>711</v>
      </c>
      <c r="F383" s="176" t="s">
        <v>712</v>
      </c>
      <c r="G383" s="177" t="s">
        <v>161</v>
      </c>
      <c r="H383" s="178">
        <v>1</v>
      </c>
      <c r="I383" s="179"/>
      <c r="J383" s="180">
        <f>ROUND(I383*H383,2)</f>
        <v>0</v>
      </c>
      <c r="K383" s="181"/>
      <c r="L383" s="39"/>
      <c r="M383" s="182" t="s">
        <v>18</v>
      </c>
      <c r="N383" s="183" t="s">
        <v>41</v>
      </c>
      <c r="O383" s="64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6" t="s">
        <v>263</v>
      </c>
      <c r="AT383" s="186" t="s">
        <v>143</v>
      </c>
      <c r="AU383" s="186" t="s">
        <v>80</v>
      </c>
      <c r="AY383" s="17" t="s">
        <v>140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7" t="s">
        <v>78</v>
      </c>
      <c r="BK383" s="187">
        <f>ROUND(I383*H383,2)</f>
        <v>0</v>
      </c>
      <c r="BL383" s="17" t="s">
        <v>263</v>
      </c>
      <c r="BM383" s="186" t="s">
        <v>713</v>
      </c>
    </row>
    <row r="384" spans="1:65" s="2" customFormat="1">
      <c r="A384" s="34"/>
      <c r="B384" s="35"/>
      <c r="C384" s="36"/>
      <c r="D384" s="188" t="s">
        <v>149</v>
      </c>
      <c r="E384" s="36"/>
      <c r="F384" s="189" t="s">
        <v>714</v>
      </c>
      <c r="G384" s="36"/>
      <c r="H384" s="36"/>
      <c r="I384" s="190"/>
      <c r="J384" s="36"/>
      <c r="K384" s="36"/>
      <c r="L384" s="39"/>
      <c r="M384" s="191"/>
      <c r="N384" s="192"/>
      <c r="O384" s="64"/>
      <c r="P384" s="64"/>
      <c r="Q384" s="64"/>
      <c r="R384" s="64"/>
      <c r="S384" s="64"/>
      <c r="T384" s="65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149</v>
      </c>
      <c r="AU384" s="17" t="s">
        <v>80</v>
      </c>
    </row>
    <row r="385" spans="1:65" s="13" customFormat="1">
      <c r="B385" s="193"/>
      <c r="C385" s="194"/>
      <c r="D385" s="195" t="s">
        <v>151</v>
      </c>
      <c r="E385" s="196" t="s">
        <v>18</v>
      </c>
      <c r="F385" s="197" t="s">
        <v>715</v>
      </c>
      <c r="G385" s="194"/>
      <c r="H385" s="198">
        <v>1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151</v>
      </c>
      <c r="AU385" s="204" t="s">
        <v>80</v>
      </c>
      <c r="AV385" s="13" t="s">
        <v>80</v>
      </c>
      <c r="AW385" s="13" t="s">
        <v>31</v>
      </c>
      <c r="AX385" s="13" t="s">
        <v>70</v>
      </c>
      <c r="AY385" s="204" t="s">
        <v>140</v>
      </c>
    </row>
    <row r="386" spans="1:65" s="2" customFormat="1" ht="16.5" customHeight="1">
      <c r="A386" s="34"/>
      <c r="B386" s="35"/>
      <c r="C386" s="215" t="s">
        <v>716</v>
      </c>
      <c r="D386" s="215" t="s">
        <v>240</v>
      </c>
      <c r="E386" s="216" t="s">
        <v>717</v>
      </c>
      <c r="F386" s="217" t="s">
        <v>718</v>
      </c>
      <c r="G386" s="218" t="s">
        <v>161</v>
      </c>
      <c r="H386" s="219">
        <v>1</v>
      </c>
      <c r="I386" s="220"/>
      <c r="J386" s="221">
        <f>ROUND(I386*H386,2)</f>
        <v>0</v>
      </c>
      <c r="K386" s="222"/>
      <c r="L386" s="223"/>
      <c r="M386" s="224" t="s">
        <v>18</v>
      </c>
      <c r="N386" s="225" t="s">
        <v>41</v>
      </c>
      <c r="O386" s="64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86" t="s">
        <v>355</v>
      </c>
      <c r="AT386" s="186" t="s">
        <v>240</v>
      </c>
      <c r="AU386" s="186" t="s">
        <v>80</v>
      </c>
      <c r="AY386" s="17" t="s">
        <v>140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7" t="s">
        <v>78</v>
      </c>
      <c r="BK386" s="187">
        <f>ROUND(I386*H386,2)</f>
        <v>0</v>
      </c>
      <c r="BL386" s="17" t="s">
        <v>263</v>
      </c>
      <c r="BM386" s="186" t="s">
        <v>719</v>
      </c>
    </row>
    <row r="387" spans="1:65" s="13" customFormat="1">
      <c r="B387" s="193"/>
      <c r="C387" s="194"/>
      <c r="D387" s="195" t="s">
        <v>151</v>
      </c>
      <c r="E387" s="196" t="s">
        <v>18</v>
      </c>
      <c r="F387" s="197" t="s">
        <v>715</v>
      </c>
      <c r="G387" s="194"/>
      <c r="H387" s="198">
        <v>1</v>
      </c>
      <c r="I387" s="199"/>
      <c r="J387" s="194"/>
      <c r="K387" s="194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151</v>
      </c>
      <c r="AU387" s="204" t="s">
        <v>80</v>
      </c>
      <c r="AV387" s="13" t="s">
        <v>80</v>
      </c>
      <c r="AW387" s="13" t="s">
        <v>31</v>
      </c>
      <c r="AX387" s="13" t="s">
        <v>70</v>
      </c>
      <c r="AY387" s="204" t="s">
        <v>140</v>
      </c>
    </row>
    <row r="388" spans="1:65" s="2" customFormat="1" ht="49.15" customHeight="1">
      <c r="A388" s="34"/>
      <c r="B388" s="35"/>
      <c r="C388" s="174" t="s">
        <v>720</v>
      </c>
      <c r="D388" s="174" t="s">
        <v>143</v>
      </c>
      <c r="E388" s="175" t="s">
        <v>721</v>
      </c>
      <c r="F388" s="176" t="s">
        <v>722</v>
      </c>
      <c r="G388" s="177" t="s">
        <v>161</v>
      </c>
      <c r="H388" s="178">
        <v>3</v>
      </c>
      <c r="I388" s="179"/>
      <c r="J388" s="180">
        <f>ROUND(I388*H388,2)</f>
        <v>0</v>
      </c>
      <c r="K388" s="181"/>
      <c r="L388" s="39"/>
      <c r="M388" s="182" t="s">
        <v>18</v>
      </c>
      <c r="N388" s="183" t="s">
        <v>41</v>
      </c>
      <c r="O388" s="64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6" t="s">
        <v>263</v>
      </c>
      <c r="AT388" s="186" t="s">
        <v>143</v>
      </c>
      <c r="AU388" s="186" t="s">
        <v>80</v>
      </c>
      <c r="AY388" s="17" t="s">
        <v>140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7" t="s">
        <v>78</v>
      </c>
      <c r="BK388" s="187">
        <f>ROUND(I388*H388,2)</f>
        <v>0</v>
      </c>
      <c r="BL388" s="17" t="s">
        <v>263</v>
      </c>
      <c r="BM388" s="186" t="s">
        <v>723</v>
      </c>
    </row>
    <row r="389" spans="1:65" s="2" customFormat="1">
      <c r="A389" s="34"/>
      <c r="B389" s="35"/>
      <c r="C389" s="36"/>
      <c r="D389" s="188" t="s">
        <v>149</v>
      </c>
      <c r="E389" s="36"/>
      <c r="F389" s="189" t="s">
        <v>724</v>
      </c>
      <c r="G389" s="36"/>
      <c r="H389" s="36"/>
      <c r="I389" s="190"/>
      <c r="J389" s="36"/>
      <c r="K389" s="36"/>
      <c r="L389" s="39"/>
      <c r="M389" s="191"/>
      <c r="N389" s="192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149</v>
      </c>
      <c r="AU389" s="17" t="s">
        <v>80</v>
      </c>
    </row>
    <row r="390" spans="1:65" s="2" customFormat="1" ht="24.2" customHeight="1">
      <c r="A390" s="34"/>
      <c r="B390" s="35"/>
      <c r="C390" s="215" t="s">
        <v>725</v>
      </c>
      <c r="D390" s="215" t="s">
        <v>240</v>
      </c>
      <c r="E390" s="216" t="s">
        <v>726</v>
      </c>
      <c r="F390" s="217" t="s">
        <v>727</v>
      </c>
      <c r="G390" s="218" t="s">
        <v>161</v>
      </c>
      <c r="H390" s="219">
        <v>3</v>
      </c>
      <c r="I390" s="220"/>
      <c r="J390" s="221">
        <f>ROUND(I390*H390,2)</f>
        <v>0</v>
      </c>
      <c r="K390" s="222"/>
      <c r="L390" s="223"/>
      <c r="M390" s="224" t="s">
        <v>18</v>
      </c>
      <c r="N390" s="225" t="s">
        <v>41</v>
      </c>
      <c r="O390" s="64"/>
      <c r="P390" s="184">
        <f>O390*H390</f>
        <v>0</v>
      </c>
      <c r="Q390" s="184">
        <v>9.0000000000000006E-5</v>
      </c>
      <c r="R390" s="184">
        <f>Q390*H390</f>
        <v>2.7E-4</v>
      </c>
      <c r="S390" s="184">
        <v>0</v>
      </c>
      <c r="T390" s="18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6" t="s">
        <v>355</v>
      </c>
      <c r="AT390" s="186" t="s">
        <v>240</v>
      </c>
      <c r="AU390" s="186" t="s">
        <v>80</v>
      </c>
      <c r="AY390" s="17" t="s">
        <v>140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7" t="s">
        <v>78</v>
      </c>
      <c r="BK390" s="187">
        <f>ROUND(I390*H390,2)</f>
        <v>0</v>
      </c>
      <c r="BL390" s="17" t="s">
        <v>263</v>
      </c>
      <c r="BM390" s="186" t="s">
        <v>728</v>
      </c>
    </row>
    <row r="391" spans="1:65" s="2" customFormat="1" ht="37.9" customHeight="1">
      <c r="A391" s="34"/>
      <c r="B391" s="35"/>
      <c r="C391" s="174" t="s">
        <v>729</v>
      </c>
      <c r="D391" s="174" t="s">
        <v>143</v>
      </c>
      <c r="E391" s="175" t="s">
        <v>730</v>
      </c>
      <c r="F391" s="176" t="s">
        <v>731</v>
      </c>
      <c r="G391" s="177" t="s">
        <v>161</v>
      </c>
      <c r="H391" s="178">
        <v>6</v>
      </c>
      <c r="I391" s="179"/>
      <c r="J391" s="180">
        <f>ROUND(I391*H391,2)</f>
        <v>0</v>
      </c>
      <c r="K391" s="181"/>
      <c r="L391" s="39"/>
      <c r="M391" s="182" t="s">
        <v>18</v>
      </c>
      <c r="N391" s="183" t="s">
        <v>41</v>
      </c>
      <c r="O391" s="64"/>
      <c r="P391" s="184">
        <f>O391*H391</f>
        <v>0</v>
      </c>
      <c r="Q391" s="184">
        <v>0</v>
      </c>
      <c r="R391" s="184">
        <f>Q391*H391</f>
        <v>0</v>
      </c>
      <c r="S391" s="184">
        <v>0</v>
      </c>
      <c r="T391" s="18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86" t="s">
        <v>263</v>
      </c>
      <c r="AT391" s="186" t="s">
        <v>143</v>
      </c>
      <c r="AU391" s="186" t="s">
        <v>80</v>
      </c>
      <c r="AY391" s="17" t="s">
        <v>140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7" t="s">
        <v>78</v>
      </c>
      <c r="BK391" s="187">
        <f>ROUND(I391*H391,2)</f>
        <v>0</v>
      </c>
      <c r="BL391" s="17" t="s">
        <v>263</v>
      </c>
      <c r="BM391" s="186" t="s">
        <v>732</v>
      </c>
    </row>
    <row r="392" spans="1:65" s="2" customFormat="1">
      <c r="A392" s="34"/>
      <c r="B392" s="35"/>
      <c r="C392" s="36"/>
      <c r="D392" s="188" t="s">
        <v>149</v>
      </c>
      <c r="E392" s="36"/>
      <c r="F392" s="189" t="s">
        <v>733</v>
      </c>
      <c r="G392" s="36"/>
      <c r="H392" s="36"/>
      <c r="I392" s="190"/>
      <c r="J392" s="36"/>
      <c r="K392" s="36"/>
      <c r="L392" s="39"/>
      <c r="M392" s="191"/>
      <c r="N392" s="192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149</v>
      </c>
      <c r="AU392" s="17" t="s">
        <v>80</v>
      </c>
    </row>
    <row r="393" spans="1:65" s="2" customFormat="1" ht="24.2" customHeight="1">
      <c r="A393" s="34"/>
      <c r="B393" s="35"/>
      <c r="C393" s="215" t="s">
        <v>734</v>
      </c>
      <c r="D393" s="215" t="s">
        <v>240</v>
      </c>
      <c r="E393" s="216" t="s">
        <v>735</v>
      </c>
      <c r="F393" s="217" t="s">
        <v>736</v>
      </c>
      <c r="G393" s="218" t="s">
        <v>161</v>
      </c>
      <c r="H393" s="219">
        <v>6</v>
      </c>
      <c r="I393" s="220"/>
      <c r="J393" s="221">
        <f>ROUND(I393*H393,2)</f>
        <v>0</v>
      </c>
      <c r="K393" s="222"/>
      <c r="L393" s="223"/>
      <c r="M393" s="224" t="s">
        <v>18</v>
      </c>
      <c r="N393" s="225" t="s">
        <v>41</v>
      </c>
      <c r="O393" s="64"/>
      <c r="P393" s="184">
        <f>O393*H393</f>
        <v>0</v>
      </c>
      <c r="Q393" s="184">
        <v>1E-4</v>
      </c>
      <c r="R393" s="184">
        <f>Q393*H393</f>
        <v>6.0000000000000006E-4</v>
      </c>
      <c r="S393" s="184">
        <v>0</v>
      </c>
      <c r="T393" s="185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86" t="s">
        <v>355</v>
      </c>
      <c r="AT393" s="186" t="s">
        <v>240</v>
      </c>
      <c r="AU393" s="186" t="s">
        <v>80</v>
      </c>
      <c r="AY393" s="17" t="s">
        <v>140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7" t="s">
        <v>78</v>
      </c>
      <c r="BK393" s="187">
        <f>ROUND(I393*H393,2)</f>
        <v>0</v>
      </c>
      <c r="BL393" s="17" t="s">
        <v>263</v>
      </c>
      <c r="BM393" s="186" t="s">
        <v>737</v>
      </c>
    </row>
    <row r="394" spans="1:65" s="2" customFormat="1" ht="24.2" customHeight="1">
      <c r="A394" s="34"/>
      <c r="B394" s="35"/>
      <c r="C394" s="174" t="s">
        <v>738</v>
      </c>
      <c r="D394" s="174" t="s">
        <v>143</v>
      </c>
      <c r="E394" s="175" t="s">
        <v>739</v>
      </c>
      <c r="F394" s="176" t="s">
        <v>740</v>
      </c>
      <c r="G394" s="177" t="s">
        <v>161</v>
      </c>
      <c r="H394" s="178">
        <v>3</v>
      </c>
      <c r="I394" s="179"/>
      <c r="J394" s="180">
        <f>ROUND(I394*H394,2)</f>
        <v>0</v>
      </c>
      <c r="K394" s="181"/>
      <c r="L394" s="39"/>
      <c r="M394" s="182" t="s">
        <v>18</v>
      </c>
      <c r="N394" s="183" t="s">
        <v>41</v>
      </c>
      <c r="O394" s="64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6" t="s">
        <v>263</v>
      </c>
      <c r="AT394" s="186" t="s">
        <v>143</v>
      </c>
      <c r="AU394" s="186" t="s">
        <v>80</v>
      </c>
      <c r="AY394" s="17" t="s">
        <v>140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7" t="s">
        <v>78</v>
      </c>
      <c r="BK394" s="187">
        <f>ROUND(I394*H394,2)</f>
        <v>0</v>
      </c>
      <c r="BL394" s="17" t="s">
        <v>263</v>
      </c>
      <c r="BM394" s="186" t="s">
        <v>741</v>
      </c>
    </row>
    <row r="395" spans="1:65" s="2" customFormat="1">
      <c r="A395" s="34"/>
      <c r="B395" s="35"/>
      <c r="C395" s="36"/>
      <c r="D395" s="188" t="s">
        <v>149</v>
      </c>
      <c r="E395" s="36"/>
      <c r="F395" s="189" t="s">
        <v>742</v>
      </c>
      <c r="G395" s="36"/>
      <c r="H395" s="36"/>
      <c r="I395" s="190"/>
      <c r="J395" s="36"/>
      <c r="K395" s="36"/>
      <c r="L395" s="39"/>
      <c r="M395" s="191"/>
      <c r="N395" s="192"/>
      <c r="O395" s="64"/>
      <c r="P395" s="64"/>
      <c r="Q395" s="64"/>
      <c r="R395" s="64"/>
      <c r="S395" s="64"/>
      <c r="T395" s="65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149</v>
      </c>
      <c r="AU395" s="17" t="s">
        <v>80</v>
      </c>
    </row>
    <row r="396" spans="1:65" s="13" customFormat="1">
      <c r="B396" s="193"/>
      <c r="C396" s="194"/>
      <c r="D396" s="195" t="s">
        <v>151</v>
      </c>
      <c r="E396" s="196" t="s">
        <v>18</v>
      </c>
      <c r="F396" s="197" t="s">
        <v>743</v>
      </c>
      <c r="G396" s="194"/>
      <c r="H396" s="198">
        <v>3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151</v>
      </c>
      <c r="AU396" s="204" t="s">
        <v>80</v>
      </c>
      <c r="AV396" s="13" t="s">
        <v>80</v>
      </c>
      <c r="AW396" s="13" t="s">
        <v>31</v>
      </c>
      <c r="AX396" s="13" t="s">
        <v>70</v>
      </c>
      <c r="AY396" s="204" t="s">
        <v>140</v>
      </c>
    </row>
    <row r="397" spans="1:65" s="2" customFormat="1" ht="16.5" customHeight="1">
      <c r="A397" s="34"/>
      <c r="B397" s="35"/>
      <c r="C397" s="215" t="s">
        <v>744</v>
      </c>
      <c r="D397" s="215" t="s">
        <v>240</v>
      </c>
      <c r="E397" s="216" t="s">
        <v>745</v>
      </c>
      <c r="F397" s="217" t="s">
        <v>746</v>
      </c>
      <c r="G397" s="218" t="s">
        <v>161</v>
      </c>
      <c r="H397" s="219">
        <v>3</v>
      </c>
      <c r="I397" s="220"/>
      <c r="J397" s="221">
        <f>ROUND(I397*H397,2)</f>
        <v>0</v>
      </c>
      <c r="K397" s="222"/>
      <c r="L397" s="223"/>
      <c r="M397" s="224" t="s">
        <v>18</v>
      </c>
      <c r="N397" s="225" t="s">
        <v>41</v>
      </c>
      <c r="O397" s="64"/>
      <c r="P397" s="184">
        <f>O397*H397</f>
        <v>0</v>
      </c>
      <c r="Q397" s="184">
        <v>1E-4</v>
      </c>
      <c r="R397" s="184">
        <f>Q397*H397</f>
        <v>3.0000000000000003E-4</v>
      </c>
      <c r="S397" s="184">
        <v>0</v>
      </c>
      <c r="T397" s="185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86" t="s">
        <v>355</v>
      </c>
      <c r="AT397" s="186" t="s">
        <v>240</v>
      </c>
      <c r="AU397" s="186" t="s">
        <v>80</v>
      </c>
      <c r="AY397" s="17" t="s">
        <v>140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7" t="s">
        <v>78</v>
      </c>
      <c r="BK397" s="187">
        <f>ROUND(I397*H397,2)</f>
        <v>0</v>
      </c>
      <c r="BL397" s="17" t="s">
        <v>263</v>
      </c>
      <c r="BM397" s="186" t="s">
        <v>747</v>
      </c>
    </row>
    <row r="398" spans="1:65" s="13" customFormat="1">
      <c r="B398" s="193"/>
      <c r="C398" s="194"/>
      <c r="D398" s="195" t="s">
        <v>151</v>
      </c>
      <c r="E398" s="196" t="s">
        <v>18</v>
      </c>
      <c r="F398" s="197" t="s">
        <v>743</v>
      </c>
      <c r="G398" s="194"/>
      <c r="H398" s="198">
        <v>3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151</v>
      </c>
      <c r="AU398" s="204" t="s">
        <v>80</v>
      </c>
      <c r="AV398" s="13" t="s">
        <v>80</v>
      </c>
      <c r="AW398" s="13" t="s">
        <v>31</v>
      </c>
      <c r="AX398" s="13" t="s">
        <v>70</v>
      </c>
      <c r="AY398" s="204" t="s">
        <v>140</v>
      </c>
    </row>
    <row r="399" spans="1:65" s="2" customFormat="1" ht="24.2" customHeight="1">
      <c r="A399" s="34"/>
      <c r="B399" s="35"/>
      <c r="C399" s="174" t="s">
        <v>748</v>
      </c>
      <c r="D399" s="174" t="s">
        <v>143</v>
      </c>
      <c r="E399" s="175" t="s">
        <v>749</v>
      </c>
      <c r="F399" s="176" t="s">
        <v>750</v>
      </c>
      <c r="G399" s="177" t="s">
        <v>161</v>
      </c>
      <c r="H399" s="178">
        <v>8</v>
      </c>
      <c r="I399" s="179"/>
      <c r="J399" s="180">
        <f>ROUND(I399*H399,2)</f>
        <v>0</v>
      </c>
      <c r="K399" s="181"/>
      <c r="L399" s="39"/>
      <c r="M399" s="182" t="s">
        <v>18</v>
      </c>
      <c r="N399" s="183" t="s">
        <v>41</v>
      </c>
      <c r="O399" s="64"/>
      <c r="P399" s="184">
        <f>O399*H399</f>
        <v>0</v>
      </c>
      <c r="Q399" s="184">
        <v>0</v>
      </c>
      <c r="R399" s="184">
        <f>Q399*H399</f>
        <v>0</v>
      </c>
      <c r="S399" s="184">
        <v>0</v>
      </c>
      <c r="T399" s="18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86" t="s">
        <v>263</v>
      </c>
      <c r="AT399" s="186" t="s">
        <v>143</v>
      </c>
      <c r="AU399" s="186" t="s">
        <v>80</v>
      </c>
      <c r="AY399" s="17" t="s">
        <v>140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7" t="s">
        <v>78</v>
      </c>
      <c r="BK399" s="187">
        <f>ROUND(I399*H399,2)</f>
        <v>0</v>
      </c>
      <c r="BL399" s="17" t="s">
        <v>263</v>
      </c>
      <c r="BM399" s="186" t="s">
        <v>751</v>
      </c>
    </row>
    <row r="400" spans="1:65" s="2" customFormat="1">
      <c r="A400" s="34"/>
      <c r="B400" s="35"/>
      <c r="C400" s="36"/>
      <c r="D400" s="188" t="s">
        <v>149</v>
      </c>
      <c r="E400" s="36"/>
      <c r="F400" s="189" t="s">
        <v>752</v>
      </c>
      <c r="G400" s="36"/>
      <c r="H400" s="36"/>
      <c r="I400" s="190"/>
      <c r="J400" s="36"/>
      <c r="K400" s="36"/>
      <c r="L400" s="39"/>
      <c r="M400" s="191"/>
      <c r="N400" s="192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149</v>
      </c>
      <c r="AU400" s="17" t="s">
        <v>80</v>
      </c>
    </row>
    <row r="401" spans="1:65" s="2" customFormat="1" ht="16.5" customHeight="1">
      <c r="A401" s="34"/>
      <c r="B401" s="35"/>
      <c r="C401" s="215" t="s">
        <v>753</v>
      </c>
      <c r="D401" s="215" t="s">
        <v>240</v>
      </c>
      <c r="E401" s="216" t="s">
        <v>754</v>
      </c>
      <c r="F401" s="217" t="s">
        <v>755</v>
      </c>
      <c r="G401" s="218" t="s">
        <v>161</v>
      </c>
      <c r="H401" s="219">
        <v>5</v>
      </c>
      <c r="I401" s="220"/>
      <c r="J401" s="221">
        <f>ROUND(I401*H401,2)</f>
        <v>0</v>
      </c>
      <c r="K401" s="222"/>
      <c r="L401" s="223"/>
      <c r="M401" s="224" t="s">
        <v>18</v>
      </c>
      <c r="N401" s="225" t="s">
        <v>41</v>
      </c>
      <c r="O401" s="64"/>
      <c r="P401" s="184">
        <f>O401*H401</f>
        <v>0</v>
      </c>
      <c r="Q401" s="184">
        <v>2.9999999999999997E-4</v>
      </c>
      <c r="R401" s="184">
        <f>Q401*H401</f>
        <v>1.4999999999999998E-3</v>
      </c>
      <c r="S401" s="184">
        <v>0</v>
      </c>
      <c r="T401" s="18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6" t="s">
        <v>355</v>
      </c>
      <c r="AT401" s="186" t="s">
        <v>240</v>
      </c>
      <c r="AU401" s="186" t="s">
        <v>80</v>
      </c>
      <c r="AY401" s="17" t="s">
        <v>140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7" t="s">
        <v>78</v>
      </c>
      <c r="BK401" s="187">
        <f>ROUND(I401*H401,2)</f>
        <v>0</v>
      </c>
      <c r="BL401" s="17" t="s">
        <v>263</v>
      </c>
      <c r="BM401" s="186" t="s">
        <v>756</v>
      </c>
    </row>
    <row r="402" spans="1:65" s="2" customFormat="1" ht="16.5" customHeight="1">
      <c r="A402" s="34"/>
      <c r="B402" s="35"/>
      <c r="C402" s="215" t="s">
        <v>757</v>
      </c>
      <c r="D402" s="215" t="s">
        <v>240</v>
      </c>
      <c r="E402" s="216" t="s">
        <v>758</v>
      </c>
      <c r="F402" s="217" t="s">
        <v>759</v>
      </c>
      <c r="G402" s="218" t="s">
        <v>161</v>
      </c>
      <c r="H402" s="219">
        <v>3</v>
      </c>
      <c r="I402" s="220"/>
      <c r="J402" s="221">
        <f>ROUND(I402*H402,2)</f>
        <v>0</v>
      </c>
      <c r="K402" s="222"/>
      <c r="L402" s="223"/>
      <c r="M402" s="224" t="s">
        <v>18</v>
      </c>
      <c r="N402" s="225" t="s">
        <v>41</v>
      </c>
      <c r="O402" s="64"/>
      <c r="P402" s="184">
        <f>O402*H402</f>
        <v>0</v>
      </c>
      <c r="Q402" s="184">
        <v>2.9999999999999997E-4</v>
      </c>
      <c r="R402" s="184">
        <f>Q402*H402</f>
        <v>8.9999999999999998E-4</v>
      </c>
      <c r="S402" s="184">
        <v>0</v>
      </c>
      <c r="T402" s="185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86" t="s">
        <v>355</v>
      </c>
      <c r="AT402" s="186" t="s">
        <v>240</v>
      </c>
      <c r="AU402" s="186" t="s">
        <v>80</v>
      </c>
      <c r="AY402" s="17" t="s">
        <v>140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7" t="s">
        <v>78</v>
      </c>
      <c r="BK402" s="187">
        <f>ROUND(I402*H402,2)</f>
        <v>0</v>
      </c>
      <c r="BL402" s="17" t="s">
        <v>263</v>
      </c>
      <c r="BM402" s="186" t="s">
        <v>760</v>
      </c>
    </row>
    <row r="403" spans="1:65" s="2" customFormat="1" ht="37.9" customHeight="1">
      <c r="A403" s="34"/>
      <c r="B403" s="35"/>
      <c r="C403" s="174" t="s">
        <v>761</v>
      </c>
      <c r="D403" s="174" t="s">
        <v>143</v>
      </c>
      <c r="E403" s="175" t="s">
        <v>762</v>
      </c>
      <c r="F403" s="176" t="s">
        <v>763</v>
      </c>
      <c r="G403" s="177" t="s">
        <v>161</v>
      </c>
      <c r="H403" s="178">
        <v>9</v>
      </c>
      <c r="I403" s="179"/>
      <c r="J403" s="180">
        <f>ROUND(I403*H403,2)</f>
        <v>0</v>
      </c>
      <c r="K403" s="181"/>
      <c r="L403" s="39"/>
      <c r="M403" s="182" t="s">
        <v>18</v>
      </c>
      <c r="N403" s="183" t="s">
        <v>41</v>
      </c>
      <c r="O403" s="64"/>
      <c r="P403" s="184">
        <f>O403*H403</f>
        <v>0</v>
      </c>
      <c r="Q403" s="184">
        <v>0</v>
      </c>
      <c r="R403" s="184">
        <f>Q403*H403</f>
        <v>0</v>
      </c>
      <c r="S403" s="184">
        <v>0</v>
      </c>
      <c r="T403" s="18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86" t="s">
        <v>263</v>
      </c>
      <c r="AT403" s="186" t="s">
        <v>143</v>
      </c>
      <c r="AU403" s="186" t="s">
        <v>80</v>
      </c>
      <c r="AY403" s="17" t="s">
        <v>140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7" t="s">
        <v>78</v>
      </c>
      <c r="BK403" s="187">
        <f>ROUND(I403*H403,2)</f>
        <v>0</v>
      </c>
      <c r="BL403" s="17" t="s">
        <v>263</v>
      </c>
      <c r="BM403" s="186" t="s">
        <v>764</v>
      </c>
    </row>
    <row r="404" spans="1:65" s="2" customFormat="1">
      <c r="A404" s="34"/>
      <c r="B404" s="35"/>
      <c r="C404" s="36"/>
      <c r="D404" s="188" t="s">
        <v>149</v>
      </c>
      <c r="E404" s="36"/>
      <c r="F404" s="189" t="s">
        <v>765</v>
      </c>
      <c r="G404" s="36"/>
      <c r="H404" s="36"/>
      <c r="I404" s="190"/>
      <c r="J404" s="36"/>
      <c r="K404" s="36"/>
      <c r="L404" s="39"/>
      <c r="M404" s="191"/>
      <c r="N404" s="192"/>
      <c r="O404" s="64"/>
      <c r="P404" s="64"/>
      <c r="Q404" s="64"/>
      <c r="R404" s="64"/>
      <c r="S404" s="64"/>
      <c r="T404" s="65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149</v>
      </c>
      <c r="AU404" s="17" t="s">
        <v>80</v>
      </c>
    </row>
    <row r="405" spans="1:65" s="2" customFormat="1" ht="37.9" customHeight="1">
      <c r="A405" s="34"/>
      <c r="B405" s="35"/>
      <c r="C405" s="215" t="s">
        <v>766</v>
      </c>
      <c r="D405" s="215" t="s">
        <v>240</v>
      </c>
      <c r="E405" s="216" t="s">
        <v>767</v>
      </c>
      <c r="F405" s="217" t="s">
        <v>768</v>
      </c>
      <c r="G405" s="218" t="s">
        <v>161</v>
      </c>
      <c r="H405" s="219">
        <v>3</v>
      </c>
      <c r="I405" s="220"/>
      <c r="J405" s="221">
        <f>ROUND(I405*H405,2)</f>
        <v>0</v>
      </c>
      <c r="K405" s="222"/>
      <c r="L405" s="223"/>
      <c r="M405" s="224" t="s">
        <v>18</v>
      </c>
      <c r="N405" s="225" t="s">
        <v>41</v>
      </c>
      <c r="O405" s="64"/>
      <c r="P405" s="184">
        <f>O405*H405</f>
        <v>0</v>
      </c>
      <c r="Q405" s="184">
        <v>2.0999999999999999E-3</v>
      </c>
      <c r="R405" s="184">
        <f>Q405*H405</f>
        <v>6.3E-3</v>
      </c>
      <c r="S405" s="184">
        <v>0</v>
      </c>
      <c r="T405" s="18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86" t="s">
        <v>355</v>
      </c>
      <c r="AT405" s="186" t="s">
        <v>240</v>
      </c>
      <c r="AU405" s="186" t="s">
        <v>80</v>
      </c>
      <c r="AY405" s="17" t="s">
        <v>140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7" t="s">
        <v>78</v>
      </c>
      <c r="BK405" s="187">
        <f>ROUND(I405*H405,2)</f>
        <v>0</v>
      </c>
      <c r="BL405" s="17" t="s">
        <v>263</v>
      </c>
      <c r="BM405" s="186" t="s">
        <v>769</v>
      </c>
    </row>
    <row r="406" spans="1:65" s="13" customFormat="1">
      <c r="B406" s="193"/>
      <c r="C406" s="194"/>
      <c r="D406" s="195" t="s">
        <v>151</v>
      </c>
      <c r="E406" s="196" t="s">
        <v>18</v>
      </c>
      <c r="F406" s="197" t="s">
        <v>770</v>
      </c>
      <c r="G406" s="194"/>
      <c r="H406" s="198">
        <v>3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151</v>
      </c>
      <c r="AU406" s="204" t="s">
        <v>80</v>
      </c>
      <c r="AV406" s="13" t="s">
        <v>80</v>
      </c>
      <c r="AW406" s="13" t="s">
        <v>31</v>
      </c>
      <c r="AX406" s="13" t="s">
        <v>70</v>
      </c>
      <c r="AY406" s="204" t="s">
        <v>140</v>
      </c>
    </row>
    <row r="407" spans="1:65" s="2" customFormat="1" ht="38.65" customHeight="1">
      <c r="A407" s="34"/>
      <c r="B407" s="35"/>
      <c r="C407" s="215" t="s">
        <v>771</v>
      </c>
      <c r="D407" s="215" t="s">
        <v>240</v>
      </c>
      <c r="E407" s="216" t="s">
        <v>772</v>
      </c>
      <c r="F407" s="217" t="s">
        <v>773</v>
      </c>
      <c r="G407" s="218" t="s">
        <v>161</v>
      </c>
      <c r="H407" s="219">
        <v>2</v>
      </c>
      <c r="I407" s="220"/>
      <c r="J407" s="221">
        <f>ROUND(I407*H407,2)</f>
        <v>0</v>
      </c>
      <c r="K407" s="222"/>
      <c r="L407" s="223"/>
      <c r="M407" s="224" t="s">
        <v>18</v>
      </c>
      <c r="N407" s="225" t="s">
        <v>41</v>
      </c>
      <c r="O407" s="64"/>
      <c r="P407" s="184">
        <f>O407*H407</f>
        <v>0</v>
      </c>
      <c r="Q407" s="184">
        <v>1.91E-3</v>
      </c>
      <c r="R407" s="184">
        <f>Q407*H407</f>
        <v>3.82E-3</v>
      </c>
      <c r="S407" s="184">
        <v>0</v>
      </c>
      <c r="T407" s="185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86" t="s">
        <v>355</v>
      </c>
      <c r="AT407" s="186" t="s">
        <v>240</v>
      </c>
      <c r="AU407" s="186" t="s">
        <v>80</v>
      </c>
      <c r="AY407" s="17" t="s">
        <v>140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7" t="s">
        <v>78</v>
      </c>
      <c r="BK407" s="187">
        <f>ROUND(I407*H407,2)</f>
        <v>0</v>
      </c>
      <c r="BL407" s="17" t="s">
        <v>263</v>
      </c>
      <c r="BM407" s="186" t="s">
        <v>774</v>
      </c>
    </row>
    <row r="408" spans="1:65" s="13" customFormat="1">
      <c r="B408" s="193"/>
      <c r="C408" s="194"/>
      <c r="D408" s="195" t="s">
        <v>151</v>
      </c>
      <c r="E408" s="196" t="s">
        <v>18</v>
      </c>
      <c r="F408" s="197" t="s">
        <v>775</v>
      </c>
      <c r="G408" s="194"/>
      <c r="H408" s="198">
        <v>2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151</v>
      </c>
      <c r="AU408" s="204" t="s">
        <v>80</v>
      </c>
      <c r="AV408" s="13" t="s">
        <v>80</v>
      </c>
      <c r="AW408" s="13" t="s">
        <v>31</v>
      </c>
      <c r="AX408" s="13" t="s">
        <v>70</v>
      </c>
      <c r="AY408" s="204" t="s">
        <v>140</v>
      </c>
    </row>
    <row r="409" spans="1:65" s="2" customFormat="1" ht="45" customHeight="1">
      <c r="A409" s="34"/>
      <c r="B409" s="35"/>
      <c r="C409" s="215" t="s">
        <v>776</v>
      </c>
      <c r="D409" s="215" t="s">
        <v>240</v>
      </c>
      <c r="E409" s="216" t="s">
        <v>777</v>
      </c>
      <c r="F409" s="217" t="s">
        <v>778</v>
      </c>
      <c r="G409" s="218" t="s">
        <v>161</v>
      </c>
      <c r="H409" s="219">
        <v>4</v>
      </c>
      <c r="I409" s="220"/>
      <c r="J409" s="221">
        <f>ROUND(I409*H409,2)</f>
        <v>0</v>
      </c>
      <c r="K409" s="222"/>
      <c r="L409" s="223"/>
      <c r="M409" s="224" t="s">
        <v>18</v>
      </c>
      <c r="N409" s="225" t="s">
        <v>41</v>
      </c>
      <c r="O409" s="64"/>
      <c r="P409" s="184">
        <f>O409*H409</f>
        <v>0</v>
      </c>
      <c r="Q409" s="184">
        <v>3.2100000000000002E-3</v>
      </c>
      <c r="R409" s="184">
        <f>Q409*H409</f>
        <v>1.2840000000000001E-2</v>
      </c>
      <c r="S409" s="184">
        <v>0</v>
      </c>
      <c r="T409" s="185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6" t="s">
        <v>355</v>
      </c>
      <c r="AT409" s="186" t="s">
        <v>240</v>
      </c>
      <c r="AU409" s="186" t="s">
        <v>80</v>
      </c>
      <c r="AY409" s="17" t="s">
        <v>140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7" t="s">
        <v>78</v>
      </c>
      <c r="BK409" s="187">
        <f>ROUND(I409*H409,2)</f>
        <v>0</v>
      </c>
      <c r="BL409" s="17" t="s">
        <v>263</v>
      </c>
      <c r="BM409" s="186" t="s">
        <v>779</v>
      </c>
    </row>
    <row r="410" spans="1:65" s="13" customFormat="1">
      <c r="B410" s="193"/>
      <c r="C410" s="194"/>
      <c r="D410" s="195" t="s">
        <v>151</v>
      </c>
      <c r="E410" s="196" t="s">
        <v>18</v>
      </c>
      <c r="F410" s="197" t="s">
        <v>780</v>
      </c>
      <c r="G410" s="194"/>
      <c r="H410" s="198">
        <v>4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151</v>
      </c>
      <c r="AU410" s="204" t="s">
        <v>80</v>
      </c>
      <c r="AV410" s="13" t="s">
        <v>80</v>
      </c>
      <c r="AW410" s="13" t="s">
        <v>31</v>
      </c>
      <c r="AX410" s="13" t="s">
        <v>70</v>
      </c>
      <c r="AY410" s="204" t="s">
        <v>140</v>
      </c>
    </row>
    <row r="411" spans="1:65" s="2" customFormat="1" ht="37.9" customHeight="1">
      <c r="A411" s="34"/>
      <c r="B411" s="35"/>
      <c r="C411" s="174" t="s">
        <v>781</v>
      </c>
      <c r="D411" s="174" t="s">
        <v>143</v>
      </c>
      <c r="E411" s="175" t="s">
        <v>782</v>
      </c>
      <c r="F411" s="176" t="s">
        <v>783</v>
      </c>
      <c r="G411" s="177" t="s">
        <v>161</v>
      </c>
      <c r="H411" s="178">
        <v>12</v>
      </c>
      <c r="I411" s="179"/>
      <c r="J411" s="180">
        <f>ROUND(I411*H411,2)</f>
        <v>0</v>
      </c>
      <c r="K411" s="181"/>
      <c r="L411" s="39"/>
      <c r="M411" s="182" t="s">
        <v>18</v>
      </c>
      <c r="N411" s="183" t="s">
        <v>41</v>
      </c>
      <c r="O411" s="64"/>
      <c r="P411" s="184">
        <f>O411*H411</f>
        <v>0</v>
      </c>
      <c r="Q411" s="184">
        <v>0</v>
      </c>
      <c r="R411" s="184">
        <f>Q411*H411</f>
        <v>0</v>
      </c>
      <c r="S411" s="184">
        <v>1E-3</v>
      </c>
      <c r="T411" s="185">
        <f>S411*H411</f>
        <v>1.2E-2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86" t="s">
        <v>263</v>
      </c>
      <c r="AT411" s="186" t="s">
        <v>143</v>
      </c>
      <c r="AU411" s="186" t="s">
        <v>80</v>
      </c>
      <c r="AY411" s="17" t="s">
        <v>140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7" t="s">
        <v>78</v>
      </c>
      <c r="BK411" s="187">
        <f>ROUND(I411*H411,2)</f>
        <v>0</v>
      </c>
      <c r="BL411" s="17" t="s">
        <v>263</v>
      </c>
      <c r="BM411" s="186" t="s">
        <v>784</v>
      </c>
    </row>
    <row r="412" spans="1:65" s="2" customFormat="1">
      <c r="A412" s="34"/>
      <c r="B412" s="35"/>
      <c r="C412" s="36"/>
      <c r="D412" s="188" t="s">
        <v>149</v>
      </c>
      <c r="E412" s="36"/>
      <c r="F412" s="189" t="s">
        <v>785</v>
      </c>
      <c r="G412" s="36"/>
      <c r="H412" s="36"/>
      <c r="I412" s="190"/>
      <c r="J412" s="36"/>
      <c r="K412" s="36"/>
      <c r="L412" s="39"/>
      <c r="M412" s="191"/>
      <c r="N412" s="192"/>
      <c r="O412" s="64"/>
      <c r="P412" s="64"/>
      <c r="Q412" s="64"/>
      <c r="R412" s="64"/>
      <c r="S412" s="64"/>
      <c r="T412" s="65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149</v>
      </c>
      <c r="AU412" s="17" t="s">
        <v>80</v>
      </c>
    </row>
    <row r="413" spans="1:65" s="13" customFormat="1">
      <c r="B413" s="193"/>
      <c r="C413" s="194"/>
      <c r="D413" s="195" t="s">
        <v>151</v>
      </c>
      <c r="E413" s="196" t="s">
        <v>18</v>
      </c>
      <c r="F413" s="197" t="s">
        <v>786</v>
      </c>
      <c r="G413" s="194"/>
      <c r="H413" s="198">
        <v>12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151</v>
      </c>
      <c r="AU413" s="204" t="s">
        <v>80</v>
      </c>
      <c r="AV413" s="13" t="s">
        <v>80</v>
      </c>
      <c r="AW413" s="13" t="s">
        <v>31</v>
      </c>
      <c r="AX413" s="13" t="s">
        <v>70</v>
      </c>
      <c r="AY413" s="204" t="s">
        <v>140</v>
      </c>
    </row>
    <row r="414" spans="1:65" s="2" customFormat="1" ht="37.9" customHeight="1">
      <c r="A414" s="34"/>
      <c r="B414" s="35"/>
      <c r="C414" s="174" t="s">
        <v>787</v>
      </c>
      <c r="D414" s="174" t="s">
        <v>143</v>
      </c>
      <c r="E414" s="175" t="s">
        <v>788</v>
      </c>
      <c r="F414" s="176" t="s">
        <v>789</v>
      </c>
      <c r="G414" s="177" t="s">
        <v>161</v>
      </c>
      <c r="H414" s="178">
        <v>10</v>
      </c>
      <c r="I414" s="179"/>
      <c r="J414" s="180">
        <f>ROUND(I414*H414,2)</f>
        <v>0</v>
      </c>
      <c r="K414" s="181"/>
      <c r="L414" s="39"/>
      <c r="M414" s="182" t="s">
        <v>18</v>
      </c>
      <c r="N414" s="183" t="s">
        <v>41</v>
      </c>
      <c r="O414" s="64"/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6" t="s">
        <v>263</v>
      </c>
      <c r="AT414" s="186" t="s">
        <v>143</v>
      </c>
      <c r="AU414" s="186" t="s">
        <v>80</v>
      </c>
      <c r="AY414" s="17" t="s">
        <v>140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7" t="s">
        <v>78</v>
      </c>
      <c r="BK414" s="187">
        <f>ROUND(I414*H414,2)</f>
        <v>0</v>
      </c>
      <c r="BL414" s="17" t="s">
        <v>263</v>
      </c>
      <c r="BM414" s="186" t="s">
        <v>790</v>
      </c>
    </row>
    <row r="415" spans="1:65" s="2" customFormat="1">
      <c r="A415" s="34"/>
      <c r="B415" s="35"/>
      <c r="C415" s="36"/>
      <c r="D415" s="188" t="s">
        <v>149</v>
      </c>
      <c r="E415" s="36"/>
      <c r="F415" s="189" t="s">
        <v>791</v>
      </c>
      <c r="G415" s="36"/>
      <c r="H415" s="36"/>
      <c r="I415" s="190"/>
      <c r="J415" s="36"/>
      <c r="K415" s="36"/>
      <c r="L415" s="39"/>
      <c r="M415" s="191"/>
      <c r="N415" s="192"/>
      <c r="O415" s="64"/>
      <c r="P415" s="64"/>
      <c r="Q415" s="64"/>
      <c r="R415" s="64"/>
      <c r="S415" s="64"/>
      <c r="T415" s="65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149</v>
      </c>
      <c r="AU415" s="17" t="s">
        <v>80</v>
      </c>
    </row>
    <row r="416" spans="1:65" s="13" customFormat="1">
      <c r="B416" s="193"/>
      <c r="C416" s="194"/>
      <c r="D416" s="195" t="s">
        <v>151</v>
      </c>
      <c r="E416" s="196" t="s">
        <v>18</v>
      </c>
      <c r="F416" s="197" t="s">
        <v>792</v>
      </c>
      <c r="G416" s="194"/>
      <c r="H416" s="198">
        <v>10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151</v>
      </c>
      <c r="AU416" s="204" t="s">
        <v>80</v>
      </c>
      <c r="AV416" s="13" t="s">
        <v>80</v>
      </c>
      <c r="AW416" s="13" t="s">
        <v>31</v>
      </c>
      <c r="AX416" s="13" t="s">
        <v>70</v>
      </c>
      <c r="AY416" s="204" t="s">
        <v>140</v>
      </c>
    </row>
    <row r="417" spans="1:65" s="2" customFormat="1" ht="37.9" customHeight="1">
      <c r="A417" s="34"/>
      <c r="B417" s="35"/>
      <c r="C417" s="215" t="s">
        <v>793</v>
      </c>
      <c r="D417" s="215" t="s">
        <v>240</v>
      </c>
      <c r="E417" s="216" t="s">
        <v>794</v>
      </c>
      <c r="F417" s="217" t="s">
        <v>795</v>
      </c>
      <c r="G417" s="218" t="s">
        <v>161</v>
      </c>
      <c r="H417" s="219">
        <v>10</v>
      </c>
      <c r="I417" s="220"/>
      <c r="J417" s="221">
        <f>ROUND(I417*H417,2)</f>
        <v>0</v>
      </c>
      <c r="K417" s="222"/>
      <c r="L417" s="223"/>
      <c r="M417" s="224" t="s">
        <v>18</v>
      </c>
      <c r="N417" s="225" t="s">
        <v>41</v>
      </c>
      <c r="O417" s="64"/>
      <c r="P417" s="184">
        <f>O417*H417</f>
        <v>0</v>
      </c>
      <c r="Q417" s="184">
        <v>1.5E-3</v>
      </c>
      <c r="R417" s="184">
        <f>Q417*H417</f>
        <v>1.4999999999999999E-2</v>
      </c>
      <c r="S417" s="184">
        <v>0</v>
      </c>
      <c r="T417" s="185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86" t="s">
        <v>355</v>
      </c>
      <c r="AT417" s="186" t="s">
        <v>240</v>
      </c>
      <c r="AU417" s="186" t="s">
        <v>80</v>
      </c>
      <c r="AY417" s="17" t="s">
        <v>140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7" t="s">
        <v>78</v>
      </c>
      <c r="BK417" s="187">
        <f>ROUND(I417*H417,2)</f>
        <v>0</v>
      </c>
      <c r="BL417" s="17" t="s">
        <v>263</v>
      </c>
      <c r="BM417" s="186" t="s">
        <v>796</v>
      </c>
    </row>
    <row r="418" spans="1:65" s="13" customFormat="1">
      <c r="B418" s="193"/>
      <c r="C418" s="194"/>
      <c r="D418" s="195" t="s">
        <v>151</v>
      </c>
      <c r="E418" s="196" t="s">
        <v>18</v>
      </c>
      <c r="F418" s="197" t="s">
        <v>792</v>
      </c>
      <c r="G418" s="194"/>
      <c r="H418" s="198">
        <v>10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151</v>
      </c>
      <c r="AU418" s="204" t="s">
        <v>80</v>
      </c>
      <c r="AV418" s="13" t="s">
        <v>80</v>
      </c>
      <c r="AW418" s="13" t="s">
        <v>31</v>
      </c>
      <c r="AX418" s="13" t="s">
        <v>70</v>
      </c>
      <c r="AY418" s="204" t="s">
        <v>140</v>
      </c>
    </row>
    <row r="419" spans="1:65" s="2" customFormat="1" ht="49.15" customHeight="1">
      <c r="A419" s="34"/>
      <c r="B419" s="35"/>
      <c r="C419" s="174" t="s">
        <v>797</v>
      </c>
      <c r="D419" s="174" t="s">
        <v>143</v>
      </c>
      <c r="E419" s="175" t="s">
        <v>798</v>
      </c>
      <c r="F419" s="176" t="s">
        <v>799</v>
      </c>
      <c r="G419" s="177" t="s">
        <v>161</v>
      </c>
      <c r="H419" s="178">
        <v>7</v>
      </c>
      <c r="I419" s="179"/>
      <c r="J419" s="180">
        <f>ROUND(I419*H419,2)</f>
        <v>0</v>
      </c>
      <c r="K419" s="181"/>
      <c r="L419" s="39"/>
      <c r="M419" s="182" t="s">
        <v>18</v>
      </c>
      <c r="N419" s="183" t="s">
        <v>41</v>
      </c>
      <c r="O419" s="64"/>
      <c r="P419" s="184">
        <f>O419*H419</f>
        <v>0</v>
      </c>
      <c r="Q419" s="184">
        <v>0</v>
      </c>
      <c r="R419" s="184">
        <f>Q419*H419</f>
        <v>0</v>
      </c>
      <c r="S419" s="184">
        <v>0</v>
      </c>
      <c r="T419" s="185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6" t="s">
        <v>263</v>
      </c>
      <c r="AT419" s="186" t="s">
        <v>143</v>
      </c>
      <c r="AU419" s="186" t="s">
        <v>80</v>
      </c>
      <c r="AY419" s="17" t="s">
        <v>140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7" t="s">
        <v>78</v>
      </c>
      <c r="BK419" s="187">
        <f>ROUND(I419*H419,2)</f>
        <v>0</v>
      </c>
      <c r="BL419" s="17" t="s">
        <v>263</v>
      </c>
      <c r="BM419" s="186" t="s">
        <v>800</v>
      </c>
    </row>
    <row r="420" spans="1:65" s="2" customFormat="1">
      <c r="A420" s="34"/>
      <c r="B420" s="35"/>
      <c r="C420" s="36"/>
      <c r="D420" s="188" t="s">
        <v>149</v>
      </c>
      <c r="E420" s="36"/>
      <c r="F420" s="189" t="s">
        <v>801</v>
      </c>
      <c r="G420" s="36"/>
      <c r="H420" s="36"/>
      <c r="I420" s="190"/>
      <c r="J420" s="36"/>
      <c r="K420" s="36"/>
      <c r="L420" s="39"/>
      <c r="M420" s="191"/>
      <c r="N420" s="192"/>
      <c r="O420" s="64"/>
      <c r="P420" s="64"/>
      <c r="Q420" s="64"/>
      <c r="R420" s="64"/>
      <c r="S420" s="64"/>
      <c r="T420" s="65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149</v>
      </c>
      <c r="AU420" s="17" t="s">
        <v>80</v>
      </c>
    </row>
    <row r="421" spans="1:65" s="13" customFormat="1">
      <c r="B421" s="193"/>
      <c r="C421" s="194"/>
      <c r="D421" s="195" t="s">
        <v>151</v>
      </c>
      <c r="E421" s="196" t="s">
        <v>18</v>
      </c>
      <c r="F421" s="197" t="s">
        <v>802</v>
      </c>
      <c r="G421" s="194"/>
      <c r="H421" s="198">
        <v>7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151</v>
      </c>
      <c r="AU421" s="204" t="s">
        <v>80</v>
      </c>
      <c r="AV421" s="13" t="s">
        <v>80</v>
      </c>
      <c r="AW421" s="13" t="s">
        <v>31</v>
      </c>
      <c r="AX421" s="13" t="s">
        <v>70</v>
      </c>
      <c r="AY421" s="204" t="s">
        <v>140</v>
      </c>
    </row>
    <row r="422" spans="1:65" s="2" customFormat="1" ht="33" customHeight="1">
      <c r="A422" s="34"/>
      <c r="B422" s="35"/>
      <c r="C422" s="215" t="s">
        <v>803</v>
      </c>
      <c r="D422" s="215" t="s">
        <v>240</v>
      </c>
      <c r="E422" s="216" t="s">
        <v>804</v>
      </c>
      <c r="F422" s="217" t="s">
        <v>805</v>
      </c>
      <c r="G422" s="218" t="s">
        <v>161</v>
      </c>
      <c r="H422" s="219">
        <v>7</v>
      </c>
      <c r="I422" s="220"/>
      <c r="J422" s="221">
        <f>ROUND(I422*H422,2)</f>
        <v>0</v>
      </c>
      <c r="K422" s="222"/>
      <c r="L422" s="223"/>
      <c r="M422" s="224" t="s">
        <v>18</v>
      </c>
      <c r="N422" s="225" t="s">
        <v>41</v>
      </c>
      <c r="O422" s="64"/>
      <c r="P422" s="184">
        <f>O422*H422</f>
        <v>0</v>
      </c>
      <c r="Q422" s="184">
        <v>2.5500000000000002E-3</v>
      </c>
      <c r="R422" s="184">
        <f>Q422*H422</f>
        <v>1.7850000000000001E-2</v>
      </c>
      <c r="S422" s="184">
        <v>0</v>
      </c>
      <c r="T422" s="18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6" t="s">
        <v>355</v>
      </c>
      <c r="AT422" s="186" t="s">
        <v>240</v>
      </c>
      <c r="AU422" s="186" t="s">
        <v>80</v>
      </c>
      <c r="AY422" s="17" t="s">
        <v>140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7" t="s">
        <v>78</v>
      </c>
      <c r="BK422" s="187">
        <f>ROUND(I422*H422,2)</f>
        <v>0</v>
      </c>
      <c r="BL422" s="17" t="s">
        <v>263</v>
      </c>
      <c r="BM422" s="186" t="s">
        <v>806</v>
      </c>
    </row>
    <row r="423" spans="1:65" s="13" customFormat="1">
      <c r="B423" s="193"/>
      <c r="C423" s="194"/>
      <c r="D423" s="195" t="s">
        <v>151</v>
      </c>
      <c r="E423" s="196" t="s">
        <v>18</v>
      </c>
      <c r="F423" s="197" t="s">
        <v>802</v>
      </c>
      <c r="G423" s="194"/>
      <c r="H423" s="198">
        <v>7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151</v>
      </c>
      <c r="AU423" s="204" t="s">
        <v>80</v>
      </c>
      <c r="AV423" s="13" t="s">
        <v>80</v>
      </c>
      <c r="AW423" s="13" t="s">
        <v>31</v>
      </c>
      <c r="AX423" s="13" t="s">
        <v>70</v>
      </c>
      <c r="AY423" s="204" t="s">
        <v>140</v>
      </c>
    </row>
    <row r="424" spans="1:65" s="2" customFormat="1" ht="33" customHeight="1">
      <c r="A424" s="34"/>
      <c r="B424" s="35"/>
      <c r="C424" s="174" t="s">
        <v>807</v>
      </c>
      <c r="D424" s="174" t="s">
        <v>143</v>
      </c>
      <c r="E424" s="175" t="s">
        <v>808</v>
      </c>
      <c r="F424" s="176" t="s">
        <v>809</v>
      </c>
      <c r="G424" s="177" t="s">
        <v>161</v>
      </c>
      <c r="H424" s="178">
        <v>9</v>
      </c>
      <c r="I424" s="179"/>
      <c r="J424" s="180">
        <f>ROUND(I424*H424,2)</f>
        <v>0</v>
      </c>
      <c r="K424" s="181"/>
      <c r="L424" s="39"/>
      <c r="M424" s="182" t="s">
        <v>18</v>
      </c>
      <c r="N424" s="183" t="s">
        <v>41</v>
      </c>
      <c r="O424" s="64"/>
      <c r="P424" s="184">
        <f>O424*H424</f>
        <v>0</v>
      </c>
      <c r="Q424" s="184">
        <v>0</v>
      </c>
      <c r="R424" s="184">
        <f>Q424*H424</f>
        <v>0</v>
      </c>
      <c r="S424" s="184">
        <v>0</v>
      </c>
      <c r="T424" s="185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6" t="s">
        <v>263</v>
      </c>
      <c r="AT424" s="186" t="s">
        <v>143</v>
      </c>
      <c r="AU424" s="186" t="s">
        <v>80</v>
      </c>
      <c r="AY424" s="17" t="s">
        <v>140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7" t="s">
        <v>78</v>
      </c>
      <c r="BK424" s="187">
        <f>ROUND(I424*H424,2)</f>
        <v>0</v>
      </c>
      <c r="BL424" s="17" t="s">
        <v>263</v>
      </c>
      <c r="BM424" s="186" t="s">
        <v>810</v>
      </c>
    </row>
    <row r="425" spans="1:65" s="2" customFormat="1">
      <c r="A425" s="34"/>
      <c r="B425" s="35"/>
      <c r="C425" s="36"/>
      <c r="D425" s="188" t="s">
        <v>149</v>
      </c>
      <c r="E425" s="36"/>
      <c r="F425" s="189" t="s">
        <v>811</v>
      </c>
      <c r="G425" s="36"/>
      <c r="H425" s="36"/>
      <c r="I425" s="190"/>
      <c r="J425" s="36"/>
      <c r="K425" s="36"/>
      <c r="L425" s="39"/>
      <c r="M425" s="191"/>
      <c r="N425" s="192"/>
      <c r="O425" s="64"/>
      <c r="P425" s="64"/>
      <c r="Q425" s="64"/>
      <c r="R425" s="64"/>
      <c r="S425" s="64"/>
      <c r="T425" s="65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149</v>
      </c>
      <c r="AU425" s="17" t="s">
        <v>80</v>
      </c>
    </row>
    <row r="426" spans="1:65" s="13" customFormat="1">
      <c r="B426" s="193"/>
      <c r="C426" s="194"/>
      <c r="D426" s="195" t="s">
        <v>151</v>
      </c>
      <c r="E426" s="196" t="s">
        <v>18</v>
      </c>
      <c r="F426" s="197" t="s">
        <v>812</v>
      </c>
      <c r="G426" s="194"/>
      <c r="H426" s="198">
        <v>4</v>
      </c>
      <c r="I426" s="199"/>
      <c r="J426" s="194"/>
      <c r="K426" s="194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151</v>
      </c>
      <c r="AU426" s="204" t="s">
        <v>80</v>
      </c>
      <c r="AV426" s="13" t="s">
        <v>80</v>
      </c>
      <c r="AW426" s="13" t="s">
        <v>31</v>
      </c>
      <c r="AX426" s="13" t="s">
        <v>70</v>
      </c>
      <c r="AY426" s="204" t="s">
        <v>140</v>
      </c>
    </row>
    <row r="427" spans="1:65" s="13" customFormat="1">
      <c r="B427" s="193"/>
      <c r="C427" s="194"/>
      <c r="D427" s="195" t="s">
        <v>151</v>
      </c>
      <c r="E427" s="196" t="s">
        <v>18</v>
      </c>
      <c r="F427" s="197" t="s">
        <v>813</v>
      </c>
      <c r="G427" s="194"/>
      <c r="H427" s="198">
        <v>2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151</v>
      </c>
      <c r="AU427" s="204" t="s">
        <v>80</v>
      </c>
      <c r="AV427" s="13" t="s">
        <v>80</v>
      </c>
      <c r="AW427" s="13" t="s">
        <v>31</v>
      </c>
      <c r="AX427" s="13" t="s">
        <v>70</v>
      </c>
      <c r="AY427" s="204" t="s">
        <v>140</v>
      </c>
    </row>
    <row r="428" spans="1:65" s="13" customFormat="1">
      <c r="B428" s="193"/>
      <c r="C428" s="194"/>
      <c r="D428" s="195" t="s">
        <v>151</v>
      </c>
      <c r="E428" s="196" t="s">
        <v>18</v>
      </c>
      <c r="F428" s="197" t="s">
        <v>814</v>
      </c>
      <c r="G428" s="194"/>
      <c r="H428" s="198">
        <v>3</v>
      </c>
      <c r="I428" s="199"/>
      <c r="J428" s="194"/>
      <c r="K428" s="194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151</v>
      </c>
      <c r="AU428" s="204" t="s">
        <v>80</v>
      </c>
      <c r="AV428" s="13" t="s">
        <v>80</v>
      </c>
      <c r="AW428" s="13" t="s">
        <v>31</v>
      </c>
      <c r="AX428" s="13" t="s">
        <v>70</v>
      </c>
      <c r="AY428" s="204" t="s">
        <v>140</v>
      </c>
    </row>
    <row r="429" spans="1:65" s="2" customFormat="1" ht="33" customHeight="1">
      <c r="A429" s="34"/>
      <c r="B429" s="35"/>
      <c r="C429" s="215" t="s">
        <v>815</v>
      </c>
      <c r="D429" s="215" t="s">
        <v>240</v>
      </c>
      <c r="E429" s="216" t="s">
        <v>816</v>
      </c>
      <c r="F429" s="217" t="s">
        <v>817</v>
      </c>
      <c r="G429" s="218" t="s">
        <v>161</v>
      </c>
      <c r="H429" s="219">
        <v>4</v>
      </c>
      <c r="I429" s="220"/>
      <c r="J429" s="221">
        <f>ROUND(I429*H429,2)</f>
        <v>0</v>
      </c>
      <c r="K429" s="222"/>
      <c r="L429" s="223"/>
      <c r="M429" s="224" t="s">
        <v>18</v>
      </c>
      <c r="N429" s="225" t="s">
        <v>41</v>
      </c>
      <c r="O429" s="64"/>
      <c r="P429" s="184">
        <f>O429*H429</f>
        <v>0</v>
      </c>
      <c r="Q429" s="184">
        <v>1.9E-3</v>
      </c>
      <c r="R429" s="184">
        <f>Q429*H429</f>
        <v>7.6E-3</v>
      </c>
      <c r="S429" s="184">
        <v>0</v>
      </c>
      <c r="T429" s="185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86" t="s">
        <v>355</v>
      </c>
      <c r="AT429" s="186" t="s">
        <v>240</v>
      </c>
      <c r="AU429" s="186" t="s">
        <v>80</v>
      </c>
      <c r="AY429" s="17" t="s">
        <v>140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7" t="s">
        <v>78</v>
      </c>
      <c r="BK429" s="187">
        <f>ROUND(I429*H429,2)</f>
        <v>0</v>
      </c>
      <c r="BL429" s="17" t="s">
        <v>263</v>
      </c>
      <c r="BM429" s="186" t="s">
        <v>818</v>
      </c>
    </row>
    <row r="430" spans="1:65" s="13" customFormat="1">
      <c r="B430" s="193"/>
      <c r="C430" s="194"/>
      <c r="D430" s="195" t="s">
        <v>151</v>
      </c>
      <c r="E430" s="196" t="s">
        <v>18</v>
      </c>
      <c r="F430" s="197" t="s">
        <v>812</v>
      </c>
      <c r="G430" s="194"/>
      <c r="H430" s="198">
        <v>4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151</v>
      </c>
      <c r="AU430" s="204" t="s">
        <v>80</v>
      </c>
      <c r="AV430" s="13" t="s">
        <v>80</v>
      </c>
      <c r="AW430" s="13" t="s">
        <v>31</v>
      </c>
      <c r="AX430" s="13" t="s">
        <v>70</v>
      </c>
      <c r="AY430" s="204" t="s">
        <v>140</v>
      </c>
    </row>
    <row r="431" spans="1:65" s="2" customFormat="1" ht="45" customHeight="1">
      <c r="A431" s="34"/>
      <c r="B431" s="35"/>
      <c r="C431" s="215" t="s">
        <v>819</v>
      </c>
      <c r="D431" s="215" t="s">
        <v>240</v>
      </c>
      <c r="E431" s="216" t="s">
        <v>820</v>
      </c>
      <c r="F431" s="217" t="s">
        <v>821</v>
      </c>
      <c r="G431" s="218" t="s">
        <v>161</v>
      </c>
      <c r="H431" s="219">
        <v>2</v>
      </c>
      <c r="I431" s="220"/>
      <c r="J431" s="221">
        <f>ROUND(I431*H431,2)</f>
        <v>0</v>
      </c>
      <c r="K431" s="222"/>
      <c r="L431" s="223"/>
      <c r="M431" s="224" t="s">
        <v>18</v>
      </c>
      <c r="N431" s="225" t="s">
        <v>41</v>
      </c>
      <c r="O431" s="64"/>
      <c r="P431" s="184">
        <f>O431*H431</f>
        <v>0</v>
      </c>
      <c r="Q431" s="184">
        <v>1.9E-3</v>
      </c>
      <c r="R431" s="184">
        <f>Q431*H431</f>
        <v>3.8E-3</v>
      </c>
      <c r="S431" s="184">
        <v>0</v>
      </c>
      <c r="T431" s="185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86" t="s">
        <v>355</v>
      </c>
      <c r="AT431" s="186" t="s">
        <v>240</v>
      </c>
      <c r="AU431" s="186" t="s">
        <v>80</v>
      </c>
      <c r="AY431" s="17" t="s">
        <v>140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7" t="s">
        <v>78</v>
      </c>
      <c r="BK431" s="187">
        <f>ROUND(I431*H431,2)</f>
        <v>0</v>
      </c>
      <c r="BL431" s="17" t="s">
        <v>263</v>
      </c>
      <c r="BM431" s="186" t="s">
        <v>822</v>
      </c>
    </row>
    <row r="432" spans="1:65" s="13" customFormat="1">
      <c r="B432" s="193"/>
      <c r="C432" s="194"/>
      <c r="D432" s="195" t="s">
        <v>151</v>
      </c>
      <c r="E432" s="196" t="s">
        <v>18</v>
      </c>
      <c r="F432" s="197" t="s">
        <v>813</v>
      </c>
      <c r="G432" s="194"/>
      <c r="H432" s="198">
        <v>2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151</v>
      </c>
      <c r="AU432" s="204" t="s">
        <v>80</v>
      </c>
      <c r="AV432" s="13" t="s">
        <v>80</v>
      </c>
      <c r="AW432" s="13" t="s">
        <v>31</v>
      </c>
      <c r="AX432" s="13" t="s">
        <v>70</v>
      </c>
      <c r="AY432" s="204" t="s">
        <v>140</v>
      </c>
    </row>
    <row r="433" spans="1:65" s="2" customFormat="1" ht="33" customHeight="1">
      <c r="A433" s="34"/>
      <c r="B433" s="35"/>
      <c r="C433" s="215" t="s">
        <v>823</v>
      </c>
      <c r="D433" s="215" t="s">
        <v>240</v>
      </c>
      <c r="E433" s="216" t="s">
        <v>824</v>
      </c>
      <c r="F433" s="217" t="s">
        <v>825</v>
      </c>
      <c r="G433" s="218" t="s">
        <v>161</v>
      </c>
      <c r="H433" s="219">
        <v>3</v>
      </c>
      <c r="I433" s="220"/>
      <c r="J433" s="221">
        <f>ROUND(I433*H433,2)</f>
        <v>0</v>
      </c>
      <c r="K433" s="222"/>
      <c r="L433" s="223"/>
      <c r="M433" s="224" t="s">
        <v>18</v>
      </c>
      <c r="N433" s="225" t="s">
        <v>41</v>
      </c>
      <c r="O433" s="64"/>
      <c r="P433" s="184">
        <f>O433*H433</f>
        <v>0</v>
      </c>
      <c r="Q433" s="184">
        <v>1.9E-3</v>
      </c>
      <c r="R433" s="184">
        <f>Q433*H433</f>
        <v>5.7000000000000002E-3</v>
      </c>
      <c r="S433" s="184">
        <v>0</v>
      </c>
      <c r="T433" s="185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86" t="s">
        <v>355</v>
      </c>
      <c r="AT433" s="186" t="s">
        <v>240</v>
      </c>
      <c r="AU433" s="186" t="s">
        <v>80</v>
      </c>
      <c r="AY433" s="17" t="s">
        <v>140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7" t="s">
        <v>78</v>
      </c>
      <c r="BK433" s="187">
        <f>ROUND(I433*H433,2)</f>
        <v>0</v>
      </c>
      <c r="BL433" s="17" t="s">
        <v>263</v>
      </c>
      <c r="BM433" s="186" t="s">
        <v>826</v>
      </c>
    </row>
    <row r="434" spans="1:65" s="13" customFormat="1">
      <c r="B434" s="193"/>
      <c r="C434" s="194"/>
      <c r="D434" s="195" t="s">
        <v>151</v>
      </c>
      <c r="E434" s="196" t="s">
        <v>18</v>
      </c>
      <c r="F434" s="197" t="s">
        <v>814</v>
      </c>
      <c r="G434" s="194"/>
      <c r="H434" s="198">
        <v>3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151</v>
      </c>
      <c r="AU434" s="204" t="s">
        <v>80</v>
      </c>
      <c r="AV434" s="13" t="s">
        <v>80</v>
      </c>
      <c r="AW434" s="13" t="s">
        <v>31</v>
      </c>
      <c r="AX434" s="13" t="s">
        <v>70</v>
      </c>
      <c r="AY434" s="204" t="s">
        <v>140</v>
      </c>
    </row>
    <row r="435" spans="1:65" s="2" customFormat="1" ht="44.25" customHeight="1">
      <c r="A435" s="34"/>
      <c r="B435" s="35"/>
      <c r="C435" s="174" t="s">
        <v>827</v>
      </c>
      <c r="D435" s="174" t="s">
        <v>143</v>
      </c>
      <c r="E435" s="175" t="s">
        <v>828</v>
      </c>
      <c r="F435" s="176" t="s">
        <v>829</v>
      </c>
      <c r="G435" s="177" t="s">
        <v>161</v>
      </c>
      <c r="H435" s="178">
        <v>1</v>
      </c>
      <c r="I435" s="179"/>
      <c r="J435" s="180">
        <f>ROUND(I435*H435,2)</f>
        <v>0</v>
      </c>
      <c r="K435" s="181"/>
      <c r="L435" s="39"/>
      <c r="M435" s="182" t="s">
        <v>18</v>
      </c>
      <c r="N435" s="183" t="s">
        <v>41</v>
      </c>
      <c r="O435" s="64"/>
      <c r="P435" s="184">
        <f>O435*H435</f>
        <v>0</v>
      </c>
      <c r="Q435" s="184">
        <v>0</v>
      </c>
      <c r="R435" s="184">
        <f>Q435*H435</f>
        <v>0</v>
      </c>
      <c r="S435" s="184">
        <v>0</v>
      </c>
      <c r="T435" s="18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86" t="s">
        <v>263</v>
      </c>
      <c r="AT435" s="186" t="s">
        <v>143</v>
      </c>
      <c r="AU435" s="186" t="s">
        <v>80</v>
      </c>
      <c r="AY435" s="17" t="s">
        <v>140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7" t="s">
        <v>78</v>
      </c>
      <c r="BK435" s="187">
        <f>ROUND(I435*H435,2)</f>
        <v>0</v>
      </c>
      <c r="BL435" s="17" t="s">
        <v>263</v>
      </c>
      <c r="BM435" s="186" t="s">
        <v>830</v>
      </c>
    </row>
    <row r="436" spans="1:65" s="2" customFormat="1">
      <c r="A436" s="34"/>
      <c r="B436" s="35"/>
      <c r="C436" s="36"/>
      <c r="D436" s="188" t="s">
        <v>149</v>
      </c>
      <c r="E436" s="36"/>
      <c r="F436" s="189" t="s">
        <v>831</v>
      </c>
      <c r="G436" s="36"/>
      <c r="H436" s="36"/>
      <c r="I436" s="190"/>
      <c r="J436" s="36"/>
      <c r="K436" s="36"/>
      <c r="L436" s="39"/>
      <c r="M436" s="191"/>
      <c r="N436" s="192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149</v>
      </c>
      <c r="AU436" s="17" t="s">
        <v>80</v>
      </c>
    </row>
    <row r="437" spans="1:65" s="2" customFormat="1" ht="49.15" customHeight="1">
      <c r="A437" s="34"/>
      <c r="B437" s="35"/>
      <c r="C437" s="174" t="s">
        <v>832</v>
      </c>
      <c r="D437" s="174" t="s">
        <v>143</v>
      </c>
      <c r="E437" s="175" t="s">
        <v>833</v>
      </c>
      <c r="F437" s="176" t="s">
        <v>834</v>
      </c>
      <c r="G437" s="177" t="s">
        <v>161</v>
      </c>
      <c r="H437" s="178">
        <v>1</v>
      </c>
      <c r="I437" s="179"/>
      <c r="J437" s="180">
        <f>ROUND(I437*H437,2)</f>
        <v>0</v>
      </c>
      <c r="K437" s="181"/>
      <c r="L437" s="39"/>
      <c r="M437" s="182" t="s">
        <v>18</v>
      </c>
      <c r="N437" s="183" t="s">
        <v>41</v>
      </c>
      <c r="O437" s="64"/>
      <c r="P437" s="184">
        <f>O437*H437</f>
        <v>0</v>
      </c>
      <c r="Q437" s="184">
        <v>1.5215999999999999E-3</v>
      </c>
      <c r="R437" s="184">
        <f>Q437*H437</f>
        <v>1.5215999999999999E-3</v>
      </c>
      <c r="S437" s="184">
        <v>0</v>
      </c>
      <c r="T437" s="185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86" t="s">
        <v>263</v>
      </c>
      <c r="AT437" s="186" t="s">
        <v>143</v>
      </c>
      <c r="AU437" s="186" t="s">
        <v>80</v>
      </c>
      <c r="AY437" s="17" t="s">
        <v>140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7" t="s">
        <v>78</v>
      </c>
      <c r="BK437" s="187">
        <f>ROUND(I437*H437,2)</f>
        <v>0</v>
      </c>
      <c r="BL437" s="17" t="s">
        <v>263</v>
      </c>
      <c r="BM437" s="186" t="s">
        <v>835</v>
      </c>
    </row>
    <row r="438" spans="1:65" s="2" customFormat="1">
      <c r="A438" s="34"/>
      <c r="B438" s="35"/>
      <c r="C438" s="36"/>
      <c r="D438" s="188" t="s">
        <v>149</v>
      </c>
      <c r="E438" s="36"/>
      <c r="F438" s="189" t="s">
        <v>836</v>
      </c>
      <c r="G438" s="36"/>
      <c r="H438" s="36"/>
      <c r="I438" s="190"/>
      <c r="J438" s="36"/>
      <c r="K438" s="36"/>
      <c r="L438" s="39"/>
      <c r="M438" s="191"/>
      <c r="N438" s="192"/>
      <c r="O438" s="64"/>
      <c r="P438" s="64"/>
      <c r="Q438" s="64"/>
      <c r="R438" s="64"/>
      <c r="S438" s="64"/>
      <c r="T438" s="65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149</v>
      </c>
      <c r="AU438" s="17" t="s">
        <v>80</v>
      </c>
    </row>
    <row r="439" spans="1:65" s="13" customFormat="1">
      <c r="B439" s="193"/>
      <c r="C439" s="194"/>
      <c r="D439" s="195" t="s">
        <v>151</v>
      </c>
      <c r="E439" s="196" t="s">
        <v>18</v>
      </c>
      <c r="F439" s="197" t="s">
        <v>837</v>
      </c>
      <c r="G439" s="194"/>
      <c r="H439" s="198">
        <v>1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151</v>
      </c>
      <c r="AU439" s="204" t="s">
        <v>80</v>
      </c>
      <c r="AV439" s="13" t="s">
        <v>80</v>
      </c>
      <c r="AW439" s="13" t="s">
        <v>31</v>
      </c>
      <c r="AX439" s="13" t="s">
        <v>70</v>
      </c>
      <c r="AY439" s="204" t="s">
        <v>140</v>
      </c>
    </row>
    <row r="440" spans="1:65" s="2" customFormat="1" ht="37.9" customHeight="1">
      <c r="A440" s="34"/>
      <c r="B440" s="35"/>
      <c r="C440" s="174" t="s">
        <v>838</v>
      </c>
      <c r="D440" s="174" t="s">
        <v>143</v>
      </c>
      <c r="E440" s="175" t="s">
        <v>839</v>
      </c>
      <c r="F440" s="176" t="s">
        <v>840</v>
      </c>
      <c r="G440" s="177" t="s">
        <v>161</v>
      </c>
      <c r="H440" s="178">
        <v>1</v>
      </c>
      <c r="I440" s="179"/>
      <c r="J440" s="180">
        <f>ROUND(I440*H440,2)</f>
        <v>0</v>
      </c>
      <c r="K440" s="181"/>
      <c r="L440" s="39"/>
      <c r="M440" s="182" t="s">
        <v>18</v>
      </c>
      <c r="N440" s="183" t="s">
        <v>41</v>
      </c>
      <c r="O440" s="64"/>
      <c r="P440" s="184">
        <f>O440*H440</f>
        <v>0</v>
      </c>
      <c r="Q440" s="184">
        <v>0</v>
      </c>
      <c r="R440" s="184">
        <f>Q440*H440</f>
        <v>0</v>
      </c>
      <c r="S440" s="184">
        <v>0</v>
      </c>
      <c r="T440" s="185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86" t="s">
        <v>263</v>
      </c>
      <c r="AT440" s="186" t="s">
        <v>143</v>
      </c>
      <c r="AU440" s="186" t="s">
        <v>80</v>
      </c>
      <c r="AY440" s="17" t="s">
        <v>140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7" t="s">
        <v>78</v>
      </c>
      <c r="BK440" s="187">
        <f>ROUND(I440*H440,2)</f>
        <v>0</v>
      </c>
      <c r="BL440" s="17" t="s">
        <v>263</v>
      </c>
      <c r="BM440" s="186" t="s">
        <v>841</v>
      </c>
    </row>
    <row r="441" spans="1:65" s="2" customFormat="1">
      <c r="A441" s="34"/>
      <c r="B441" s="35"/>
      <c r="C441" s="36"/>
      <c r="D441" s="188" t="s">
        <v>149</v>
      </c>
      <c r="E441" s="36"/>
      <c r="F441" s="189" t="s">
        <v>842</v>
      </c>
      <c r="G441" s="36"/>
      <c r="H441" s="36"/>
      <c r="I441" s="190"/>
      <c r="J441" s="36"/>
      <c r="K441" s="36"/>
      <c r="L441" s="39"/>
      <c r="M441" s="191"/>
      <c r="N441" s="192"/>
      <c r="O441" s="64"/>
      <c r="P441" s="64"/>
      <c r="Q441" s="64"/>
      <c r="R441" s="64"/>
      <c r="S441" s="64"/>
      <c r="T441" s="65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149</v>
      </c>
      <c r="AU441" s="17" t="s">
        <v>80</v>
      </c>
    </row>
    <row r="442" spans="1:65" s="13" customFormat="1">
      <c r="B442" s="193"/>
      <c r="C442" s="194"/>
      <c r="D442" s="195" t="s">
        <v>151</v>
      </c>
      <c r="E442" s="196" t="s">
        <v>18</v>
      </c>
      <c r="F442" s="197" t="s">
        <v>715</v>
      </c>
      <c r="G442" s="194"/>
      <c r="H442" s="198">
        <v>1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151</v>
      </c>
      <c r="AU442" s="204" t="s">
        <v>80</v>
      </c>
      <c r="AV442" s="13" t="s">
        <v>80</v>
      </c>
      <c r="AW442" s="13" t="s">
        <v>31</v>
      </c>
      <c r="AX442" s="13" t="s">
        <v>70</v>
      </c>
      <c r="AY442" s="204" t="s">
        <v>140</v>
      </c>
    </row>
    <row r="443" spans="1:65" s="2" customFormat="1" ht="44.25" customHeight="1">
      <c r="A443" s="34"/>
      <c r="B443" s="35"/>
      <c r="C443" s="174" t="s">
        <v>843</v>
      </c>
      <c r="D443" s="174" t="s">
        <v>143</v>
      </c>
      <c r="E443" s="175" t="s">
        <v>844</v>
      </c>
      <c r="F443" s="176" t="s">
        <v>845</v>
      </c>
      <c r="G443" s="177" t="s">
        <v>155</v>
      </c>
      <c r="H443" s="178">
        <v>0.155</v>
      </c>
      <c r="I443" s="179"/>
      <c r="J443" s="180">
        <f>ROUND(I443*H443,2)</f>
        <v>0</v>
      </c>
      <c r="K443" s="181"/>
      <c r="L443" s="39"/>
      <c r="M443" s="182" t="s">
        <v>18</v>
      </c>
      <c r="N443" s="183" t="s">
        <v>41</v>
      </c>
      <c r="O443" s="64"/>
      <c r="P443" s="184">
        <f>O443*H443</f>
        <v>0</v>
      </c>
      <c r="Q443" s="184">
        <v>0</v>
      </c>
      <c r="R443" s="184">
        <f>Q443*H443</f>
        <v>0</v>
      </c>
      <c r="S443" s="184">
        <v>0</v>
      </c>
      <c r="T443" s="18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86" t="s">
        <v>263</v>
      </c>
      <c r="AT443" s="186" t="s">
        <v>143</v>
      </c>
      <c r="AU443" s="186" t="s">
        <v>80</v>
      </c>
      <c r="AY443" s="17" t="s">
        <v>140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7" t="s">
        <v>78</v>
      </c>
      <c r="BK443" s="187">
        <f>ROUND(I443*H443,2)</f>
        <v>0</v>
      </c>
      <c r="BL443" s="17" t="s">
        <v>263</v>
      </c>
      <c r="BM443" s="186" t="s">
        <v>846</v>
      </c>
    </row>
    <row r="444" spans="1:65" s="2" customFormat="1">
      <c r="A444" s="34"/>
      <c r="B444" s="35"/>
      <c r="C444" s="36"/>
      <c r="D444" s="188" t="s">
        <v>149</v>
      </c>
      <c r="E444" s="36"/>
      <c r="F444" s="189" t="s">
        <v>847</v>
      </c>
      <c r="G444" s="36"/>
      <c r="H444" s="36"/>
      <c r="I444" s="190"/>
      <c r="J444" s="36"/>
      <c r="K444" s="36"/>
      <c r="L444" s="39"/>
      <c r="M444" s="191"/>
      <c r="N444" s="192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149</v>
      </c>
      <c r="AU444" s="17" t="s">
        <v>80</v>
      </c>
    </row>
    <row r="445" spans="1:65" s="2" customFormat="1" ht="49.15" customHeight="1">
      <c r="A445" s="34"/>
      <c r="B445" s="35"/>
      <c r="C445" s="174" t="s">
        <v>848</v>
      </c>
      <c r="D445" s="174" t="s">
        <v>143</v>
      </c>
      <c r="E445" s="175" t="s">
        <v>849</v>
      </c>
      <c r="F445" s="176" t="s">
        <v>850</v>
      </c>
      <c r="G445" s="177" t="s">
        <v>155</v>
      </c>
      <c r="H445" s="178">
        <v>0.155</v>
      </c>
      <c r="I445" s="179"/>
      <c r="J445" s="180">
        <f>ROUND(I445*H445,2)</f>
        <v>0</v>
      </c>
      <c r="K445" s="181"/>
      <c r="L445" s="39"/>
      <c r="M445" s="182" t="s">
        <v>18</v>
      </c>
      <c r="N445" s="183" t="s">
        <v>41</v>
      </c>
      <c r="O445" s="64"/>
      <c r="P445" s="184">
        <f>O445*H445</f>
        <v>0</v>
      </c>
      <c r="Q445" s="184">
        <v>0</v>
      </c>
      <c r="R445" s="184">
        <f>Q445*H445</f>
        <v>0</v>
      </c>
      <c r="S445" s="184">
        <v>0</v>
      </c>
      <c r="T445" s="185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6" t="s">
        <v>263</v>
      </c>
      <c r="AT445" s="186" t="s">
        <v>143</v>
      </c>
      <c r="AU445" s="186" t="s">
        <v>80</v>
      </c>
      <c r="AY445" s="17" t="s">
        <v>140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7" t="s">
        <v>78</v>
      </c>
      <c r="BK445" s="187">
        <f>ROUND(I445*H445,2)</f>
        <v>0</v>
      </c>
      <c r="BL445" s="17" t="s">
        <v>263</v>
      </c>
      <c r="BM445" s="186" t="s">
        <v>851</v>
      </c>
    </row>
    <row r="446" spans="1:65" s="2" customFormat="1">
      <c r="A446" s="34"/>
      <c r="B446" s="35"/>
      <c r="C446" s="36"/>
      <c r="D446" s="188" t="s">
        <v>149</v>
      </c>
      <c r="E446" s="36"/>
      <c r="F446" s="189" t="s">
        <v>852</v>
      </c>
      <c r="G446" s="36"/>
      <c r="H446" s="36"/>
      <c r="I446" s="190"/>
      <c r="J446" s="36"/>
      <c r="K446" s="36"/>
      <c r="L446" s="39"/>
      <c r="M446" s="191"/>
      <c r="N446" s="192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149</v>
      </c>
      <c r="AU446" s="17" t="s">
        <v>80</v>
      </c>
    </row>
    <row r="447" spans="1:65" s="12" customFormat="1" ht="22.9" customHeight="1">
      <c r="B447" s="158"/>
      <c r="C447" s="159"/>
      <c r="D447" s="160" t="s">
        <v>69</v>
      </c>
      <c r="E447" s="172" t="s">
        <v>853</v>
      </c>
      <c r="F447" s="172" t="s">
        <v>854</v>
      </c>
      <c r="G447" s="159"/>
      <c r="H447" s="159"/>
      <c r="I447" s="162"/>
      <c r="J447" s="173">
        <f>BK447</f>
        <v>0</v>
      </c>
      <c r="K447" s="159"/>
      <c r="L447" s="164"/>
      <c r="M447" s="165"/>
      <c r="N447" s="166"/>
      <c r="O447" s="166"/>
      <c r="P447" s="167">
        <f>SUM(P448:P450)</f>
        <v>0</v>
      </c>
      <c r="Q447" s="166"/>
      <c r="R447" s="167">
        <f>SUM(R448:R450)</f>
        <v>0</v>
      </c>
      <c r="S447" s="166"/>
      <c r="T447" s="168">
        <f>SUM(T448:T450)</f>
        <v>0.95219999999999994</v>
      </c>
      <c r="AR447" s="169" t="s">
        <v>80</v>
      </c>
      <c r="AT447" s="170" t="s">
        <v>69</v>
      </c>
      <c r="AU447" s="170" t="s">
        <v>78</v>
      </c>
      <c r="AY447" s="169" t="s">
        <v>140</v>
      </c>
      <c r="BK447" s="171">
        <f>SUM(BK448:BK450)</f>
        <v>0</v>
      </c>
    </row>
    <row r="448" spans="1:65" s="2" customFormat="1" ht="21.75" customHeight="1">
      <c r="A448" s="34"/>
      <c r="B448" s="35"/>
      <c r="C448" s="174" t="s">
        <v>855</v>
      </c>
      <c r="D448" s="174" t="s">
        <v>143</v>
      </c>
      <c r="E448" s="175" t="s">
        <v>856</v>
      </c>
      <c r="F448" s="176" t="s">
        <v>857</v>
      </c>
      <c r="G448" s="177" t="s">
        <v>169</v>
      </c>
      <c r="H448" s="178">
        <v>52.9</v>
      </c>
      <c r="I448" s="179"/>
      <c r="J448" s="180">
        <f>ROUND(I448*H448,2)</f>
        <v>0</v>
      </c>
      <c r="K448" s="181"/>
      <c r="L448" s="39"/>
      <c r="M448" s="182" t="s">
        <v>18</v>
      </c>
      <c r="N448" s="183" t="s">
        <v>41</v>
      </c>
      <c r="O448" s="64"/>
      <c r="P448" s="184">
        <f>O448*H448</f>
        <v>0</v>
      </c>
      <c r="Q448" s="184">
        <v>0</v>
      </c>
      <c r="R448" s="184">
        <f>Q448*H448</f>
        <v>0</v>
      </c>
      <c r="S448" s="184">
        <v>1.7999999999999999E-2</v>
      </c>
      <c r="T448" s="185">
        <f>S448*H448</f>
        <v>0.95219999999999994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86" t="s">
        <v>263</v>
      </c>
      <c r="AT448" s="186" t="s">
        <v>143</v>
      </c>
      <c r="AU448" s="186" t="s">
        <v>80</v>
      </c>
      <c r="AY448" s="17" t="s">
        <v>140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7" t="s">
        <v>78</v>
      </c>
      <c r="BK448" s="187">
        <f>ROUND(I448*H448,2)</f>
        <v>0</v>
      </c>
      <c r="BL448" s="17" t="s">
        <v>263</v>
      </c>
      <c r="BM448" s="186" t="s">
        <v>858</v>
      </c>
    </row>
    <row r="449" spans="1:65" s="2" customFormat="1">
      <c r="A449" s="34"/>
      <c r="B449" s="35"/>
      <c r="C449" s="36"/>
      <c r="D449" s="188" t="s">
        <v>149</v>
      </c>
      <c r="E449" s="36"/>
      <c r="F449" s="189" t="s">
        <v>859</v>
      </c>
      <c r="G449" s="36"/>
      <c r="H449" s="36"/>
      <c r="I449" s="190"/>
      <c r="J449" s="36"/>
      <c r="K449" s="36"/>
      <c r="L449" s="39"/>
      <c r="M449" s="191"/>
      <c r="N449" s="192"/>
      <c r="O449" s="64"/>
      <c r="P449" s="64"/>
      <c r="Q449" s="64"/>
      <c r="R449" s="64"/>
      <c r="S449" s="64"/>
      <c r="T449" s="65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149</v>
      </c>
      <c r="AU449" s="17" t="s">
        <v>80</v>
      </c>
    </row>
    <row r="450" spans="1:65" s="13" customFormat="1">
      <c r="B450" s="193"/>
      <c r="C450" s="194"/>
      <c r="D450" s="195" t="s">
        <v>151</v>
      </c>
      <c r="E450" s="196" t="s">
        <v>18</v>
      </c>
      <c r="F450" s="197" t="s">
        <v>860</v>
      </c>
      <c r="G450" s="194"/>
      <c r="H450" s="198">
        <v>52.9</v>
      </c>
      <c r="I450" s="199"/>
      <c r="J450" s="194"/>
      <c r="K450" s="194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151</v>
      </c>
      <c r="AU450" s="204" t="s">
        <v>80</v>
      </c>
      <c r="AV450" s="13" t="s">
        <v>80</v>
      </c>
      <c r="AW450" s="13" t="s">
        <v>31</v>
      </c>
      <c r="AX450" s="13" t="s">
        <v>70</v>
      </c>
      <c r="AY450" s="204" t="s">
        <v>140</v>
      </c>
    </row>
    <row r="451" spans="1:65" s="12" customFormat="1" ht="22.9" customHeight="1">
      <c r="B451" s="158"/>
      <c r="C451" s="159"/>
      <c r="D451" s="160" t="s">
        <v>69</v>
      </c>
      <c r="E451" s="172" t="s">
        <v>861</v>
      </c>
      <c r="F451" s="172" t="s">
        <v>862</v>
      </c>
      <c r="G451" s="159"/>
      <c r="H451" s="159"/>
      <c r="I451" s="162"/>
      <c r="J451" s="173">
        <f>BK451</f>
        <v>0</v>
      </c>
      <c r="K451" s="159"/>
      <c r="L451" s="164"/>
      <c r="M451" s="165"/>
      <c r="N451" s="166"/>
      <c r="O451" s="166"/>
      <c r="P451" s="167">
        <f>SUM(P452:P463)</f>
        <v>0</v>
      </c>
      <c r="Q451" s="166"/>
      <c r="R451" s="167">
        <f>SUM(R452:R463)</f>
        <v>0.48501491499999994</v>
      </c>
      <c r="S451" s="166"/>
      <c r="T451" s="168">
        <f>SUM(T452:T463)</f>
        <v>0</v>
      </c>
      <c r="AR451" s="169" t="s">
        <v>80</v>
      </c>
      <c r="AT451" s="170" t="s">
        <v>69</v>
      </c>
      <c r="AU451" s="170" t="s">
        <v>78</v>
      </c>
      <c r="AY451" s="169" t="s">
        <v>140</v>
      </c>
      <c r="BK451" s="171">
        <f>SUM(BK452:BK463)</f>
        <v>0</v>
      </c>
    </row>
    <row r="452" spans="1:65" s="2" customFormat="1" ht="49.15" customHeight="1">
      <c r="A452" s="34"/>
      <c r="B452" s="35"/>
      <c r="C452" s="174" t="s">
        <v>863</v>
      </c>
      <c r="D452" s="174" t="s">
        <v>143</v>
      </c>
      <c r="E452" s="175" t="s">
        <v>864</v>
      </c>
      <c r="F452" s="176" t="s">
        <v>865</v>
      </c>
      <c r="G452" s="177" t="s">
        <v>169</v>
      </c>
      <c r="H452" s="178">
        <v>3.5</v>
      </c>
      <c r="I452" s="179"/>
      <c r="J452" s="180">
        <f>ROUND(I452*H452,2)</f>
        <v>0</v>
      </c>
      <c r="K452" s="181"/>
      <c r="L452" s="39"/>
      <c r="M452" s="182" t="s">
        <v>18</v>
      </c>
      <c r="N452" s="183" t="s">
        <v>41</v>
      </c>
      <c r="O452" s="64"/>
      <c r="P452" s="184">
        <f>O452*H452</f>
        <v>0</v>
      </c>
      <c r="Q452" s="184">
        <v>1.6607090000000001E-2</v>
      </c>
      <c r="R452" s="184">
        <f>Q452*H452</f>
        <v>5.8124815000000003E-2</v>
      </c>
      <c r="S452" s="184">
        <v>0</v>
      </c>
      <c r="T452" s="185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6" t="s">
        <v>263</v>
      </c>
      <c r="AT452" s="186" t="s">
        <v>143</v>
      </c>
      <c r="AU452" s="186" t="s">
        <v>80</v>
      </c>
      <c r="AY452" s="17" t="s">
        <v>140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7" t="s">
        <v>78</v>
      </c>
      <c r="BK452" s="187">
        <f>ROUND(I452*H452,2)</f>
        <v>0</v>
      </c>
      <c r="BL452" s="17" t="s">
        <v>263</v>
      </c>
      <c r="BM452" s="186" t="s">
        <v>866</v>
      </c>
    </row>
    <row r="453" spans="1:65" s="2" customFormat="1">
      <c r="A453" s="34"/>
      <c r="B453" s="35"/>
      <c r="C453" s="36"/>
      <c r="D453" s="188" t="s">
        <v>149</v>
      </c>
      <c r="E453" s="36"/>
      <c r="F453" s="189" t="s">
        <v>867</v>
      </c>
      <c r="G453" s="36"/>
      <c r="H453" s="36"/>
      <c r="I453" s="190"/>
      <c r="J453" s="36"/>
      <c r="K453" s="36"/>
      <c r="L453" s="39"/>
      <c r="M453" s="191"/>
      <c r="N453" s="192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149</v>
      </c>
      <c r="AU453" s="17" t="s">
        <v>80</v>
      </c>
    </row>
    <row r="454" spans="1:65" s="13" customFormat="1">
      <c r="B454" s="193"/>
      <c r="C454" s="194"/>
      <c r="D454" s="195" t="s">
        <v>151</v>
      </c>
      <c r="E454" s="196" t="s">
        <v>18</v>
      </c>
      <c r="F454" s="197" t="s">
        <v>868</v>
      </c>
      <c r="G454" s="194"/>
      <c r="H454" s="198">
        <v>3.5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151</v>
      </c>
      <c r="AU454" s="204" t="s">
        <v>80</v>
      </c>
      <c r="AV454" s="13" t="s">
        <v>80</v>
      </c>
      <c r="AW454" s="13" t="s">
        <v>31</v>
      </c>
      <c r="AX454" s="13" t="s">
        <v>70</v>
      </c>
      <c r="AY454" s="204" t="s">
        <v>140</v>
      </c>
    </row>
    <row r="455" spans="1:65" s="2" customFormat="1" ht="37.9" customHeight="1">
      <c r="A455" s="34"/>
      <c r="B455" s="35"/>
      <c r="C455" s="174" t="s">
        <v>869</v>
      </c>
      <c r="D455" s="174" t="s">
        <v>143</v>
      </c>
      <c r="E455" s="175" t="s">
        <v>870</v>
      </c>
      <c r="F455" s="176" t="s">
        <v>871</v>
      </c>
      <c r="G455" s="177" t="s">
        <v>169</v>
      </c>
      <c r="H455" s="178">
        <v>49.4</v>
      </c>
      <c r="I455" s="179"/>
      <c r="J455" s="180">
        <f>ROUND(I455*H455,2)</f>
        <v>0</v>
      </c>
      <c r="K455" s="181"/>
      <c r="L455" s="39"/>
      <c r="M455" s="182" t="s">
        <v>18</v>
      </c>
      <c r="N455" s="183" t="s">
        <v>41</v>
      </c>
      <c r="O455" s="64"/>
      <c r="P455" s="184">
        <f>O455*H455</f>
        <v>0</v>
      </c>
      <c r="Q455" s="184">
        <v>9.4499999999999998E-4</v>
      </c>
      <c r="R455" s="184">
        <f>Q455*H455</f>
        <v>4.6682999999999995E-2</v>
      </c>
      <c r="S455" s="184">
        <v>0</v>
      </c>
      <c r="T455" s="18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6" t="s">
        <v>263</v>
      </c>
      <c r="AT455" s="186" t="s">
        <v>143</v>
      </c>
      <c r="AU455" s="186" t="s">
        <v>80</v>
      </c>
      <c r="AY455" s="17" t="s">
        <v>140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7" t="s">
        <v>78</v>
      </c>
      <c r="BK455" s="187">
        <f>ROUND(I455*H455,2)</f>
        <v>0</v>
      </c>
      <c r="BL455" s="17" t="s">
        <v>263</v>
      </c>
      <c r="BM455" s="186" t="s">
        <v>872</v>
      </c>
    </row>
    <row r="456" spans="1:65" s="2" customFormat="1">
      <c r="A456" s="34"/>
      <c r="B456" s="35"/>
      <c r="C456" s="36"/>
      <c r="D456" s="188" t="s">
        <v>149</v>
      </c>
      <c r="E456" s="36"/>
      <c r="F456" s="189" t="s">
        <v>873</v>
      </c>
      <c r="G456" s="36"/>
      <c r="H456" s="36"/>
      <c r="I456" s="190"/>
      <c r="J456" s="36"/>
      <c r="K456" s="36"/>
      <c r="L456" s="39"/>
      <c r="M456" s="191"/>
      <c r="N456" s="192"/>
      <c r="O456" s="64"/>
      <c r="P456" s="64"/>
      <c r="Q456" s="64"/>
      <c r="R456" s="64"/>
      <c r="S456" s="64"/>
      <c r="T456" s="65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149</v>
      </c>
      <c r="AU456" s="17" t="s">
        <v>80</v>
      </c>
    </row>
    <row r="457" spans="1:65" s="13" customFormat="1">
      <c r="B457" s="193"/>
      <c r="C457" s="194"/>
      <c r="D457" s="195" t="s">
        <v>151</v>
      </c>
      <c r="E457" s="196" t="s">
        <v>18</v>
      </c>
      <c r="F457" s="197" t="s">
        <v>874</v>
      </c>
      <c r="G457" s="194"/>
      <c r="H457" s="198">
        <v>49.4</v>
      </c>
      <c r="I457" s="199"/>
      <c r="J457" s="194"/>
      <c r="K457" s="194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151</v>
      </c>
      <c r="AU457" s="204" t="s">
        <v>80</v>
      </c>
      <c r="AV457" s="13" t="s">
        <v>80</v>
      </c>
      <c r="AW457" s="13" t="s">
        <v>31</v>
      </c>
      <c r="AX457" s="13" t="s">
        <v>70</v>
      </c>
      <c r="AY457" s="204" t="s">
        <v>140</v>
      </c>
    </row>
    <row r="458" spans="1:65" s="2" customFormat="1" ht="24.2" customHeight="1">
      <c r="A458" s="34"/>
      <c r="B458" s="35"/>
      <c r="C458" s="215" t="s">
        <v>875</v>
      </c>
      <c r="D458" s="215" t="s">
        <v>240</v>
      </c>
      <c r="E458" s="216" t="s">
        <v>876</v>
      </c>
      <c r="F458" s="217" t="s">
        <v>877</v>
      </c>
      <c r="G458" s="218" t="s">
        <v>169</v>
      </c>
      <c r="H458" s="219">
        <v>51.87</v>
      </c>
      <c r="I458" s="220"/>
      <c r="J458" s="221">
        <f>ROUND(I458*H458,2)</f>
        <v>0</v>
      </c>
      <c r="K458" s="222"/>
      <c r="L458" s="223"/>
      <c r="M458" s="224" t="s">
        <v>18</v>
      </c>
      <c r="N458" s="225" t="s">
        <v>41</v>
      </c>
      <c r="O458" s="64"/>
      <c r="P458" s="184">
        <f>O458*H458</f>
        <v>0</v>
      </c>
      <c r="Q458" s="184">
        <v>7.3299999999999997E-3</v>
      </c>
      <c r="R458" s="184">
        <f>Q458*H458</f>
        <v>0.38020709999999996</v>
      </c>
      <c r="S458" s="184">
        <v>0</v>
      </c>
      <c r="T458" s="185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86" t="s">
        <v>355</v>
      </c>
      <c r="AT458" s="186" t="s">
        <v>240</v>
      </c>
      <c r="AU458" s="186" t="s">
        <v>80</v>
      </c>
      <c r="AY458" s="17" t="s">
        <v>140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7" t="s">
        <v>78</v>
      </c>
      <c r="BK458" s="187">
        <f>ROUND(I458*H458,2)</f>
        <v>0</v>
      </c>
      <c r="BL458" s="17" t="s">
        <v>263</v>
      </c>
      <c r="BM458" s="186" t="s">
        <v>878</v>
      </c>
    </row>
    <row r="459" spans="1:65" s="13" customFormat="1">
      <c r="B459" s="193"/>
      <c r="C459" s="194"/>
      <c r="D459" s="195" t="s">
        <v>151</v>
      </c>
      <c r="E459" s="194"/>
      <c r="F459" s="197" t="s">
        <v>879</v>
      </c>
      <c r="G459" s="194"/>
      <c r="H459" s="198">
        <v>51.87</v>
      </c>
      <c r="I459" s="199"/>
      <c r="J459" s="194"/>
      <c r="K459" s="194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151</v>
      </c>
      <c r="AU459" s="204" t="s">
        <v>80</v>
      </c>
      <c r="AV459" s="13" t="s">
        <v>80</v>
      </c>
      <c r="AW459" s="13" t="s">
        <v>4</v>
      </c>
      <c r="AX459" s="13" t="s">
        <v>78</v>
      </c>
      <c r="AY459" s="204" t="s">
        <v>140</v>
      </c>
    </row>
    <row r="460" spans="1:65" s="2" customFormat="1" ht="66.75" customHeight="1">
      <c r="A460" s="34"/>
      <c r="B460" s="35"/>
      <c r="C460" s="174" t="s">
        <v>880</v>
      </c>
      <c r="D460" s="174" t="s">
        <v>143</v>
      </c>
      <c r="E460" s="175" t="s">
        <v>881</v>
      </c>
      <c r="F460" s="176" t="s">
        <v>882</v>
      </c>
      <c r="G460" s="177" t="s">
        <v>155</v>
      </c>
      <c r="H460" s="178">
        <v>0.48499999999999999</v>
      </c>
      <c r="I460" s="179"/>
      <c r="J460" s="180">
        <f>ROUND(I460*H460,2)</f>
        <v>0</v>
      </c>
      <c r="K460" s="181"/>
      <c r="L460" s="39"/>
      <c r="M460" s="182" t="s">
        <v>18</v>
      </c>
      <c r="N460" s="183" t="s">
        <v>41</v>
      </c>
      <c r="O460" s="64"/>
      <c r="P460" s="184">
        <f>O460*H460</f>
        <v>0</v>
      </c>
      <c r="Q460" s="184">
        <v>0</v>
      </c>
      <c r="R460" s="184">
        <f>Q460*H460</f>
        <v>0</v>
      </c>
      <c r="S460" s="184">
        <v>0</v>
      </c>
      <c r="T460" s="185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86" t="s">
        <v>263</v>
      </c>
      <c r="AT460" s="186" t="s">
        <v>143</v>
      </c>
      <c r="AU460" s="186" t="s">
        <v>80</v>
      </c>
      <c r="AY460" s="17" t="s">
        <v>140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7" t="s">
        <v>78</v>
      </c>
      <c r="BK460" s="187">
        <f>ROUND(I460*H460,2)</f>
        <v>0</v>
      </c>
      <c r="BL460" s="17" t="s">
        <v>263</v>
      </c>
      <c r="BM460" s="186" t="s">
        <v>883</v>
      </c>
    </row>
    <row r="461" spans="1:65" s="2" customFormat="1">
      <c r="A461" s="34"/>
      <c r="B461" s="35"/>
      <c r="C461" s="36"/>
      <c r="D461" s="188" t="s">
        <v>149</v>
      </c>
      <c r="E461" s="36"/>
      <c r="F461" s="189" t="s">
        <v>884</v>
      </c>
      <c r="G461" s="36"/>
      <c r="H461" s="36"/>
      <c r="I461" s="190"/>
      <c r="J461" s="36"/>
      <c r="K461" s="36"/>
      <c r="L461" s="39"/>
      <c r="M461" s="191"/>
      <c r="N461" s="192"/>
      <c r="O461" s="64"/>
      <c r="P461" s="64"/>
      <c r="Q461" s="64"/>
      <c r="R461" s="64"/>
      <c r="S461" s="64"/>
      <c r="T461" s="65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149</v>
      </c>
      <c r="AU461" s="17" t="s">
        <v>80</v>
      </c>
    </row>
    <row r="462" spans="1:65" s="2" customFormat="1" ht="62.65" customHeight="1">
      <c r="A462" s="34"/>
      <c r="B462" s="35"/>
      <c r="C462" s="174" t="s">
        <v>885</v>
      </c>
      <c r="D462" s="174" t="s">
        <v>143</v>
      </c>
      <c r="E462" s="175" t="s">
        <v>886</v>
      </c>
      <c r="F462" s="176" t="s">
        <v>887</v>
      </c>
      <c r="G462" s="177" t="s">
        <v>155</v>
      </c>
      <c r="H462" s="178">
        <v>0.48499999999999999</v>
      </c>
      <c r="I462" s="179"/>
      <c r="J462" s="180">
        <f>ROUND(I462*H462,2)</f>
        <v>0</v>
      </c>
      <c r="K462" s="181"/>
      <c r="L462" s="39"/>
      <c r="M462" s="182" t="s">
        <v>18</v>
      </c>
      <c r="N462" s="183" t="s">
        <v>41</v>
      </c>
      <c r="O462" s="64"/>
      <c r="P462" s="184">
        <f>O462*H462</f>
        <v>0</v>
      </c>
      <c r="Q462" s="184">
        <v>0</v>
      </c>
      <c r="R462" s="184">
        <f>Q462*H462</f>
        <v>0</v>
      </c>
      <c r="S462" s="184">
        <v>0</v>
      </c>
      <c r="T462" s="185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86" t="s">
        <v>263</v>
      </c>
      <c r="AT462" s="186" t="s">
        <v>143</v>
      </c>
      <c r="AU462" s="186" t="s">
        <v>80</v>
      </c>
      <c r="AY462" s="17" t="s">
        <v>140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7" t="s">
        <v>78</v>
      </c>
      <c r="BK462" s="187">
        <f>ROUND(I462*H462,2)</f>
        <v>0</v>
      </c>
      <c r="BL462" s="17" t="s">
        <v>263</v>
      </c>
      <c r="BM462" s="186" t="s">
        <v>888</v>
      </c>
    </row>
    <row r="463" spans="1:65" s="2" customFormat="1">
      <c r="A463" s="34"/>
      <c r="B463" s="35"/>
      <c r="C463" s="36"/>
      <c r="D463" s="188" t="s">
        <v>149</v>
      </c>
      <c r="E463" s="36"/>
      <c r="F463" s="189" t="s">
        <v>889</v>
      </c>
      <c r="G463" s="36"/>
      <c r="H463" s="36"/>
      <c r="I463" s="190"/>
      <c r="J463" s="36"/>
      <c r="K463" s="36"/>
      <c r="L463" s="39"/>
      <c r="M463" s="191"/>
      <c r="N463" s="192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149</v>
      </c>
      <c r="AU463" s="17" t="s">
        <v>80</v>
      </c>
    </row>
    <row r="464" spans="1:65" s="12" customFormat="1" ht="22.9" customHeight="1">
      <c r="B464" s="158"/>
      <c r="C464" s="159"/>
      <c r="D464" s="160" t="s">
        <v>69</v>
      </c>
      <c r="E464" s="172" t="s">
        <v>890</v>
      </c>
      <c r="F464" s="172" t="s">
        <v>891</v>
      </c>
      <c r="G464" s="159"/>
      <c r="H464" s="159"/>
      <c r="I464" s="162"/>
      <c r="J464" s="173">
        <f>BK464</f>
        <v>0</v>
      </c>
      <c r="K464" s="159"/>
      <c r="L464" s="164"/>
      <c r="M464" s="165"/>
      <c r="N464" s="166"/>
      <c r="O464" s="166"/>
      <c r="P464" s="167">
        <f>SUM(P465:P543)</f>
        <v>0</v>
      </c>
      <c r="Q464" s="166"/>
      <c r="R464" s="167">
        <f>SUM(R465:R543)</f>
        <v>1.2920000000000001E-2</v>
      </c>
      <c r="S464" s="166"/>
      <c r="T464" s="168">
        <f>SUM(T465:T543)</f>
        <v>9.3611652500000009</v>
      </c>
      <c r="AR464" s="169" t="s">
        <v>80</v>
      </c>
      <c r="AT464" s="170" t="s">
        <v>69</v>
      </c>
      <c r="AU464" s="170" t="s">
        <v>78</v>
      </c>
      <c r="AY464" s="169" t="s">
        <v>140</v>
      </c>
      <c r="BK464" s="171">
        <f>SUM(BK465:BK543)</f>
        <v>0</v>
      </c>
    </row>
    <row r="465" spans="1:65" s="2" customFormat="1" ht="16.5" customHeight="1">
      <c r="A465" s="34"/>
      <c r="B465" s="35"/>
      <c r="C465" s="174" t="s">
        <v>892</v>
      </c>
      <c r="D465" s="174" t="s">
        <v>143</v>
      </c>
      <c r="E465" s="175" t="s">
        <v>893</v>
      </c>
      <c r="F465" s="176" t="s">
        <v>894</v>
      </c>
      <c r="G465" s="177" t="s">
        <v>228</v>
      </c>
      <c r="H465" s="178">
        <v>9</v>
      </c>
      <c r="I465" s="179"/>
      <c r="J465" s="180">
        <f>ROUND(I465*H465,2)</f>
        <v>0</v>
      </c>
      <c r="K465" s="181"/>
      <c r="L465" s="39"/>
      <c r="M465" s="182" t="s">
        <v>18</v>
      </c>
      <c r="N465" s="183" t="s">
        <v>41</v>
      </c>
      <c r="O465" s="64"/>
      <c r="P465" s="184">
        <f>O465*H465</f>
        <v>0</v>
      </c>
      <c r="Q465" s="184">
        <v>0</v>
      </c>
      <c r="R465" s="184">
        <f>Q465*H465</f>
        <v>0</v>
      </c>
      <c r="S465" s="184">
        <v>0.11248</v>
      </c>
      <c r="T465" s="185">
        <f>S465*H465</f>
        <v>1.0123199999999999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86" t="s">
        <v>263</v>
      </c>
      <c r="AT465" s="186" t="s">
        <v>143</v>
      </c>
      <c r="AU465" s="186" t="s">
        <v>80</v>
      </c>
      <c r="AY465" s="17" t="s">
        <v>140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7" t="s">
        <v>78</v>
      </c>
      <c r="BK465" s="187">
        <f>ROUND(I465*H465,2)</f>
        <v>0</v>
      </c>
      <c r="BL465" s="17" t="s">
        <v>263</v>
      </c>
      <c r="BM465" s="186" t="s">
        <v>895</v>
      </c>
    </row>
    <row r="466" spans="1:65" s="2" customFormat="1">
      <c r="A466" s="34"/>
      <c r="B466" s="35"/>
      <c r="C466" s="36"/>
      <c r="D466" s="188" t="s">
        <v>149</v>
      </c>
      <c r="E466" s="36"/>
      <c r="F466" s="189" t="s">
        <v>896</v>
      </c>
      <c r="G466" s="36"/>
      <c r="H466" s="36"/>
      <c r="I466" s="190"/>
      <c r="J466" s="36"/>
      <c r="K466" s="36"/>
      <c r="L466" s="39"/>
      <c r="M466" s="191"/>
      <c r="N466" s="192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149</v>
      </c>
      <c r="AU466" s="17" t="s">
        <v>80</v>
      </c>
    </row>
    <row r="467" spans="1:65" s="13" customFormat="1">
      <c r="B467" s="193"/>
      <c r="C467" s="194"/>
      <c r="D467" s="195" t="s">
        <v>151</v>
      </c>
      <c r="E467" s="196" t="s">
        <v>18</v>
      </c>
      <c r="F467" s="197" t="s">
        <v>897</v>
      </c>
      <c r="G467" s="194"/>
      <c r="H467" s="198">
        <v>9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151</v>
      </c>
      <c r="AU467" s="204" t="s">
        <v>80</v>
      </c>
      <c r="AV467" s="13" t="s">
        <v>80</v>
      </c>
      <c r="AW467" s="13" t="s">
        <v>31</v>
      </c>
      <c r="AX467" s="13" t="s">
        <v>70</v>
      </c>
      <c r="AY467" s="204" t="s">
        <v>140</v>
      </c>
    </row>
    <row r="468" spans="1:65" s="2" customFormat="1" ht="21.75" customHeight="1">
      <c r="A468" s="34"/>
      <c r="B468" s="35"/>
      <c r="C468" s="174" t="s">
        <v>898</v>
      </c>
      <c r="D468" s="174" t="s">
        <v>143</v>
      </c>
      <c r="E468" s="175" t="s">
        <v>899</v>
      </c>
      <c r="F468" s="176" t="s">
        <v>900</v>
      </c>
      <c r="G468" s="177" t="s">
        <v>169</v>
      </c>
      <c r="H468" s="178">
        <v>79.138999999999996</v>
      </c>
      <c r="I468" s="179"/>
      <c r="J468" s="180">
        <f>ROUND(I468*H468,2)</f>
        <v>0</v>
      </c>
      <c r="K468" s="181"/>
      <c r="L468" s="39"/>
      <c r="M468" s="182" t="s">
        <v>18</v>
      </c>
      <c r="N468" s="183" t="s">
        <v>41</v>
      </c>
      <c r="O468" s="64"/>
      <c r="P468" s="184">
        <f>O468*H468</f>
        <v>0</v>
      </c>
      <c r="Q468" s="184">
        <v>0</v>
      </c>
      <c r="R468" s="184">
        <f>Q468*H468</f>
        <v>0</v>
      </c>
      <c r="S468" s="184">
        <v>2.4649999999999998E-2</v>
      </c>
      <c r="T468" s="185">
        <f>S468*H468</f>
        <v>1.9507763499999997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6" t="s">
        <v>263</v>
      </c>
      <c r="AT468" s="186" t="s">
        <v>143</v>
      </c>
      <c r="AU468" s="186" t="s">
        <v>80</v>
      </c>
      <c r="AY468" s="17" t="s">
        <v>140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7" t="s">
        <v>78</v>
      </c>
      <c r="BK468" s="187">
        <f>ROUND(I468*H468,2)</f>
        <v>0</v>
      </c>
      <c r="BL468" s="17" t="s">
        <v>263</v>
      </c>
      <c r="BM468" s="186" t="s">
        <v>901</v>
      </c>
    </row>
    <row r="469" spans="1:65" s="2" customFormat="1">
      <c r="A469" s="34"/>
      <c r="B469" s="35"/>
      <c r="C469" s="36"/>
      <c r="D469" s="188" t="s">
        <v>149</v>
      </c>
      <c r="E469" s="36"/>
      <c r="F469" s="189" t="s">
        <v>902</v>
      </c>
      <c r="G469" s="36"/>
      <c r="H469" s="36"/>
      <c r="I469" s="190"/>
      <c r="J469" s="36"/>
      <c r="K469" s="36"/>
      <c r="L469" s="39"/>
      <c r="M469" s="191"/>
      <c r="N469" s="192"/>
      <c r="O469" s="64"/>
      <c r="P469" s="64"/>
      <c r="Q469" s="64"/>
      <c r="R469" s="64"/>
      <c r="S469" s="64"/>
      <c r="T469" s="65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149</v>
      </c>
      <c r="AU469" s="17" t="s">
        <v>80</v>
      </c>
    </row>
    <row r="470" spans="1:65" s="14" customFormat="1">
      <c r="B470" s="205"/>
      <c r="C470" s="206"/>
      <c r="D470" s="195" t="s">
        <v>151</v>
      </c>
      <c r="E470" s="207" t="s">
        <v>18</v>
      </c>
      <c r="F470" s="208" t="s">
        <v>903</v>
      </c>
      <c r="G470" s="206"/>
      <c r="H470" s="207" t="s">
        <v>18</v>
      </c>
      <c r="I470" s="209"/>
      <c r="J470" s="206"/>
      <c r="K470" s="206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151</v>
      </c>
      <c r="AU470" s="214" t="s">
        <v>80</v>
      </c>
      <c r="AV470" s="14" t="s">
        <v>78</v>
      </c>
      <c r="AW470" s="14" t="s">
        <v>31</v>
      </c>
      <c r="AX470" s="14" t="s">
        <v>70</v>
      </c>
      <c r="AY470" s="214" t="s">
        <v>140</v>
      </c>
    </row>
    <row r="471" spans="1:65" s="13" customFormat="1">
      <c r="B471" s="193"/>
      <c r="C471" s="194"/>
      <c r="D471" s="195" t="s">
        <v>151</v>
      </c>
      <c r="E471" s="196" t="s">
        <v>18</v>
      </c>
      <c r="F471" s="197" t="s">
        <v>904</v>
      </c>
      <c r="G471" s="194"/>
      <c r="H471" s="198">
        <v>57.761000000000003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151</v>
      </c>
      <c r="AU471" s="204" t="s">
        <v>80</v>
      </c>
      <c r="AV471" s="13" t="s">
        <v>80</v>
      </c>
      <c r="AW471" s="13" t="s">
        <v>31</v>
      </c>
      <c r="AX471" s="13" t="s">
        <v>70</v>
      </c>
      <c r="AY471" s="204" t="s">
        <v>140</v>
      </c>
    </row>
    <row r="472" spans="1:65" s="14" customFormat="1">
      <c r="B472" s="205"/>
      <c r="C472" s="206"/>
      <c r="D472" s="195" t="s">
        <v>151</v>
      </c>
      <c r="E472" s="207" t="s">
        <v>18</v>
      </c>
      <c r="F472" s="208" t="s">
        <v>905</v>
      </c>
      <c r="G472" s="206"/>
      <c r="H472" s="207" t="s">
        <v>18</v>
      </c>
      <c r="I472" s="209"/>
      <c r="J472" s="206"/>
      <c r="K472" s="206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151</v>
      </c>
      <c r="AU472" s="214" t="s">
        <v>80</v>
      </c>
      <c r="AV472" s="14" t="s">
        <v>78</v>
      </c>
      <c r="AW472" s="14" t="s">
        <v>31</v>
      </c>
      <c r="AX472" s="14" t="s">
        <v>70</v>
      </c>
      <c r="AY472" s="214" t="s">
        <v>140</v>
      </c>
    </row>
    <row r="473" spans="1:65" s="13" customFormat="1">
      <c r="B473" s="193"/>
      <c r="C473" s="194"/>
      <c r="D473" s="195" t="s">
        <v>151</v>
      </c>
      <c r="E473" s="196" t="s">
        <v>18</v>
      </c>
      <c r="F473" s="197" t="s">
        <v>906</v>
      </c>
      <c r="G473" s="194"/>
      <c r="H473" s="198">
        <v>21.378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151</v>
      </c>
      <c r="AU473" s="204" t="s">
        <v>80</v>
      </c>
      <c r="AV473" s="13" t="s">
        <v>80</v>
      </c>
      <c r="AW473" s="13" t="s">
        <v>31</v>
      </c>
      <c r="AX473" s="13" t="s">
        <v>70</v>
      </c>
      <c r="AY473" s="204" t="s">
        <v>140</v>
      </c>
    </row>
    <row r="474" spans="1:65" s="2" customFormat="1" ht="16.5" customHeight="1">
      <c r="A474" s="34"/>
      <c r="B474" s="35"/>
      <c r="C474" s="174" t="s">
        <v>907</v>
      </c>
      <c r="D474" s="174" t="s">
        <v>143</v>
      </c>
      <c r="E474" s="175" t="s">
        <v>908</v>
      </c>
      <c r="F474" s="176" t="s">
        <v>909</v>
      </c>
      <c r="G474" s="177" t="s">
        <v>169</v>
      </c>
      <c r="H474" s="178">
        <v>79.138999999999996</v>
      </c>
      <c r="I474" s="179"/>
      <c r="J474" s="180">
        <f>ROUND(I474*H474,2)</f>
        <v>0</v>
      </c>
      <c r="K474" s="181"/>
      <c r="L474" s="39"/>
      <c r="M474" s="182" t="s">
        <v>18</v>
      </c>
      <c r="N474" s="183" t="s">
        <v>41</v>
      </c>
      <c r="O474" s="64"/>
      <c r="P474" s="184">
        <f>O474*H474</f>
        <v>0</v>
      </c>
      <c r="Q474" s="184">
        <v>0</v>
      </c>
      <c r="R474" s="184">
        <f>Q474*H474</f>
        <v>0</v>
      </c>
      <c r="S474" s="184">
        <v>8.0000000000000002E-3</v>
      </c>
      <c r="T474" s="185">
        <f>S474*H474</f>
        <v>0.63311200000000001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86" t="s">
        <v>263</v>
      </c>
      <c r="AT474" s="186" t="s">
        <v>143</v>
      </c>
      <c r="AU474" s="186" t="s">
        <v>80</v>
      </c>
      <c r="AY474" s="17" t="s">
        <v>140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7" t="s">
        <v>78</v>
      </c>
      <c r="BK474" s="187">
        <f>ROUND(I474*H474,2)</f>
        <v>0</v>
      </c>
      <c r="BL474" s="17" t="s">
        <v>263</v>
      </c>
      <c r="BM474" s="186" t="s">
        <v>910</v>
      </c>
    </row>
    <row r="475" spans="1:65" s="2" customFormat="1">
      <c r="A475" s="34"/>
      <c r="B475" s="35"/>
      <c r="C475" s="36"/>
      <c r="D475" s="188" t="s">
        <v>149</v>
      </c>
      <c r="E475" s="36"/>
      <c r="F475" s="189" t="s">
        <v>911</v>
      </c>
      <c r="G475" s="36"/>
      <c r="H475" s="36"/>
      <c r="I475" s="190"/>
      <c r="J475" s="36"/>
      <c r="K475" s="36"/>
      <c r="L475" s="39"/>
      <c r="M475" s="191"/>
      <c r="N475" s="192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149</v>
      </c>
      <c r="AU475" s="17" t="s">
        <v>80</v>
      </c>
    </row>
    <row r="476" spans="1:65" s="2" customFormat="1" ht="21.75" customHeight="1">
      <c r="A476" s="34"/>
      <c r="B476" s="35"/>
      <c r="C476" s="174" t="s">
        <v>912</v>
      </c>
      <c r="D476" s="174" t="s">
        <v>143</v>
      </c>
      <c r="E476" s="175" t="s">
        <v>913</v>
      </c>
      <c r="F476" s="176" t="s">
        <v>914</v>
      </c>
      <c r="G476" s="177" t="s">
        <v>169</v>
      </c>
      <c r="H476" s="178">
        <v>52.9</v>
      </c>
      <c r="I476" s="179"/>
      <c r="J476" s="180">
        <f>ROUND(I476*H476,2)</f>
        <v>0</v>
      </c>
      <c r="K476" s="181"/>
      <c r="L476" s="39"/>
      <c r="M476" s="182" t="s">
        <v>18</v>
      </c>
      <c r="N476" s="183" t="s">
        <v>41</v>
      </c>
      <c r="O476" s="64"/>
      <c r="P476" s="184">
        <f>O476*H476</f>
        <v>0</v>
      </c>
      <c r="Q476" s="184">
        <v>0</v>
      </c>
      <c r="R476" s="184">
        <f>Q476*H476</f>
        <v>0</v>
      </c>
      <c r="S476" s="184">
        <v>2.4649999999999998E-2</v>
      </c>
      <c r="T476" s="185">
        <f>S476*H476</f>
        <v>1.3039849999999999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86" t="s">
        <v>263</v>
      </c>
      <c r="AT476" s="186" t="s">
        <v>143</v>
      </c>
      <c r="AU476" s="186" t="s">
        <v>80</v>
      </c>
      <c r="AY476" s="17" t="s">
        <v>140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7" t="s">
        <v>78</v>
      </c>
      <c r="BK476" s="187">
        <f>ROUND(I476*H476,2)</f>
        <v>0</v>
      </c>
      <c r="BL476" s="17" t="s">
        <v>263</v>
      </c>
      <c r="BM476" s="186" t="s">
        <v>915</v>
      </c>
    </row>
    <row r="477" spans="1:65" s="2" customFormat="1">
      <c r="A477" s="34"/>
      <c r="B477" s="35"/>
      <c r="C477" s="36"/>
      <c r="D477" s="188" t="s">
        <v>149</v>
      </c>
      <c r="E477" s="36"/>
      <c r="F477" s="189" t="s">
        <v>916</v>
      </c>
      <c r="G477" s="36"/>
      <c r="H477" s="36"/>
      <c r="I477" s="190"/>
      <c r="J477" s="36"/>
      <c r="K477" s="36"/>
      <c r="L477" s="39"/>
      <c r="M477" s="191"/>
      <c r="N477" s="192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149</v>
      </c>
      <c r="AU477" s="17" t="s">
        <v>80</v>
      </c>
    </row>
    <row r="478" spans="1:65" s="13" customFormat="1">
      <c r="B478" s="193"/>
      <c r="C478" s="194"/>
      <c r="D478" s="195" t="s">
        <v>151</v>
      </c>
      <c r="E478" s="196" t="s">
        <v>18</v>
      </c>
      <c r="F478" s="197" t="s">
        <v>860</v>
      </c>
      <c r="G478" s="194"/>
      <c r="H478" s="198">
        <v>52.9</v>
      </c>
      <c r="I478" s="199"/>
      <c r="J478" s="194"/>
      <c r="K478" s="194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151</v>
      </c>
      <c r="AU478" s="204" t="s">
        <v>80</v>
      </c>
      <c r="AV478" s="13" t="s">
        <v>80</v>
      </c>
      <c r="AW478" s="13" t="s">
        <v>31</v>
      </c>
      <c r="AX478" s="13" t="s">
        <v>70</v>
      </c>
      <c r="AY478" s="204" t="s">
        <v>140</v>
      </c>
    </row>
    <row r="479" spans="1:65" s="2" customFormat="1" ht="16.5" customHeight="1">
      <c r="A479" s="34"/>
      <c r="B479" s="35"/>
      <c r="C479" s="174" t="s">
        <v>917</v>
      </c>
      <c r="D479" s="174" t="s">
        <v>143</v>
      </c>
      <c r="E479" s="175" t="s">
        <v>918</v>
      </c>
      <c r="F479" s="176" t="s">
        <v>919</v>
      </c>
      <c r="G479" s="177" t="s">
        <v>169</v>
      </c>
      <c r="H479" s="178">
        <v>52.9</v>
      </c>
      <c r="I479" s="179"/>
      <c r="J479" s="180">
        <f>ROUND(I479*H479,2)</f>
        <v>0</v>
      </c>
      <c r="K479" s="181"/>
      <c r="L479" s="39"/>
      <c r="M479" s="182" t="s">
        <v>18</v>
      </c>
      <c r="N479" s="183" t="s">
        <v>41</v>
      </c>
      <c r="O479" s="64"/>
      <c r="P479" s="184">
        <f>O479*H479</f>
        <v>0</v>
      </c>
      <c r="Q479" s="184">
        <v>0</v>
      </c>
      <c r="R479" s="184">
        <f>Q479*H479</f>
        <v>0</v>
      </c>
      <c r="S479" s="184">
        <v>8.0000000000000002E-3</v>
      </c>
      <c r="T479" s="185">
        <f>S479*H479</f>
        <v>0.42320000000000002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6" t="s">
        <v>263</v>
      </c>
      <c r="AT479" s="186" t="s">
        <v>143</v>
      </c>
      <c r="AU479" s="186" t="s">
        <v>80</v>
      </c>
      <c r="AY479" s="17" t="s">
        <v>140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7" t="s">
        <v>78</v>
      </c>
      <c r="BK479" s="187">
        <f>ROUND(I479*H479,2)</f>
        <v>0</v>
      </c>
      <c r="BL479" s="17" t="s">
        <v>263</v>
      </c>
      <c r="BM479" s="186" t="s">
        <v>920</v>
      </c>
    </row>
    <row r="480" spans="1:65" s="2" customFormat="1">
      <c r="A480" s="34"/>
      <c r="B480" s="35"/>
      <c r="C480" s="36"/>
      <c r="D480" s="188" t="s">
        <v>149</v>
      </c>
      <c r="E480" s="36"/>
      <c r="F480" s="189" t="s">
        <v>921</v>
      </c>
      <c r="G480" s="36"/>
      <c r="H480" s="36"/>
      <c r="I480" s="190"/>
      <c r="J480" s="36"/>
      <c r="K480" s="36"/>
      <c r="L480" s="39"/>
      <c r="M480" s="191"/>
      <c r="N480" s="192"/>
      <c r="O480" s="64"/>
      <c r="P480" s="64"/>
      <c r="Q480" s="64"/>
      <c r="R480" s="64"/>
      <c r="S480" s="64"/>
      <c r="T480" s="65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149</v>
      </c>
      <c r="AU480" s="17" t="s">
        <v>80</v>
      </c>
    </row>
    <row r="481" spans="1:65" s="2" customFormat="1" ht="24.2" customHeight="1">
      <c r="A481" s="34"/>
      <c r="B481" s="35"/>
      <c r="C481" s="174" t="s">
        <v>922</v>
      </c>
      <c r="D481" s="174" t="s">
        <v>143</v>
      </c>
      <c r="E481" s="175" t="s">
        <v>923</v>
      </c>
      <c r="F481" s="176" t="s">
        <v>924</v>
      </c>
      <c r="G481" s="177" t="s">
        <v>169</v>
      </c>
      <c r="H481" s="178">
        <v>49.661999999999999</v>
      </c>
      <c r="I481" s="179"/>
      <c r="J481" s="180">
        <f>ROUND(I481*H481,2)</f>
        <v>0</v>
      </c>
      <c r="K481" s="181"/>
      <c r="L481" s="39"/>
      <c r="M481" s="182" t="s">
        <v>18</v>
      </c>
      <c r="N481" s="183" t="s">
        <v>41</v>
      </c>
      <c r="O481" s="64"/>
      <c r="P481" s="184">
        <f>O481*H481</f>
        <v>0</v>
      </c>
      <c r="Q481" s="184">
        <v>0</v>
      </c>
      <c r="R481" s="184">
        <f>Q481*H481</f>
        <v>0</v>
      </c>
      <c r="S481" s="184">
        <v>2.4649999999999998E-2</v>
      </c>
      <c r="T481" s="185">
        <f>S481*H481</f>
        <v>1.2241682999999999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86" t="s">
        <v>263</v>
      </c>
      <c r="AT481" s="186" t="s">
        <v>143</v>
      </c>
      <c r="AU481" s="186" t="s">
        <v>80</v>
      </c>
      <c r="AY481" s="17" t="s">
        <v>140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7" t="s">
        <v>78</v>
      </c>
      <c r="BK481" s="187">
        <f>ROUND(I481*H481,2)</f>
        <v>0</v>
      </c>
      <c r="BL481" s="17" t="s">
        <v>263</v>
      </c>
      <c r="BM481" s="186" t="s">
        <v>925</v>
      </c>
    </row>
    <row r="482" spans="1:65" s="2" customFormat="1">
      <c r="A482" s="34"/>
      <c r="B482" s="35"/>
      <c r="C482" s="36"/>
      <c r="D482" s="188" t="s">
        <v>149</v>
      </c>
      <c r="E482" s="36"/>
      <c r="F482" s="189" t="s">
        <v>926</v>
      </c>
      <c r="G482" s="36"/>
      <c r="H482" s="36"/>
      <c r="I482" s="190"/>
      <c r="J482" s="36"/>
      <c r="K482" s="36"/>
      <c r="L482" s="39"/>
      <c r="M482" s="191"/>
      <c r="N482" s="192"/>
      <c r="O482" s="64"/>
      <c r="P482" s="64"/>
      <c r="Q482" s="64"/>
      <c r="R482" s="64"/>
      <c r="S482" s="64"/>
      <c r="T482" s="65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149</v>
      </c>
      <c r="AU482" s="17" t="s">
        <v>80</v>
      </c>
    </row>
    <row r="483" spans="1:65" s="14" customFormat="1">
      <c r="B483" s="205"/>
      <c r="C483" s="206"/>
      <c r="D483" s="195" t="s">
        <v>151</v>
      </c>
      <c r="E483" s="207" t="s">
        <v>18</v>
      </c>
      <c r="F483" s="208" t="s">
        <v>927</v>
      </c>
      <c r="G483" s="206"/>
      <c r="H483" s="207" t="s">
        <v>18</v>
      </c>
      <c r="I483" s="209"/>
      <c r="J483" s="206"/>
      <c r="K483" s="206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151</v>
      </c>
      <c r="AU483" s="214" t="s">
        <v>80</v>
      </c>
      <c r="AV483" s="14" t="s">
        <v>78</v>
      </c>
      <c r="AW483" s="14" t="s">
        <v>31</v>
      </c>
      <c r="AX483" s="14" t="s">
        <v>70</v>
      </c>
      <c r="AY483" s="214" t="s">
        <v>140</v>
      </c>
    </row>
    <row r="484" spans="1:65" s="13" customFormat="1">
      <c r="B484" s="193"/>
      <c r="C484" s="194"/>
      <c r="D484" s="195" t="s">
        <v>151</v>
      </c>
      <c r="E484" s="196" t="s">
        <v>18</v>
      </c>
      <c r="F484" s="197" t="s">
        <v>928</v>
      </c>
      <c r="G484" s="194"/>
      <c r="H484" s="198">
        <v>36.845999999999997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151</v>
      </c>
      <c r="AU484" s="204" t="s">
        <v>80</v>
      </c>
      <c r="AV484" s="13" t="s">
        <v>80</v>
      </c>
      <c r="AW484" s="13" t="s">
        <v>31</v>
      </c>
      <c r="AX484" s="13" t="s">
        <v>70</v>
      </c>
      <c r="AY484" s="204" t="s">
        <v>140</v>
      </c>
    </row>
    <row r="485" spans="1:65" s="14" customFormat="1">
      <c r="B485" s="205"/>
      <c r="C485" s="206"/>
      <c r="D485" s="195" t="s">
        <v>151</v>
      </c>
      <c r="E485" s="207" t="s">
        <v>18</v>
      </c>
      <c r="F485" s="208" t="s">
        <v>903</v>
      </c>
      <c r="G485" s="206"/>
      <c r="H485" s="207" t="s">
        <v>18</v>
      </c>
      <c r="I485" s="209"/>
      <c r="J485" s="206"/>
      <c r="K485" s="206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151</v>
      </c>
      <c r="AU485" s="214" t="s">
        <v>80</v>
      </c>
      <c r="AV485" s="14" t="s">
        <v>78</v>
      </c>
      <c r="AW485" s="14" t="s">
        <v>31</v>
      </c>
      <c r="AX485" s="14" t="s">
        <v>70</v>
      </c>
      <c r="AY485" s="214" t="s">
        <v>140</v>
      </c>
    </row>
    <row r="486" spans="1:65" s="13" customFormat="1">
      <c r="B486" s="193"/>
      <c r="C486" s="194"/>
      <c r="D486" s="195" t="s">
        <v>151</v>
      </c>
      <c r="E486" s="196" t="s">
        <v>18</v>
      </c>
      <c r="F486" s="197" t="s">
        <v>929</v>
      </c>
      <c r="G486" s="194"/>
      <c r="H486" s="198">
        <v>12.816000000000001</v>
      </c>
      <c r="I486" s="199"/>
      <c r="J486" s="194"/>
      <c r="K486" s="194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151</v>
      </c>
      <c r="AU486" s="204" t="s">
        <v>80</v>
      </c>
      <c r="AV486" s="13" t="s">
        <v>80</v>
      </c>
      <c r="AW486" s="13" t="s">
        <v>31</v>
      </c>
      <c r="AX486" s="13" t="s">
        <v>70</v>
      </c>
      <c r="AY486" s="204" t="s">
        <v>140</v>
      </c>
    </row>
    <row r="487" spans="1:65" s="2" customFormat="1" ht="24.2" customHeight="1">
      <c r="A487" s="34"/>
      <c r="B487" s="35"/>
      <c r="C487" s="174" t="s">
        <v>930</v>
      </c>
      <c r="D487" s="174" t="s">
        <v>143</v>
      </c>
      <c r="E487" s="175" t="s">
        <v>931</v>
      </c>
      <c r="F487" s="176" t="s">
        <v>932</v>
      </c>
      <c r="G487" s="177" t="s">
        <v>169</v>
      </c>
      <c r="H487" s="178">
        <v>49.661999999999999</v>
      </c>
      <c r="I487" s="179"/>
      <c r="J487" s="180">
        <f>ROUND(I487*H487,2)</f>
        <v>0</v>
      </c>
      <c r="K487" s="181"/>
      <c r="L487" s="39"/>
      <c r="M487" s="182" t="s">
        <v>18</v>
      </c>
      <c r="N487" s="183" t="s">
        <v>41</v>
      </c>
      <c r="O487" s="64"/>
      <c r="P487" s="184">
        <f>O487*H487</f>
        <v>0</v>
      </c>
      <c r="Q487" s="184">
        <v>0</v>
      </c>
      <c r="R487" s="184">
        <f>Q487*H487</f>
        <v>0</v>
      </c>
      <c r="S487" s="184">
        <v>8.0000000000000002E-3</v>
      </c>
      <c r="T487" s="185">
        <f>S487*H487</f>
        <v>0.39729599999999998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6" t="s">
        <v>263</v>
      </c>
      <c r="AT487" s="186" t="s">
        <v>143</v>
      </c>
      <c r="AU487" s="186" t="s">
        <v>80</v>
      </c>
      <c r="AY487" s="17" t="s">
        <v>140</v>
      </c>
      <c r="BE487" s="187">
        <f>IF(N487="základní",J487,0)</f>
        <v>0</v>
      </c>
      <c r="BF487" s="187">
        <f>IF(N487="snížená",J487,0)</f>
        <v>0</v>
      </c>
      <c r="BG487" s="187">
        <f>IF(N487="zákl. přenesená",J487,0)</f>
        <v>0</v>
      </c>
      <c r="BH487" s="187">
        <f>IF(N487="sníž. přenesená",J487,0)</f>
        <v>0</v>
      </c>
      <c r="BI487" s="187">
        <f>IF(N487="nulová",J487,0)</f>
        <v>0</v>
      </c>
      <c r="BJ487" s="17" t="s">
        <v>78</v>
      </c>
      <c r="BK487" s="187">
        <f>ROUND(I487*H487,2)</f>
        <v>0</v>
      </c>
      <c r="BL487" s="17" t="s">
        <v>263</v>
      </c>
      <c r="BM487" s="186" t="s">
        <v>933</v>
      </c>
    </row>
    <row r="488" spans="1:65" s="2" customFormat="1">
      <c r="A488" s="34"/>
      <c r="B488" s="35"/>
      <c r="C488" s="36"/>
      <c r="D488" s="188" t="s">
        <v>149</v>
      </c>
      <c r="E488" s="36"/>
      <c r="F488" s="189" t="s">
        <v>934</v>
      </c>
      <c r="G488" s="36"/>
      <c r="H488" s="36"/>
      <c r="I488" s="190"/>
      <c r="J488" s="36"/>
      <c r="K488" s="36"/>
      <c r="L488" s="39"/>
      <c r="M488" s="191"/>
      <c r="N488" s="192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149</v>
      </c>
      <c r="AU488" s="17" t="s">
        <v>80</v>
      </c>
    </row>
    <row r="489" spans="1:65" s="2" customFormat="1" ht="33" customHeight="1">
      <c r="A489" s="34"/>
      <c r="B489" s="35"/>
      <c r="C489" s="174" t="s">
        <v>935</v>
      </c>
      <c r="D489" s="174" t="s">
        <v>143</v>
      </c>
      <c r="E489" s="175" t="s">
        <v>936</v>
      </c>
      <c r="F489" s="176" t="s">
        <v>937</v>
      </c>
      <c r="G489" s="177" t="s">
        <v>161</v>
      </c>
      <c r="H489" s="178">
        <v>10</v>
      </c>
      <c r="I489" s="179"/>
      <c r="J489" s="180">
        <f>ROUND(I489*H489,2)</f>
        <v>0</v>
      </c>
      <c r="K489" s="181"/>
      <c r="L489" s="39"/>
      <c r="M489" s="182" t="s">
        <v>18</v>
      </c>
      <c r="N489" s="183" t="s">
        <v>41</v>
      </c>
      <c r="O489" s="64"/>
      <c r="P489" s="184">
        <f>O489*H489</f>
        <v>0</v>
      </c>
      <c r="Q489" s="184">
        <v>0</v>
      </c>
      <c r="R489" s="184">
        <f>Q489*H489</f>
        <v>0</v>
      </c>
      <c r="S489" s="184">
        <v>8.0000000000000002E-3</v>
      </c>
      <c r="T489" s="185">
        <f>S489*H489</f>
        <v>0.08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6" t="s">
        <v>263</v>
      </c>
      <c r="AT489" s="186" t="s">
        <v>143</v>
      </c>
      <c r="AU489" s="186" t="s">
        <v>80</v>
      </c>
      <c r="AY489" s="17" t="s">
        <v>140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7" t="s">
        <v>78</v>
      </c>
      <c r="BK489" s="187">
        <f>ROUND(I489*H489,2)</f>
        <v>0</v>
      </c>
      <c r="BL489" s="17" t="s">
        <v>263</v>
      </c>
      <c r="BM489" s="186" t="s">
        <v>938</v>
      </c>
    </row>
    <row r="490" spans="1:65" s="13" customFormat="1">
      <c r="B490" s="193"/>
      <c r="C490" s="194"/>
      <c r="D490" s="195" t="s">
        <v>151</v>
      </c>
      <c r="E490" s="196" t="s">
        <v>18</v>
      </c>
      <c r="F490" s="197" t="s">
        <v>939</v>
      </c>
      <c r="G490" s="194"/>
      <c r="H490" s="198">
        <v>8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151</v>
      </c>
      <c r="AU490" s="204" t="s">
        <v>80</v>
      </c>
      <c r="AV490" s="13" t="s">
        <v>80</v>
      </c>
      <c r="AW490" s="13" t="s">
        <v>31</v>
      </c>
      <c r="AX490" s="13" t="s">
        <v>70</v>
      </c>
      <c r="AY490" s="204" t="s">
        <v>140</v>
      </c>
    </row>
    <row r="491" spans="1:65" s="13" customFormat="1">
      <c r="B491" s="193"/>
      <c r="C491" s="194"/>
      <c r="D491" s="195" t="s">
        <v>151</v>
      </c>
      <c r="E491" s="196" t="s">
        <v>18</v>
      </c>
      <c r="F491" s="197" t="s">
        <v>940</v>
      </c>
      <c r="G491" s="194"/>
      <c r="H491" s="198">
        <v>2</v>
      </c>
      <c r="I491" s="199"/>
      <c r="J491" s="194"/>
      <c r="K491" s="194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151</v>
      </c>
      <c r="AU491" s="204" t="s">
        <v>80</v>
      </c>
      <c r="AV491" s="13" t="s">
        <v>80</v>
      </c>
      <c r="AW491" s="13" t="s">
        <v>31</v>
      </c>
      <c r="AX491" s="13" t="s">
        <v>70</v>
      </c>
      <c r="AY491" s="204" t="s">
        <v>140</v>
      </c>
    </row>
    <row r="492" spans="1:65" s="2" customFormat="1" ht="24.2" customHeight="1">
      <c r="A492" s="34"/>
      <c r="B492" s="35"/>
      <c r="C492" s="174" t="s">
        <v>941</v>
      </c>
      <c r="D492" s="174" t="s">
        <v>143</v>
      </c>
      <c r="E492" s="175" t="s">
        <v>942</v>
      </c>
      <c r="F492" s="176" t="s">
        <v>943</v>
      </c>
      <c r="G492" s="177" t="s">
        <v>161</v>
      </c>
      <c r="H492" s="178">
        <v>19</v>
      </c>
      <c r="I492" s="179"/>
      <c r="J492" s="180">
        <f>ROUND(I492*H492,2)</f>
        <v>0</v>
      </c>
      <c r="K492" s="181"/>
      <c r="L492" s="39"/>
      <c r="M492" s="182" t="s">
        <v>18</v>
      </c>
      <c r="N492" s="183" t="s">
        <v>41</v>
      </c>
      <c r="O492" s="64"/>
      <c r="P492" s="184">
        <f>O492*H492</f>
        <v>0</v>
      </c>
      <c r="Q492" s="184">
        <v>0</v>
      </c>
      <c r="R492" s="184">
        <f>Q492*H492</f>
        <v>0</v>
      </c>
      <c r="S492" s="184">
        <v>5.5E-2</v>
      </c>
      <c r="T492" s="185">
        <f>S492*H492</f>
        <v>1.0449999999999999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86" t="s">
        <v>263</v>
      </c>
      <c r="AT492" s="186" t="s">
        <v>143</v>
      </c>
      <c r="AU492" s="186" t="s">
        <v>80</v>
      </c>
      <c r="AY492" s="17" t="s">
        <v>140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17" t="s">
        <v>78</v>
      </c>
      <c r="BK492" s="187">
        <f>ROUND(I492*H492,2)</f>
        <v>0</v>
      </c>
      <c r="BL492" s="17" t="s">
        <v>263</v>
      </c>
      <c r="BM492" s="186" t="s">
        <v>944</v>
      </c>
    </row>
    <row r="493" spans="1:65" s="13" customFormat="1">
      <c r="B493" s="193"/>
      <c r="C493" s="194"/>
      <c r="D493" s="195" t="s">
        <v>151</v>
      </c>
      <c r="E493" s="196" t="s">
        <v>18</v>
      </c>
      <c r="F493" s="197" t="s">
        <v>945</v>
      </c>
      <c r="G493" s="194"/>
      <c r="H493" s="198">
        <v>4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151</v>
      </c>
      <c r="AU493" s="204" t="s">
        <v>80</v>
      </c>
      <c r="AV493" s="13" t="s">
        <v>80</v>
      </c>
      <c r="AW493" s="13" t="s">
        <v>31</v>
      </c>
      <c r="AX493" s="13" t="s">
        <v>70</v>
      </c>
      <c r="AY493" s="204" t="s">
        <v>140</v>
      </c>
    </row>
    <row r="494" spans="1:65" s="13" customFormat="1">
      <c r="B494" s="193"/>
      <c r="C494" s="194"/>
      <c r="D494" s="195" t="s">
        <v>151</v>
      </c>
      <c r="E494" s="196" t="s">
        <v>18</v>
      </c>
      <c r="F494" s="197" t="s">
        <v>946</v>
      </c>
      <c r="G494" s="194"/>
      <c r="H494" s="198">
        <v>15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151</v>
      </c>
      <c r="AU494" s="204" t="s">
        <v>80</v>
      </c>
      <c r="AV494" s="13" t="s">
        <v>80</v>
      </c>
      <c r="AW494" s="13" t="s">
        <v>31</v>
      </c>
      <c r="AX494" s="13" t="s">
        <v>70</v>
      </c>
      <c r="AY494" s="204" t="s">
        <v>140</v>
      </c>
    </row>
    <row r="495" spans="1:65" s="2" customFormat="1" ht="24.2" customHeight="1">
      <c r="A495" s="34"/>
      <c r="B495" s="35"/>
      <c r="C495" s="174" t="s">
        <v>947</v>
      </c>
      <c r="D495" s="174" t="s">
        <v>143</v>
      </c>
      <c r="E495" s="175" t="s">
        <v>948</v>
      </c>
      <c r="F495" s="176" t="s">
        <v>949</v>
      </c>
      <c r="G495" s="177" t="s">
        <v>161</v>
      </c>
      <c r="H495" s="178">
        <v>23</v>
      </c>
      <c r="I495" s="179"/>
      <c r="J495" s="180">
        <f>ROUND(I495*H495,2)</f>
        <v>0</v>
      </c>
      <c r="K495" s="181"/>
      <c r="L495" s="39"/>
      <c r="M495" s="182" t="s">
        <v>18</v>
      </c>
      <c r="N495" s="183" t="s">
        <v>41</v>
      </c>
      <c r="O495" s="64"/>
      <c r="P495" s="184">
        <f>O495*H495</f>
        <v>0</v>
      </c>
      <c r="Q495" s="184">
        <v>0</v>
      </c>
      <c r="R495" s="184">
        <f>Q495*H495</f>
        <v>0</v>
      </c>
      <c r="S495" s="184">
        <v>5.5E-2</v>
      </c>
      <c r="T495" s="185">
        <f>S495*H495</f>
        <v>1.2649999999999999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6" t="s">
        <v>263</v>
      </c>
      <c r="AT495" s="186" t="s">
        <v>143</v>
      </c>
      <c r="AU495" s="186" t="s">
        <v>80</v>
      </c>
      <c r="AY495" s="17" t="s">
        <v>140</v>
      </c>
      <c r="BE495" s="187">
        <f>IF(N495="základní",J495,0)</f>
        <v>0</v>
      </c>
      <c r="BF495" s="187">
        <f>IF(N495="snížená",J495,0)</f>
        <v>0</v>
      </c>
      <c r="BG495" s="187">
        <f>IF(N495="zákl. přenesená",J495,0)</f>
        <v>0</v>
      </c>
      <c r="BH495" s="187">
        <f>IF(N495="sníž. přenesená",J495,0)</f>
        <v>0</v>
      </c>
      <c r="BI495" s="187">
        <f>IF(N495="nulová",J495,0)</f>
        <v>0</v>
      </c>
      <c r="BJ495" s="17" t="s">
        <v>78</v>
      </c>
      <c r="BK495" s="187">
        <f>ROUND(I495*H495,2)</f>
        <v>0</v>
      </c>
      <c r="BL495" s="17" t="s">
        <v>263</v>
      </c>
      <c r="BM495" s="186" t="s">
        <v>950</v>
      </c>
    </row>
    <row r="496" spans="1:65" s="13" customFormat="1">
      <c r="B496" s="193"/>
      <c r="C496" s="194"/>
      <c r="D496" s="195" t="s">
        <v>151</v>
      </c>
      <c r="E496" s="196" t="s">
        <v>18</v>
      </c>
      <c r="F496" s="197" t="s">
        <v>939</v>
      </c>
      <c r="G496" s="194"/>
      <c r="H496" s="198">
        <v>8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151</v>
      </c>
      <c r="AU496" s="204" t="s">
        <v>80</v>
      </c>
      <c r="AV496" s="13" t="s">
        <v>80</v>
      </c>
      <c r="AW496" s="13" t="s">
        <v>31</v>
      </c>
      <c r="AX496" s="13" t="s">
        <v>70</v>
      </c>
      <c r="AY496" s="204" t="s">
        <v>140</v>
      </c>
    </row>
    <row r="497" spans="1:65" s="13" customFormat="1">
      <c r="B497" s="193"/>
      <c r="C497" s="194"/>
      <c r="D497" s="195" t="s">
        <v>151</v>
      </c>
      <c r="E497" s="196" t="s">
        <v>18</v>
      </c>
      <c r="F497" s="197" t="s">
        <v>946</v>
      </c>
      <c r="G497" s="194"/>
      <c r="H497" s="198">
        <v>15</v>
      </c>
      <c r="I497" s="199"/>
      <c r="J497" s="194"/>
      <c r="K497" s="194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151</v>
      </c>
      <c r="AU497" s="204" t="s">
        <v>80</v>
      </c>
      <c r="AV497" s="13" t="s">
        <v>80</v>
      </c>
      <c r="AW497" s="13" t="s">
        <v>31</v>
      </c>
      <c r="AX497" s="13" t="s">
        <v>70</v>
      </c>
      <c r="AY497" s="204" t="s">
        <v>140</v>
      </c>
    </row>
    <row r="498" spans="1:65" s="2" customFormat="1" ht="24.2" customHeight="1">
      <c r="A498" s="34"/>
      <c r="B498" s="35"/>
      <c r="C498" s="174" t="s">
        <v>951</v>
      </c>
      <c r="D498" s="174" t="s">
        <v>143</v>
      </c>
      <c r="E498" s="175" t="s">
        <v>952</v>
      </c>
      <c r="F498" s="176" t="s">
        <v>953</v>
      </c>
      <c r="G498" s="177" t="s">
        <v>161</v>
      </c>
      <c r="H498" s="178">
        <v>1</v>
      </c>
      <c r="I498" s="179"/>
      <c r="J498" s="180">
        <f>ROUND(I498*H498,2)</f>
        <v>0</v>
      </c>
      <c r="K498" s="181"/>
      <c r="L498" s="39"/>
      <c r="M498" s="182" t="s">
        <v>18</v>
      </c>
      <c r="N498" s="183" t="s">
        <v>41</v>
      </c>
      <c r="O498" s="64"/>
      <c r="P498" s="184">
        <f>O498*H498</f>
        <v>0</v>
      </c>
      <c r="Q498" s="184">
        <v>0</v>
      </c>
      <c r="R498" s="184">
        <f>Q498*H498</f>
        <v>0</v>
      </c>
      <c r="S498" s="184">
        <v>0</v>
      </c>
      <c r="T498" s="185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86" t="s">
        <v>263</v>
      </c>
      <c r="AT498" s="186" t="s">
        <v>143</v>
      </c>
      <c r="AU498" s="186" t="s">
        <v>80</v>
      </c>
      <c r="AY498" s="17" t="s">
        <v>140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7" t="s">
        <v>78</v>
      </c>
      <c r="BK498" s="187">
        <f>ROUND(I498*H498,2)</f>
        <v>0</v>
      </c>
      <c r="BL498" s="17" t="s">
        <v>263</v>
      </c>
      <c r="BM498" s="186" t="s">
        <v>954</v>
      </c>
    </row>
    <row r="499" spans="1:65" s="2" customFormat="1">
      <c r="A499" s="34"/>
      <c r="B499" s="35"/>
      <c r="C499" s="36"/>
      <c r="D499" s="188" t="s">
        <v>149</v>
      </c>
      <c r="E499" s="36"/>
      <c r="F499" s="189" t="s">
        <v>955</v>
      </c>
      <c r="G499" s="36"/>
      <c r="H499" s="36"/>
      <c r="I499" s="190"/>
      <c r="J499" s="36"/>
      <c r="K499" s="36"/>
      <c r="L499" s="39"/>
      <c r="M499" s="191"/>
      <c r="N499" s="192"/>
      <c r="O499" s="64"/>
      <c r="P499" s="64"/>
      <c r="Q499" s="64"/>
      <c r="R499" s="64"/>
      <c r="S499" s="64"/>
      <c r="T499" s="65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149</v>
      </c>
      <c r="AU499" s="17" t="s">
        <v>80</v>
      </c>
    </row>
    <row r="500" spans="1:65" s="2" customFormat="1" ht="21.75" customHeight="1">
      <c r="A500" s="34"/>
      <c r="B500" s="35"/>
      <c r="C500" s="215" t="s">
        <v>956</v>
      </c>
      <c r="D500" s="215" t="s">
        <v>240</v>
      </c>
      <c r="E500" s="216" t="s">
        <v>957</v>
      </c>
      <c r="F500" s="217" t="s">
        <v>958</v>
      </c>
      <c r="G500" s="218" t="s">
        <v>161</v>
      </c>
      <c r="H500" s="219">
        <v>1</v>
      </c>
      <c r="I500" s="220"/>
      <c r="J500" s="221">
        <f>ROUND(I500*H500,2)</f>
        <v>0</v>
      </c>
      <c r="K500" s="222"/>
      <c r="L500" s="223"/>
      <c r="M500" s="224" t="s">
        <v>18</v>
      </c>
      <c r="N500" s="225" t="s">
        <v>41</v>
      </c>
      <c r="O500" s="64"/>
      <c r="P500" s="184">
        <f>O500*H500</f>
        <v>0</v>
      </c>
      <c r="Q500" s="184">
        <v>4.7000000000000002E-3</v>
      </c>
      <c r="R500" s="184">
        <f>Q500*H500</f>
        <v>4.7000000000000002E-3</v>
      </c>
      <c r="S500" s="184">
        <v>0</v>
      </c>
      <c r="T500" s="185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86" t="s">
        <v>355</v>
      </c>
      <c r="AT500" s="186" t="s">
        <v>240</v>
      </c>
      <c r="AU500" s="186" t="s">
        <v>80</v>
      </c>
      <c r="AY500" s="17" t="s">
        <v>140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7" t="s">
        <v>78</v>
      </c>
      <c r="BK500" s="187">
        <f>ROUND(I500*H500,2)</f>
        <v>0</v>
      </c>
      <c r="BL500" s="17" t="s">
        <v>263</v>
      </c>
      <c r="BM500" s="186" t="s">
        <v>959</v>
      </c>
    </row>
    <row r="501" spans="1:65" s="2" customFormat="1" ht="24.2" customHeight="1">
      <c r="A501" s="34"/>
      <c r="B501" s="35"/>
      <c r="C501" s="174" t="s">
        <v>960</v>
      </c>
      <c r="D501" s="174" t="s">
        <v>143</v>
      </c>
      <c r="E501" s="175" t="s">
        <v>961</v>
      </c>
      <c r="F501" s="176" t="s">
        <v>962</v>
      </c>
      <c r="G501" s="177" t="s">
        <v>161</v>
      </c>
      <c r="H501" s="178">
        <v>3</v>
      </c>
      <c r="I501" s="179"/>
      <c r="J501" s="180">
        <f>ROUND(I501*H501,2)</f>
        <v>0</v>
      </c>
      <c r="K501" s="181"/>
      <c r="L501" s="39"/>
      <c r="M501" s="182" t="s">
        <v>18</v>
      </c>
      <c r="N501" s="183" t="s">
        <v>41</v>
      </c>
      <c r="O501" s="64"/>
      <c r="P501" s="184">
        <f>O501*H501</f>
        <v>0</v>
      </c>
      <c r="Q501" s="184">
        <v>0</v>
      </c>
      <c r="R501" s="184">
        <f>Q501*H501</f>
        <v>0</v>
      </c>
      <c r="S501" s="184">
        <v>0</v>
      </c>
      <c r="T501" s="185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86" t="s">
        <v>263</v>
      </c>
      <c r="AT501" s="186" t="s">
        <v>143</v>
      </c>
      <c r="AU501" s="186" t="s">
        <v>80</v>
      </c>
      <c r="AY501" s="17" t="s">
        <v>140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7" t="s">
        <v>78</v>
      </c>
      <c r="BK501" s="187">
        <f>ROUND(I501*H501,2)</f>
        <v>0</v>
      </c>
      <c r="BL501" s="17" t="s">
        <v>263</v>
      </c>
      <c r="BM501" s="186" t="s">
        <v>963</v>
      </c>
    </row>
    <row r="502" spans="1:65" s="2" customFormat="1">
      <c r="A502" s="34"/>
      <c r="B502" s="35"/>
      <c r="C502" s="36"/>
      <c r="D502" s="188" t="s">
        <v>149</v>
      </c>
      <c r="E502" s="36"/>
      <c r="F502" s="189" t="s">
        <v>964</v>
      </c>
      <c r="G502" s="36"/>
      <c r="H502" s="36"/>
      <c r="I502" s="190"/>
      <c r="J502" s="36"/>
      <c r="K502" s="36"/>
      <c r="L502" s="39"/>
      <c r="M502" s="191"/>
      <c r="N502" s="192"/>
      <c r="O502" s="64"/>
      <c r="P502" s="64"/>
      <c r="Q502" s="64"/>
      <c r="R502" s="64"/>
      <c r="S502" s="64"/>
      <c r="T502" s="65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149</v>
      </c>
      <c r="AU502" s="17" t="s">
        <v>80</v>
      </c>
    </row>
    <row r="503" spans="1:65" s="13" customFormat="1">
      <c r="B503" s="193"/>
      <c r="C503" s="194"/>
      <c r="D503" s="195" t="s">
        <v>151</v>
      </c>
      <c r="E503" s="196" t="s">
        <v>18</v>
      </c>
      <c r="F503" s="197" t="s">
        <v>253</v>
      </c>
      <c r="G503" s="194"/>
      <c r="H503" s="198">
        <v>1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151</v>
      </c>
      <c r="AU503" s="204" t="s">
        <v>80</v>
      </c>
      <c r="AV503" s="13" t="s">
        <v>80</v>
      </c>
      <c r="AW503" s="13" t="s">
        <v>31</v>
      </c>
      <c r="AX503" s="13" t="s">
        <v>70</v>
      </c>
      <c r="AY503" s="204" t="s">
        <v>140</v>
      </c>
    </row>
    <row r="504" spans="1:65" s="13" customFormat="1">
      <c r="B504" s="193"/>
      <c r="C504" s="194"/>
      <c r="D504" s="195" t="s">
        <v>151</v>
      </c>
      <c r="E504" s="196" t="s">
        <v>18</v>
      </c>
      <c r="F504" s="197" t="s">
        <v>237</v>
      </c>
      <c r="G504" s="194"/>
      <c r="H504" s="198">
        <v>1</v>
      </c>
      <c r="I504" s="199"/>
      <c r="J504" s="194"/>
      <c r="K504" s="194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151</v>
      </c>
      <c r="AU504" s="204" t="s">
        <v>80</v>
      </c>
      <c r="AV504" s="13" t="s">
        <v>80</v>
      </c>
      <c r="AW504" s="13" t="s">
        <v>31</v>
      </c>
      <c r="AX504" s="13" t="s">
        <v>70</v>
      </c>
      <c r="AY504" s="204" t="s">
        <v>140</v>
      </c>
    </row>
    <row r="505" spans="1:65" s="13" customFormat="1">
      <c r="B505" s="193"/>
      <c r="C505" s="194"/>
      <c r="D505" s="195" t="s">
        <v>151</v>
      </c>
      <c r="E505" s="196" t="s">
        <v>18</v>
      </c>
      <c r="F505" s="197" t="s">
        <v>238</v>
      </c>
      <c r="G505" s="194"/>
      <c r="H505" s="198">
        <v>1</v>
      </c>
      <c r="I505" s="199"/>
      <c r="J505" s="194"/>
      <c r="K505" s="194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151</v>
      </c>
      <c r="AU505" s="204" t="s">
        <v>80</v>
      </c>
      <c r="AV505" s="13" t="s">
        <v>80</v>
      </c>
      <c r="AW505" s="13" t="s">
        <v>31</v>
      </c>
      <c r="AX505" s="13" t="s">
        <v>70</v>
      </c>
      <c r="AY505" s="204" t="s">
        <v>140</v>
      </c>
    </row>
    <row r="506" spans="1:65" s="2" customFormat="1" ht="24.2" customHeight="1">
      <c r="A506" s="34"/>
      <c r="B506" s="35"/>
      <c r="C506" s="215" t="s">
        <v>965</v>
      </c>
      <c r="D506" s="215" t="s">
        <v>240</v>
      </c>
      <c r="E506" s="216" t="s">
        <v>966</v>
      </c>
      <c r="F506" s="217" t="s">
        <v>967</v>
      </c>
      <c r="G506" s="218" t="s">
        <v>161</v>
      </c>
      <c r="H506" s="219">
        <v>3</v>
      </c>
      <c r="I506" s="220"/>
      <c r="J506" s="221">
        <f>ROUND(I506*H506,2)</f>
        <v>0</v>
      </c>
      <c r="K506" s="222"/>
      <c r="L506" s="223"/>
      <c r="M506" s="224" t="s">
        <v>18</v>
      </c>
      <c r="N506" s="225" t="s">
        <v>41</v>
      </c>
      <c r="O506" s="64"/>
      <c r="P506" s="184">
        <f>O506*H506</f>
        <v>0</v>
      </c>
      <c r="Q506" s="184">
        <v>1.4999999999999999E-4</v>
      </c>
      <c r="R506" s="184">
        <f>Q506*H506</f>
        <v>4.4999999999999999E-4</v>
      </c>
      <c r="S506" s="184">
        <v>0</v>
      </c>
      <c r="T506" s="185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86" t="s">
        <v>355</v>
      </c>
      <c r="AT506" s="186" t="s">
        <v>240</v>
      </c>
      <c r="AU506" s="186" t="s">
        <v>80</v>
      </c>
      <c r="AY506" s="17" t="s">
        <v>140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7" t="s">
        <v>78</v>
      </c>
      <c r="BK506" s="187">
        <f>ROUND(I506*H506,2)</f>
        <v>0</v>
      </c>
      <c r="BL506" s="17" t="s">
        <v>263</v>
      </c>
      <c r="BM506" s="186" t="s">
        <v>968</v>
      </c>
    </row>
    <row r="507" spans="1:65" s="13" customFormat="1">
      <c r="B507" s="193"/>
      <c r="C507" s="194"/>
      <c r="D507" s="195" t="s">
        <v>151</v>
      </c>
      <c r="E507" s="196" t="s">
        <v>18</v>
      </c>
      <c r="F507" s="197" t="s">
        <v>253</v>
      </c>
      <c r="G507" s="194"/>
      <c r="H507" s="198">
        <v>1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151</v>
      </c>
      <c r="AU507" s="204" t="s">
        <v>80</v>
      </c>
      <c r="AV507" s="13" t="s">
        <v>80</v>
      </c>
      <c r="AW507" s="13" t="s">
        <v>31</v>
      </c>
      <c r="AX507" s="13" t="s">
        <v>70</v>
      </c>
      <c r="AY507" s="204" t="s">
        <v>140</v>
      </c>
    </row>
    <row r="508" spans="1:65" s="13" customFormat="1">
      <c r="B508" s="193"/>
      <c r="C508" s="194"/>
      <c r="D508" s="195" t="s">
        <v>151</v>
      </c>
      <c r="E508" s="196" t="s">
        <v>18</v>
      </c>
      <c r="F508" s="197" t="s">
        <v>237</v>
      </c>
      <c r="G508" s="194"/>
      <c r="H508" s="198">
        <v>1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151</v>
      </c>
      <c r="AU508" s="204" t="s">
        <v>80</v>
      </c>
      <c r="AV508" s="13" t="s">
        <v>80</v>
      </c>
      <c r="AW508" s="13" t="s">
        <v>31</v>
      </c>
      <c r="AX508" s="13" t="s">
        <v>70</v>
      </c>
      <c r="AY508" s="204" t="s">
        <v>140</v>
      </c>
    </row>
    <row r="509" spans="1:65" s="13" customFormat="1">
      <c r="B509" s="193"/>
      <c r="C509" s="194"/>
      <c r="D509" s="195" t="s">
        <v>151</v>
      </c>
      <c r="E509" s="196" t="s">
        <v>18</v>
      </c>
      <c r="F509" s="197" t="s">
        <v>238</v>
      </c>
      <c r="G509" s="194"/>
      <c r="H509" s="198">
        <v>1</v>
      </c>
      <c r="I509" s="199"/>
      <c r="J509" s="194"/>
      <c r="K509" s="194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151</v>
      </c>
      <c r="AU509" s="204" t="s">
        <v>80</v>
      </c>
      <c r="AV509" s="13" t="s">
        <v>80</v>
      </c>
      <c r="AW509" s="13" t="s">
        <v>31</v>
      </c>
      <c r="AX509" s="13" t="s">
        <v>70</v>
      </c>
      <c r="AY509" s="204" t="s">
        <v>140</v>
      </c>
    </row>
    <row r="510" spans="1:65" s="2" customFormat="1" ht="16.5" customHeight="1">
      <c r="A510" s="34"/>
      <c r="B510" s="35"/>
      <c r="C510" s="215" t="s">
        <v>969</v>
      </c>
      <c r="D510" s="215" t="s">
        <v>240</v>
      </c>
      <c r="E510" s="216" t="s">
        <v>970</v>
      </c>
      <c r="F510" s="217" t="s">
        <v>971</v>
      </c>
      <c r="G510" s="218" t="s">
        <v>161</v>
      </c>
      <c r="H510" s="219">
        <v>3</v>
      </c>
      <c r="I510" s="220"/>
      <c r="J510" s="221">
        <f>ROUND(I510*H510,2)</f>
        <v>0</v>
      </c>
      <c r="K510" s="222"/>
      <c r="L510" s="223"/>
      <c r="M510" s="224" t="s">
        <v>18</v>
      </c>
      <c r="N510" s="225" t="s">
        <v>41</v>
      </c>
      <c r="O510" s="64"/>
      <c r="P510" s="184">
        <f>O510*H510</f>
        <v>0</v>
      </c>
      <c r="Q510" s="184">
        <v>1.4999999999999999E-4</v>
      </c>
      <c r="R510" s="184">
        <f>Q510*H510</f>
        <v>4.4999999999999999E-4</v>
      </c>
      <c r="S510" s="184">
        <v>0</v>
      </c>
      <c r="T510" s="185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86" t="s">
        <v>355</v>
      </c>
      <c r="AT510" s="186" t="s">
        <v>240</v>
      </c>
      <c r="AU510" s="186" t="s">
        <v>80</v>
      </c>
      <c r="AY510" s="17" t="s">
        <v>140</v>
      </c>
      <c r="BE510" s="187">
        <f>IF(N510="základní",J510,0)</f>
        <v>0</v>
      </c>
      <c r="BF510" s="187">
        <f>IF(N510="snížená",J510,0)</f>
        <v>0</v>
      </c>
      <c r="BG510" s="187">
        <f>IF(N510="zákl. přenesená",J510,0)</f>
        <v>0</v>
      </c>
      <c r="BH510" s="187">
        <f>IF(N510="sníž. přenesená",J510,0)</f>
        <v>0</v>
      </c>
      <c r="BI510" s="187">
        <f>IF(N510="nulová",J510,0)</f>
        <v>0</v>
      </c>
      <c r="BJ510" s="17" t="s">
        <v>78</v>
      </c>
      <c r="BK510" s="187">
        <f>ROUND(I510*H510,2)</f>
        <v>0</v>
      </c>
      <c r="BL510" s="17" t="s">
        <v>263</v>
      </c>
      <c r="BM510" s="186" t="s">
        <v>972</v>
      </c>
    </row>
    <row r="511" spans="1:65" s="13" customFormat="1">
      <c r="B511" s="193"/>
      <c r="C511" s="194"/>
      <c r="D511" s="195" t="s">
        <v>151</v>
      </c>
      <c r="E511" s="196" t="s">
        <v>18</v>
      </c>
      <c r="F511" s="197" t="s">
        <v>253</v>
      </c>
      <c r="G511" s="194"/>
      <c r="H511" s="198">
        <v>1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151</v>
      </c>
      <c r="AU511" s="204" t="s">
        <v>80</v>
      </c>
      <c r="AV511" s="13" t="s">
        <v>80</v>
      </c>
      <c r="AW511" s="13" t="s">
        <v>31</v>
      </c>
      <c r="AX511" s="13" t="s">
        <v>70</v>
      </c>
      <c r="AY511" s="204" t="s">
        <v>140</v>
      </c>
    </row>
    <row r="512" spans="1:65" s="13" customFormat="1">
      <c r="B512" s="193"/>
      <c r="C512" s="194"/>
      <c r="D512" s="195" t="s">
        <v>151</v>
      </c>
      <c r="E512" s="196" t="s">
        <v>18</v>
      </c>
      <c r="F512" s="197" t="s">
        <v>237</v>
      </c>
      <c r="G512" s="194"/>
      <c r="H512" s="198">
        <v>1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151</v>
      </c>
      <c r="AU512" s="204" t="s">
        <v>80</v>
      </c>
      <c r="AV512" s="13" t="s">
        <v>80</v>
      </c>
      <c r="AW512" s="13" t="s">
        <v>31</v>
      </c>
      <c r="AX512" s="13" t="s">
        <v>70</v>
      </c>
      <c r="AY512" s="204" t="s">
        <v>140</v>
      </c>
    </row>
    <row r="513" spans="1:65" s="13" customFormat="1">
      <c r="B513" s="193"/>
      <c r="C513" s="194"/>
      <c r="D513" s="195" t="s">
        <v>151</v>
      </c>
      <c r="E513" s="196" t="s">
        <v>18</v>
      </c>
      <c r="F513" s="197" t="s">
        <v>238</v>
      </c>
      <c r="G513" s="194"/>
      <c r="H513" s="198">
        <v>1</v>
      </c>
      <c r="I513" s="199"/>
      <c r="J513" s="194"/>
      <c r="K513" s="194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151</v>
      </c>
      <c r="AU513" s="204" t="s">
        <v>80</v>
      </c>
      <c r="AV513" s="13" t="s">
        <v>80</v>
      </c>
      <c r="AW513" s="13" t="s">
        <v>31</v>
      </c>
      <c r="AX513" s="13" t="s">
        <v>70</v>
      </c>
      <c r="AY513" s="204" t="s">
        <v>140</v>
      </c>
    </row>
    <row r="514" spans="1:65" s="2" customFormat="1" ht="24.2" customHeight="1">
      <c r="A514" s="34"/>
      <c r="B514" s="35"/>
      <c r="C514" s="174" t="s">
        <v>973</v>
      </c>
      <c r="D514" s="174" t="s">
        <v>143</v>
      </c>
      <c r="E514" s="175" t="s">
        <v>974</v>
      </c>
      <c r="F514" s="176" t="s">
        <v>975</v>
      </c>
      <c r="G514" s="177" t="s">
        <v>161</v>
      </c>
      <c r="H514" s="178">
        <v>2</v>
      </c>
      <c r="I514" s="179"/>
      <c r="J514" s="180">
        <f>ROUND(I514*H514,2)</f>
        <v>0</v>
      </c>
      <c r="K514" s="181"/>
      <c r="L514" s="39"/>
      <c r="M514" s="182" t="s">
        <v>18</v>
      </c>
      <c r="N514" s="183" t="s">
        <v>41</v>
      </c>
      <c r="O514" s="64"/>
      <c r="P514" s="184">
        <f>O514*H514</f>
        <v>0</v>
      </c>
      <c r="Q514" s="184">
        <v>0</v>
      </c>
      <c r="R514" s="184">
        <f>Q514*H514</f>
        <v>0</v>
      </c>
      <c r="S514" s="184">
        <v>0</v>
      </c>
      <c r="T514" s="185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86" t="s">
        <v>263</v>
      </c>
      <c r="AT514" s="186" t="s">
        <v>143</v>
      </c>
      <c r="AU514" s="186" t="s">
        <v>80</v>
      </c>
      <c r="AY514" s="17" t="s">
        <v>140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7" t="s">
        <v>78</v>
      </c>
      <c r="BK514" s="187">
        <f>ROUND(I514*H514,2)</f>
        <v>0</v>
      </c>
      <c r="BL514" s="17" t="s">
        <v>263</v>
      </c>
      <c r="BM514" s="186" t="s">
        <v>976</v>
      </c>
    </row>
    <row r="515" spans="1:65" s="2" customFormat="1">
      <c r="A515" s="34"/>
      <c r="B515" s="35"/>
      <c r="C515" s="36"/>
      <c r="D515" s="188" t="s">
        <v>149</v>
      </c>
      <c r="E515" s="36"/>
      <c r="F515" s="189" t="s">
        <v>977</v>
      </c>
      <c r="G515" s="36"/>
      <c r="H515" s="36"/>
      <c r="I515" s="190"/>
      <c r="J515" s="36"/>
      <c r="K515" s="36"/>
      <c r="L515" s="39"/>
      <c r="M515" s="191"/>
      <c r="N515" s="192"/>
      <c r="O515" s="64"/>
      <c r="P515" s="64"/>
      <c r="Q515" s="64"/>
      <c r="R515" s="64"/>
      <c r="S515" s="64"/>
      <c r="T515" s="65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149</v>
      </c>
      <c r="AU515" s="17" t="s">
        <v>80</v>
      </c>
    </row>
    <row r="516" spans="1:65" s="13" customFormat="1">
      <c r="B516" s="193"/>
      <c r="C516" s="194"/>
      <c r="D516" s="195" t="s">
        <v>151</v>
      </c>
      <c r="E516" s="196" t="s">
        <v>18</v>
      </c>
      <c r="F516" s="197" t="s">
        <v>237</v>
      </c>
      <c r="G516" s="194"/>
      <c r="H516" s="198">
        <v>1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151</v>
      </c>
      <c r="AU516" s="204" t="s">
        <v>80</v>
      </c>
      <c r="AV516" s="13" t="s">
        <v>80</v>
      </c>
      <c r="AW516" s="13" t="s">
        <v>31</v>
      </c>
      <c r="AX516" s="13" t="s">
        <v>70</v>
      </c>
      <c r="AY516" s="204" t="s">
        <v>140</v>
      </c>
    </row>
    <row r="517" spans="1:65" s="13" customFormat="1">
      <c r="B517" s="193"/>
      <c r="C517" s="194"/>
      <c r="D517" s="195" t="s">
        <v>151</v>
      </c>
      <c r="E517" s="196" t="s">
        <v>18</v>
      </c>
      <c r="F517" s="197" t="s">
        <v>238</v>
      </c>
      <c r="G517" s="194"/>
      <c r="H517" s="198">
        <v>1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151</v>
      </c>
      <c r="AU517" s="204" t="s">
        <v>80</v>
      </c>
      <c r="AV517" s="13" t="s">
        <v>80</v>
      </c>
      <c r="AW517" s="13" t="s">
        <v>31</v>
      </c>
      <c r="AX517" s="13" t="s">
        <v>70</v>
      </c>
      <c r="AY517" s="204" t="s">
        <v>140</v>
      </c>
    </row>
    <row r="518" spans="1:65" s="2" customFormat="1" ht="16.5" customHeight="1">
      <c r="A518" s="34"/>
      <c r="B518" s="35"/>
      <c r="C518" s="215" t="s">
        <v>978</v>
      </c>
      <c r="D518" s="215" t="s">
        <v>240</v>
      </c>
      <c r="E518" s="216" t="s">
        <v>979</v>
      </c>
      <c r="F518" s="217" t="s">
        <v>980</v>
      </c>
      <c r="G518" s="218" t="s">
        <v>981</v>
      </c>
      <c r="H518" s="219">
        <v>2</v>
      </c>
      <c r="I518" s="220"/>
      <c r="J518" s="221">
        <f>ROUND(I518*H518,2)</f>
        <v>0</v>
      </c>
      <c r="K518" s="222"/>
      <c r="L518" s="223"/>
      <c r="M518" s="224" t="s">
        <v>18</v>
      </c>
      <c r="N518" s="225" t="s">
        <v>41</v>
      </c>
      <c r="O518" s="64"/>
      <c r="P518" s="184">
        <f>O518*H518</f>
        <v>0</v>
      </c>
      <c r="Q518" s="184">
        <v>4.2000000000000002E-4</v>
      </c>
      <c r="R518" s="184">
        <f>Q518*H518</f>
        <v>8.4000000000000003E-4</v>
      </c>
      <c r="S518" s="184">
        <v>0</v>
      </c>
      <c r="T518" s="185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86" t="s">
        <v>355</v>
      </c>
      <c r="AT518" s="186" t="s">
        <v>240</v>
      </c>
      <c r="AU518" s="186" t="s">
        <v>80</v>
      </c>
      <c r="AY518" s="17" t="s">
        <v>140</v>
      </c>
      <c r="BE518" s="187">
        <f>IF(N518="základní",J518,0)</f>
        <v>0</v>
      </c>
      <c r="BF518" s="187">
        <f>IF(N518="snížená",J518,0)</f>
        <v>0</v>
      </c>
      <c r="BG518" s="187">
        <f>IF(N518="zákl. přenesená",J518,0)</f>
        <v>0</v>
      </c>
      <c r="BH518" s="187">
        <f>IF(N518="sníž. přenesená",J518,0)</f>
        <v>0</v>
      </c>
      <c r="BI518" s="187">
        <f>IF(N518="nulová",J518,0)</f>
        <v>0</v>
      </c>
      <c r="BJ518" s="17" t="s">
        <v>78</v>
      </c>
      <c r="BK518" s="187">
        <f>ROUND(I518*H518,2)</f>
        <v>0</v>
      </c>
      <c r="BL518" s="17" t="s">
        <v>263</v>
      </c>
      <c r="BM518" s="186" t="s">
        <v>982</v>
      </c>
    </row>
    <row r="519" spans="1:65" s="13" customFormat="1">
      <c r="B519" s="193"/>
      <c r="C519" s="194"/>
      <c r="D519" s="195" t="s">
        <v>151</v>
      </c>
      <c r="E519" s="196" t="s">
        <v>18</v>
      </c>
      <c r="F519" s="197" t="s">
        <v>237</v>
      </c>
      <c r="G519" s="194"/>
      <c r="H519" s="198">
        <v>1</v>
      </c>
      <c r="I519" s="199"/>
      <c r="J519" s="194"/>
      <c r="K519" s="194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151</v>
      </c>
      <c r="AU519" s="204" t="s">
        <v>80</v>
      </c>
      <c r="AV519" s="13" t="s">
        <v>80</v>
      </c>
      <c r="AW519" s="13" t="s">
        <v>31</v>
      </c>
      <c r="AX519" s="13" t="s">
        <v>70</v>
      </c>
      <c r="AY519" s="204" t="s">
        <v>140</v>
      </c>
    </row>
    <row r="520" spans="1:65" s="13" customFormat="1">
      <c r="B520" s="193"/>
      <c r="C520" s="194"/>
      <c r="D520" s="195" t="s">
        <v>151</v>
      </c>
      <c r="E520" s="196" t="s">
        <v>18</v>
      </c>
      <c r="F520" s="197" t="s">
        <v>238</v>
      </c>
      <c r="G520" s="194"/>
      <c r="H520" s="198">
        <v>1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151</v>
      </c>
      <c r="AU520" s="204" t="s">
        <v>80</v>
      </c>
      <c r="AV520" s="13" t="s">
        <v>80</v>
      </c>
      <c r="AW520" s="13" t="s">
        <v>31</v>
      </c>
      <c r="AX520" s="13" t="s">
        <v>70</v>
      </c>
      <c r="AY520" s="204" t="s">
        <v>140</v>
      </c>
    </row>
    <row r="521" spans="1:65" s="2" customFormat="1" ht="24.2" customHeight="1">
      <c r="A521" s="34"/>
      <c r="B521" s="35"/>
      <c r="C521" s="174" t="s">
        <v>983</v>
      </c>
      <c r="D521" s="174" t="s">
        <v>143</v>
      </c>
      <c r="E521" s="175" t="s">
        <v>984</v>
      </c>
      <c r="F521" s="176" t="s">
        <v>985</v>
      </c>
      <c r="G521" s="177" t="s">
        <v>161</v>
      </c>
      <c r="H521" s="178">
        <v>1</v>
      </c>
      <c r="I521" s="179"/>
      <c r="J521" s="180">
        <f>ROUND(I521*H521,2)</f>
        <v>0</v>
      </c>
      <c r="K521" s="181"/>
      <c r="L521" s="39"/>
      <c r="M521" s="182" t="s">
        <v>18</v>
      </c>
      <c r="N521" s="183" t="s">
        <v>41</v>
      </c>
      <c r="O521" s="64"/>
      <c r="P521" s="184">
        <f>O521*H521</f>
        <v>0</v>
      </c>
      <c r="Q521" s="184">
        <v>0</v>
      </c>
      <c r="R521" s="184">
        <f>Q521*H521</f>
        <v>0</v>
      </c>
      <c r="S521" s="184">
        <v>0</v>
      </c>
      <c r="T521" s="185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86" t="s">
        <v>263</v>
      </c>
      <c r="AT521" s="186" t="s">
        <v>143</v>
      </c>
      <c r="AU521" s="186" t="s">
        <v>80</v>
      </c>
      <c r="AY521" s="17" t="s">
        <v>140</v>
      </c>
      <c r="BE521" s="187">
        <f>IF(N521="základní",J521,0)</f>
        <v>0</v>
      </c>
      <c r="BF521" s="187">
        <f>IF(N521="snížená",J521,0)</f>
        <v>0</v>
      </c>
      <c r="BG521" s="187">
        <f>IF(N521="zákl. přenesená",J521,0)</f>
        <v>0</v>
      </c>
      <c r="BH521" s="187">
        <f>IF(N521="sníž. přenesená",J521,0)</f>
        <v>0</v>
      </c>
      <c r="BI521" s="187">
        <f>IF(N521="nulová",J521,0)</f>
        <v>0</v>
      </c>
      <c r="BJ521" s="17" t="s">
        <v>78</v>
      </c>
      <c r="BK521" s="187">
        <f>ROUND(I521*H521,2)</f>
        <v>0</v>
      </c>
      <c r="BL521" s="17" t="s">
        <v>263</v>
      </c>
      <c r="BM521" s="186" t="s">
        <v>986</v>
      </c>
    </row>
    <row r="522" spans="1:65" s="2" customFormat="1">
      <c r="A522" s="34"/>
      <c r="B522" s="35"/>
      <c r="C522" s="36"/>
      <c r="D522" s="188" t="s">
        <v>149</v>
      </c>
      <c r="E522" s="36"/>
      <c r="F522" s="189" t="s">
        <v>987</v>
      </c>
      <c r="G522" s="36"/>
      <c r="H522" s="36"/>
      <c r="I522" s="190"/>
      <c r="J522" s="36"/>
      <c r="K522" s="36"/>
      <c r="L522" s="39"/>
      <c r="M522" s="191"/>
      <c r="N522" s="192"/>
      <c r="O522" s="64"/>
      <c r="P522" s="64"/>
      <c r="Q522" s="64"/>
      <c r="R522" s="64"/>
      <c r="S522" s="64"/>
      <c r="T522" s="65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149</v>
      </c>
      <c r="AU522" s="17" t="s">
        <v>80</v>
      </c>
    </row>
    <row r="523" spans="1:65" s="13" customFormat="1">
      <c r="B523" s="193"/>
      <c r="C523" s="194"/>
      <c r="D523" s="195" t="s">
        <v>151</v>
      </c>
      <c r="E523" s="196" t="s">
        <v>18</v>
      </c>
      <c r="F523" s="197" t="s">
        <v>253</v>
      </c>
      <c r="G523" s="194"/>
      <c r="H523" s="198">
        <v>1</v>
      </c>
      <c r="I523" s="199"/>
      <c r="J523" s="194"/>
      <c r="K523" s="194"/>
      <c r="L523" s="200"/>
      <c r="M523" s="201"/>
      <c r="N523" s="202"/>
      <c r="O523" s="202"/>
      <c r="P523" s="202"/>
      <c r="Q523" s="202"/>
      <c r="R523" s="202"/>
      <c r="S523" s="202"/>
      <c r="T523" s="203"/>
      <c r="AT523" s="204" t="s">
        <v>151</v>
      </c>
      <c r="AU523" s="204" t="s">
        <v>80</v>
      </c>
      <c r="AV523" s="13" t="s">
        <v>80</v>
      </c>
      <c r="AW523" s="13" t="s">
        <v>31</v>
      </c>
      <c r="AX523" s="13" t="s">
        <v>70</v>
      </c>
      <c r="AY523" s="204" t="s">
        <v>140</v>
      </c>
    </row>
    <row r="524" spans="1:65" s="2" customFormat="1" ht="24.2" customHeight="1">
      <c r="A524" s="34"/>
      <c r="B524" s="35"/>
      <c r="C524" s="215" t="s">
        <v>988</v>
      </c>
      <c r="D524" s="215" t="s">
        <v>240</v>
      </c>
      <c r="E524" s="216" t="s">
        <v>989</v>
      </c>
      <c r="F524" s="217" t="s">
        <v>990</v>
      </c>
      <c r="G524" s="218" t="s">
        <v>981</v>
      </c>
      <c r="H524" s="219">
        <v>1</v>
      </c>
      <c r="I524" s="220"/>
      <c r="J524" s="221">
        <f>ROUND(I524*H524,2)</f>
        <v>0</v>
      </c>
      <c r="K524" s="222"/>
      <c r="L524" s="223"/>
      <c r="M524" s="224" t="s">
        <v>18</v>
      </c>
      <c r="N524" s="225" t="s">
        <v>41</v>
      </c>
      <c r="O524" s="64"/>
      <c r="P524" s="184">
        <f>O524*H524</f>
        <v>0</v>
      </c>
      <c r="Q524" s="184">
        <v>1.9400000000000001E-3</v>
      </c>
      <c r="R524" s="184">
        <f>Q524*H524</f>
        <v>1.9400000000000001E-3</v>
      </c>
      <c r="S524" s="184">
        <v>0</v>
      </c>
      <c r="T524" s="185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86" t="s">
        <v>355</v>
      </c>
      <c r="AT524" s="186" t="s">
        <v>240</v>
      </c>
      <c r="AU524" s="186" t="s">
        <v>80</v>
      </c>
      <c r="AY524" s="17" t="s">
        <v>140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7" t="s">
        <v>78</v>
      </c>
      <c r="BK524" s="187">
        <f>ROUND(I524*H524,2)</f>
        <v>0</v>
      </c>
      <c r="BL524" s="17" t="s">
        <v>263</v>
      </c>
      <c r="BM524" s="186" t="s">
        <v>991</v>
      </c>
    </row>
    <row r="525" spans="1:65" s="13" customFormat="1">
      <c r="B525" s="193"/>
      <c r="C525" s="194"/>
      <c r="D525" s="195" t="s">
        <v>151</v>
      </c>
      <c r="E525" s="196" t="s">
        <v>18</v>
      </c>
      <c r="F525" s="197" t="s">
        <v>253</v>
      </c>
      <c r="G525" s="194"/>
      <c r="H525" s="198">
        <v>1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151</v>
      </c>
      <c r="AU525" s="204" t="s">
        <v>80</v>
      </c>
      <c r="AV525" s="13" t="s">
        <v>80</v>
      </c>
      <c r="AW525" s="13" t="s">
        <v>31</v>
      </c>
      <c r="AX525" s="13" t="s">
        <v>70</v>
      </c>
      <c r="AY525" s="204" t="s">
        <v>140</v>
      </c>
    </row>
    <row r="526" spans="1:65" s="2" customFormat="1" ht="24.2" customHeight="1">
      <c r="A526" s="34"/>
      <c r="B526" s="35"/>
      <c r="C526" s="174" t="s">
        <v>992</v>
      </c>
      <c r="D526" s="174" t="s">
        <v>143</v>
      </c>
      <c r="E526" s="175" t="s">
        <v>993</v>
      </c>
      <c r="F526" s="176" t="s">
        <v>994</v>
      </c>
      <c r="G526" s="177" t="s">
        <v>161</v>
      </c>
      <c r="H526" s="178">
        <v>2</v>
      </c>
      <c r="I526" s="179"/>
      <c r="J526" s="180">
        <f>ROUND(I526*H526,2)</f>
        <v>0</v>
      </c>
      <c r="K526" s="181"/>
      <c r="L526" s="39"/>
      <c r="M526" s="182" t="s">
        <v>18</v>
      </c>
      <c r="N526" s="183" t="s">
        <v>41</v>
      </c>
      <c r="O526" s="64"/>
      <c r="P526" s="184">
        <f>O526*H526</f>
        <v>0</v>
      </c>
      <c r="Q526" s="184">
        <v>0</v>
      </c>
      <c r="R526" s="184">
        <f>Q526*H526</f>
        <v>0</v>
      </c>
      <c r="S526" s="184">
        <v>1.8E-3</v>
      </c>
      <c r="T526" s="185">
        <f>S526*H526</f>
        <v>3.5999999999999999E-3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86" t="s">
        <v>263</v>
      </c>
      <c r="AT526" s="186" t="s">
        <v>143</v>
      </c>
      <c r="AU526" s="186" t="s">
        <v>80</v>
      </c>
      <c r="AY526" s="17" t="s">
        <v>140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7" t="s">
        <v>78</v>
      </c>
      <c r="BK526" s="187">
        <f>ROUND(I526*H526,2)</f>
        <v>0</v>
      </c>
      <c r="BL526" s="17" t="s">
        <v>263</v>
      </c>
      <c r="BM526" s="186" t="s">
        <v>995</v>
      </c>
    </row>
    <row r="527" spans="1:65" s="2" customFormat="1">
      <c r="A527" s="34"/>
      <c r="B527" s="35"/>
      <c r="C527" s="36"/>
      <c r="D527" s="188" t="s">
        <v>149</v>
      </c>
      <c r="E527" s="36"/>
      <c r="F527" s="189" t="s">
        <v>996</v>
      </c>
      <c r="G527" s="36"/>
      <c r="H527" s="36"/>
      <c r="I527" s="190"/>
      <c r="J527" s="36"/>
      <c r="K527" s="36"/>
      <c r="L527" s="39"/>
      <c r="M527" s="191"/>
      <c r="N527" s="192"/>
      <c r="O527" s="64"/>
      <c r="P527" s="64"/>
      <c r="Q527" s="64"/>
      <c r="R527" s="64"/>
      <c r="S527" s="64"/>
      <c r="T527" s="65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149</v>
      </c>
      <c r="AU527" s="17" t="s">
        <v>80</v>
      </c>
    </row>
    <row r="528" spans="1:65" s="13" customFormat="1">
      <c r="B528" s="193"/>
      <c r="C528" s="194"/>
      <c r="D528" s="195" t="s">
        <v>151</v>
      </c>
      <c r="E528" s="196" t="s">
        <v>18</v>
      </c>
      <c r="F528" s="197" t="s">
        <v>997</v>
      </c>
      <c r="G528" s="194"/>
      <c r="H528" s="198">
        <v>1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151</v>
      </c>
      <c r="AU528" s="204" t="s">
        <v>80</v>
      </c>
      <c r="AV528" s="13" t="s">
        <v>80</v>
      </c>
      <c r="AW528" s="13" t="s">
        <v>31</v>
      </c>
      <c r="AX528" s="13" t="s">
        <v>70</v>
      </c>
      <c r="AY528" s="204" t="s">
        <v>140</v>
      </c>
    </row>
    <row r="529" spans="1:65" s="13" customFormat="1">
      <c r="B529" s="193"/>
      <c r="C529" s="194"/>
      <c r="D529" s="195" t="s">
        <v>151</v>
      </c>
      <c r="E529" s="196" t="s">
        <v>18</v>
      </c>
      <c r="F529" s="197" t="s">
        <v>998</v>
      </c>
      <c r="G529" s="194"/>
      <c r="H529" s="198">
        <v>1</v>
      </c>
      <c r="I529" s="199"/>
      <c r="J529" s="194"/>
      <c r="K529" s="194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151</v>
      </c>
      <c r="AU529" s="204" t="s">
        <v>80</v>
      </c>
      <c r="AV529" s="13" t="s">
        <v>80</v>
      </c>
      <c r="AW529" s="13" t="s">
        <v>31</v>
      </c>
      <c r="AX529" s="13" t="s">
        <v>70</v>
      </c>
      <c r="AY529" s="204" t="s">
        <v>140</v>
      </c>
    </row>
    <row r="530" spans="1:65" s="2" customFormat="1" ht="24.2" customHeight="1">
      <c r="A530" s="34"/>
      <c r="B530" s="35"/>
      <c r="C530" s="174" t="s">
        <v>999</v>
      </c>
      <c r="D530" s="174" t="s">
        <v>143</v>
      </c>
      <c r="E530" s="175" t="s">
        <v>1000</v>
      </c>
      <c r="F530" s="176" t="s">
        <v>1001</v>
      </c>
      <c r="G530" s="177" t="s">
        <v>169</v>
      </c>
      <c r="H530" s="178">
        <v>2.98</v>
      </c>
      <c r="I530" s="179"/>
      <c r="J530" s="180">
        <f>ROUND(I530*H530,2)</f>
        <v>0</v>
      </c>
      <c r="K530" s="181"/>
      <c r="L530" s="39"/>
      <c r="M530" s="182" t="s">
        <v>18</v>
      </c>
      <c r="N530" s="183" t="s">
        <v>41</v>
      </c>
      <c r="O530" s="64"/>
      <c r="P530" s="184">
        <f>O530*H530</f>
        <v>0</v>
      </c>
      <c r="Q530" s="184">
        <v>0</v>
      </c>
      <c r="R530" s="184">
        <f>Q530*H530</f>
        <v>0</v>
      </c>
      <c r="S530" s="184">
        <v>7.62E-3</v>
      </c>
      <c r="T530" s="185">
        <f>S530*H530</f>
        <v>2.2707600000000001E-2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86" t="s">
        <v>263</v>
      </c>
      <c r="AT530" s="186" t="s">
        <v>143</v>
      </c>
      <c r="AU530" s="186" t="s">
        <v>80</v>
      </c>
      <c r="AY530" s="17" t="s">
        <v>140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7" t="s">
        <v>78</v>
      </c>
      <c r="BK530" s="187">
        <f>ROUND(I530*H530,2)</f>
        <v>0</v>
      </c>
      <c r="BL530" s="17" t="s">
        <v>263</v>
      </c>
      <c r="BM530" s="186" t="s">
        <v>1002</v>
      </c>
    </row>
    <row r="531" spans="1:65" s="2" customFormat="1">
      <c r="A531" s="34"/>
      <c r="B531" s="35"/>
      <c r="C531" s="36"/>
      <c r="D531" s="188" t="s">
        <v>149</v>
      </c>
      <c r="E531" s="36"/>
      <c r="F531" s="189" t="s">
        <v>1003</v>
      </c>
      <c r="G531" s="36"/>
      <c r="H531" s="36"/>
      <c r="I531" s="190"/>
      <c r="J531" s="36"/>
      <c r="K531" s="36"/>
      <c r="L531" s="39"/>
      <c r="M531" s="191"/>
      <c r="N531" s="192"/>
      <c r="O531" s="64"/>
      <c r="P531" s="64"/>
      <c r="Q531" s="64"/>
      <c r="R531" s="64"/>
      <c r="S531" s="64"/>
      <c r="T531" s="65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149</v>
      </c>
      <c r="AU531" s="17" t="s">
        <v>80</v>
      </c>
    </row>
    <row r="532" spans="1:65" s="13" customFormat="1">
      <c r="B532" s="193"/>
      <c r="C532" s="194"/>
      <c r="D532" s="195" t="s">
        <v>151</v>
      </c>
      <c r="E532" s="196" t="s">
        <v>18</v>
      </c>
      <c r="F532" s="197" t="s">
        <v>1004</v>
      </c>
      <c r="G532" s="194"/>
      <c r="H532" s="198">
        <v>2.98</v>
      </c>
      <c r="I532" s="199"/>
      <c r="J532" s="194"/>
      <c r="K532" s="194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151</v>
      </c>
      <c r="AU532" s="204" t="s">
        <v>80</v>
      </c>
      <c r="AV532" s="13" t="s">
        <v>80</v>
      </c>
      <c r="AW532" s="13" t="s">
        <v>31</v>
      </c>
      <c r="AX532" s="13" t="s">
        <v>70</v>
      </c>
      <c r="AY532" s="204" t="s">
        <v>140</v>
      </c>
    </row>
    <row r="533" spans="1:65" s="2" customFormat="1" ht="24.2" customHeight="1">
      <c r="A533" s="34"/>
      <c r="B533" s="35"/>
      <c r="C533" s="174" t="s">
        <v>1005</v>
      </c>
      <c r="D533" s="174" t="s">
        <v>143</v>
      </c>
      <c r="E533" s="175" t="s">
        <v>1006</v>
      </c>
      <c r="F533" s="176" t="s">
        <v>1007</v>
      </c>
      <c r="G533" s="177" t="s">
        <v>161</v>
      </c>
      <c r="H533" s="178">
        <v>2</v>
      </c>
      <c r="I533" s="179"/>
      <c r="J533" s="180">
        <f>ROUND(I533*H533,2)</f>
        <v>0</v>
      </c>
      <c r="K533" s="181"/>
      <c r="L533" s="39"/>
      <c r="M533" s="182" t="s">
        <v>18</v>
      </c>
      <c r="N533" s="183" t="s">
        <v>41</v>
      </c>
      <c r="O533" s="64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86" t="s">
        <v>263</v>
      </c>
      <c r="AT533" s="186" t="s">
        <v>143</v>
      </c>
      <c r="AU533" s="186" t="s">
        <v>80</v>
      </c>
      <c r="AY533" s="17" t="s">
        <v>140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7" t="s">
        <v>78</v>
      </c>
      <c r="BK533" s="187">
        <f>ROUND(I533*H533,2)</f>
        <v>0</v>
      </c>
      <c r="BL533" s="17" t="s">
        <v>263</v>
      </c>
      <c r="BM533" s="186" t="s">
        <v>1008</v>
      </c>
    </row>
    <row r="534" spans="1:65" s="2" customFormat="1">
      <c r="A534" s="34"/>
      <c r="B534" s="35"/>
      <c r="C534" s="36"/>
      <c r="D534" s="188" t="s">
        <v>149</v>
      </c>
      <c r="E534" s="36"/>
      <c r="F534" s="189" t="s">
        <v>1009</v>
      </c>
      <c r="G534" s="36"/>
      <c r="H534" s="36"/>
      <c r="I534" s="190"/>
      <c r="J534" s="36"/>
      <c r="K534" s="36"/>
      <c r="L534" s="39"/>
      <c r="M534" s="191"/>
      <c r="N534" s="192"/>
      <c r="O534" s="64"/>
      <c r="P534" s="64"/>
      <c r="Q534" s="64"/>
      <c r="R534" s="64"/>
      <c r="S534" s="64"/>
      <c r="T534" s="65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149</v>
      </c>
      <c r="AU534" s="17" t="s">
        <v>80</v>
      </c>
    </row>
    <row r="535" spans="1:65" s="2" customFormat="1" ht="24.2" customHeight="1">
      <c r="A535" s="34"/>
      <c r="B535" s="35"/>
      <c r="C535" s="215" t="s">
        <v>1010</v>
      </c>
      <c r="D535" s="215" t="s">
        <v>240</v>
      </c>
      <c r="E535" s="216" t="s">
        <v>1011</v>
      </c>
      <c r="F535" s="217" t="s">
        <v>1012</v>
      </c>
      <c r="G535" s="218" t="s">
        <v>161</v>
      </c>
      <c r="H535" s="219">
        <v>1</v>
      </c>
      <c r="I535" s="220"/>
      <c r="J535" s="221">
        <f>ROUND(I535*H535,2)</f>
        <v>0</v>
      </c>
      <c r="K535" s="222"/>
      <c r="L535" s="223"/>
      <c r="M535" s="224" t="s">
        <v>18</v>
      </c>
      <c r="N535" s="225" t="s">
        <v>41</v>
      </c>
      <c r="O535" s="64"/>
      <c r="P535" s="184">
        <f>O535*H535</f>
        <v>0</v>
      </c>
      <c r="Q535" s="184">
        <v>1.08E-3</v>
      </c>
      <c r="R535" s="184">
        <f>Q535*H535</f>
        <v>1.08E-3</v>
      </c>
      <c r="S535" s="184">
        <v>0</v>
      </c>
      <c r="T535" s="185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86" t="s">
        <v>355</v>
      </c>
      <c r="AT535" s="186" t="s">
        <v>240</v>
      </c>
      <c r="AU535" s="186" t="s">
        <v>80</v>
      </c>
      <c r="AY535" s="17" t="s">
        <v>140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7" t="s">
        <v>78</v>
      </c>
      <c r="BK535" s="187">
        <f>ROUND(I535*H535,2)</f>
        <v>0</v>
      </c>
      <c r="BL535" s="17" t="s">
        <v>263</v>
      </c>
      <c r="BM535" s="186" t="s">
        <v>1013</v>
      </c>
    </row>
    <row r="536" spans="1:65" s="2" customFormat="1" ht="24.2" customHeight="1">
      <c r="A536" s="34"/>
      <c r="B536" s="35"/>
      <c r="C536" s="215" t="s">
        <v>1014</v>
      </c>
      <c r="D536" s="215" t="s">
        <v>240</v>
      </c>
      <c r="E536" s="216" t="s">
        <v>1015</v>
      </c>
      <c r="F536" s="217" t="s">
        <v>1016</v>
      </c>
      <c r="G536" s="218" t="s">
        <v>161</v>
      </c>
      <c r="H536" s="219">
        <v>1</v>
      </c>
      <c r="I536" s="220"/>
      <c r="J536" s="221">
        <f>ROUND(I536*H536,2)</f>
        <v>0</v>
      </c>
      <c r="K536" s="222"/>
      <c r="L536" s="223"/>
      <c r="M536" s="224" t="s">
        <v>18</v>
      </c>
      <c r="N536" s="225" t="s">
        <v>41</v>
      </c>
      <c r="O536" s="64"/>
      <c r="P536" s="184">
        <f>O536*H536</f>
        <v>0</v>
      </c>
      <c r="Q536" s="184">
        <v>1.23E-3</v>
      </c>
      <c r="R536" s="184">
        <f>Q536*H536</f>
        <v>1.23E-3</v>
      </c>
      <c r="S536" s="184">
        <v>0</v>
      </c>
      <c r="T536" s="185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86" t="s">
        <v>355</v>
      </c>
      <c r="AT536" s="186" t="s">
        <v>240</v>
      </c>
      <c r="AU536" s="186" t="s">
        <v>80</v>
      </c>
      <c r="AY536" s="17" t="s">
        <v>140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7" t="s">
        <v>78</v>
      </c>
      <c r="BK536" s="187">
        <f>ROUND(I536*H536,2)</f>
        <v>0</v>
      </c>
      <c r="BL536" s="17" t="s">
        <v>263</v>
      </c>
      <c r="BM536" s="186" t="s">
        <v>1017</v>
      </c>
    </row>
    <row r="537" spans="1:65" s="2" customFormat="1" ht="24.2" customHeight="1">
      <c r="A537" s="34"/>
      <c r="B537" s="35"/>
      <c r="C537" s="174" t="s">
        <v>1018</v>
      </c>
      <c r="D537" s="174" t="s">
        <v>143</v>
      </c>
      <c r="E537" s="175" t="s">
        <v>1019</v>
      </c>
      <c r="F537" s="176" t="s">
        <v>1020</v>
      </c>
      <c r="G537" s="177" t="s">
        <v>161</v>
      </c>
      <c r="H537" s="178">
        <v>1</v>
      </c>
      <c r="I537" s="179"/>
      <c r="J537" s="180">
        <f>ROUND(I537*H537,2)</f>
        <v>0</v>
      </c>
      <c r="K537" s="181"/>
      <c r="L537" s="39"/>
      <c r="M537" s="182" t="s">
        <v>18</v>
      </c>
      <c r="N537" s="183" t="s">
        <v>41</v>
      </c>
      <c r="O537" s="64"/>
      <c r="P537" s="184">
        <f>O537*H537</f>
        <v>0</v>
      </c>
      <c r="Q537" s="184">
        <v>0</v>
      </c>
      <c r="R537" s="184">
        <f>Q537*H537</f>
        <v>0</v>
      </c>
      <c r="S537" s="184">
        <v>0</v>
      </c>
      <c r="T537" s="185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86" t="s">
        <v>263</v>
      </c>
      <c r="AT537" s="186" t="s">
        <v>143</v>
      </c>
      <c r="AU537" s="186" t="s">
        <v>80</v>
      </c>
      <c r="AY537" s="17" t="s">
        <v>140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7" t="s">
        <v>78</v>
      </c>
      <c r="BK537" s="187">
        <f>ROUND(I537*H537,2)</f>
        <v>0</v>
      </c>
      <c r="BL537" s="17" t="s">
        <v>263</v>
      </c>
      <c r="BM537" s="186" t="s">
        <v>1021</v>
      </c>
    </row>
    <row r="538" spans="1:65" s="2" customFormat="1">
      <c r="A538" s="34"/>
      <c r="B538" s="35"/>
      <c r="C538" s="36"/>
      <c r="D538" s="188" t="s">
        <v>149</v>
      </c>
      <c r="E538" s="36"/>
      <c r="F538" s="189" t="s">
        <v>1022</v>
      </c>
      <c r="G538" s="36"/>
      <c r="H538" s="36"/>
      <c r="I538" s="190"/>
      <c r="J538" s="36"/>
      <c r="K538" s="36"/>
      <c r="L538" s="39"/>
      <c r="M538" s="191"/>
      <c r="N538" s="192"/>
      <c r="O538" s="64"/>
      <c r="P538" s="64"/>
      <c r="Q538" s="64"/>
      <c r="R538" s="64"/>
      <c r="S538" s="64"/>
      <c r="T538" s="65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149</v>
      </c>
      <c r="AU538" s="17" t="s">
        <v>80</v>
      </c>
    </row>
    <row r="539" spans="1:65" s="2" customFormat="1" ht="24.2" customHeight="1">
      <c r="A539" s="34"/>
      <c r="B539" s="35"/>
      <c r="C539" s="215" t="s">
        <v>1023</v>
      </c>
      <c r="D539" s="215" t="s">
        <v>240</v>
      </c>
      <c r="E539" s="216" t="s">
        <v>1024</v>
      </c>
      <c r="F539" s="217" t="s">
        <v>1025</v>
      </c>
      <c r="G539" s="218" t="s">
        <v>161</v>
      </c>
      <c r="H539" s="219">
        <v>1</v>
      </c>
      <c r="I539" s="220"/>
      <c r="J539" s="221">
        <f>ROUND(I539*H539,2)</f>
        <v>0</v>
      </c>
      <c r="K539" s="222"/>
      <c r="L539" s="223"/>
      <c r="M539" s="224" t="s">
        <v>18</v>
      </c>
      <c r="N539" s="225" t="s">
        <v>41</v>
      </c>
      <c r="O539" s="64"/>
      <c r="P539" s="184">
        <f>O539*H539</f>
        <v>0</v>
      </c>
      <c r="Q539" s="184">
        <v>2.2300000000000002E-3</v>
      </c>
      <c r="R539" s="184">
        <f>Q539*H539</f>
        <v>2.2300000000000002E-3</v>
      </c>
      <c r="S539" s="184">
        <v>0</v>
      </c>
      <c r="T539" s="185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86" t="s">
        <v>355</v>
      </c>
      <c r="AT539" s="186" t="s">
        <v>240</v>
      </c>
      <c r="AU539" s="186" t="s">
        <v>80</v>
      </c>
      <c r="AY539" s="17" t="s">
        <v>140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7" t="s">
        <v>78</v>
      </c>
      <c r="BK539" s="187">
        <f>ROUND(I539*H539,2)</f>
        <v>0</v>
      </c>
      <c r="BL539" s="17" t="s">
        <v>263</v>
      </c>
      <c r="BM539" s="186" t="s">
        <v>1026</v>
      </c>
    </row>
    <row r="540" spans="1:65" s="2" customFormat="1" ht="44.25" customHeight="1">
      <c r="A540" s="34"/>
      <c r="B540" s="35"/>
      <c r="C540" s="174" t="s">
        <v>1027</v>
      </c>
      <c r="D540" s="174" t="s">
        <v>143</v>
      </c>
      <c r="E540" s="175" t="s">
        <v>1028</v>
      </c>
      <c r="F540" s="176" t="s">
        <v>1029</v>
      </c>
      <c r="G540" s="177" t="s">
        <v>155</v>
      </c>
      <c r="H540" s="178">
        <v>1.2999999999999999E-2</v>
      </c>
      <c r="I540" s="179"/>
      <c r="J540" s="180">
        <f>ROUND(I540*H540,2)</f>
        <v>0</v>
      </c>
      <c r="K540" s="181"/>
      <c r="L540" s="39"/>
      <c r="M540" s="182" t="s">
        <v>18</v>
      </c>
      <c r="N540" s="183" t="s">
        <v>41</v>
      </c>
      <c r="O540" s="64"/>
      <c r="P540" s="184">
        <f>O540*H540</f>
        <v>0</v>
      </c>
      <c r="Q540" s="184">
        <v>0</v>
      </c>
      <c r="R540" s="184">
        <f>Q540*H540</f>
        <v>0</v>
      </c>
      <c r="S540" s="184">
        <v>0</v>
      </c>
      <c r="T540" s="185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86" t="s">
        <v>263</v>
      </c>
      <c r="AT540" s="186" t="s">
        <v>143</v>
      </c>
      <c r="AU540" s="186" t="s">
        <v>80</v>
      </c>
      <c r="AY540" s="17" t="s">
        <v>140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7" t="s">
        <v>78</v>
      </c>
      <c r="BK540" s="187">
        <f>ROUND(I540*H540,2)</f>
        <v>0</v>
      </c>
      <c r="BL540" s="17" t="s">
        <v>263</v>
      </c>
      <c r="BM540" s="186" t="s">
        <v>1030</v>
      </c>
    </row>
    <row r="541" spans="1:65" s="2" customFormat="1">
      <c r="A541" s="34"/>
      <c r="B541" s="35"/>
      <c r="C541" s="36"/>
      <c r="D541" s="188" t="s">
        <v>149</v>
      </c>
      <c r="E541" s="36"/>
      <c r="F541" s="189" t="s">
        <v>1031</v>
      </c>
      <c r="G541" s="36"/>
      <c r="H541" s="36"/>
      <c r="I541" s="190"/>
      <c r="J541" s="36"/>
      <c r="K541" s="36"/>
      <c r="L541" s="39"/>
      <c r="M541" s="191"/>
      <c r="N541" s="192"/>
      <c r="O541" s="64"/>
      <c r="P541" s="64"/>
      <c r="Q541" s="64"/>
      <c r="R541" s="64"/>
      <c r="S541" s="64"/>
      <c r="T541" s="65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149</v>
      </c>
      <c r="AU541" s="17" t="s">
        <v>80</v>
      </c>
    </row>
    <row r="542" spans="1:65" s="2" customFormat="1" ht="49.15" customHeight="1">
      <c r="A542" s="34"/>
      <c r="B542" s="35"/>
      <c r="C542" s="174" t="s">
        <v>1032</v>
      </c>
      <c r="D542" s="174" t="s">
        <v>143</v>
      </c>
      <c r="E542" s="175" t="s">
        <v>1033</v>
      </c>
      <c r="F542" s="176" t="s">
        <v>1034</v>
      </c>
      <c r="G542" s="177" t="s">
        <v>155</v>
      </c>
      <c r="H542" s="178">
        <v>1.2999999999999999E-2</v>
      </c>
      <c r="I542" s="179"/>
      <c r="J542" s="180">
        <f>ROUND(I542*H542,2)</f>
        <v>0</v>
      </c>
      <c r="K542" s="181"/>
      <c r="L542" s="39"/>
      <c r="M542" s="182" t="s">
        <v>18</v>
      </c>
      <c r="N542" s="183" t="s">
        <v>41</v>
      </c>
      <c r="O542" s="64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86" t="s">
        <v>263</v>
      </c>
      <c r="AT542" s="186" t="s">
        <v>143</v>
      </c>
      <c r="AU542" s="186" t="s">
        <v>80</v>
      </c>
      <c r="AY542" s="17" t="s">
        <v>140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7" t="s">
        <v>78</v>
      </c>
      <c r="BK542" s="187">
        <f>ROUND(I542*H542,2)</f>
        <v>0</v>
      </c>
      <c r="BL542" s="17" t="s">
        <v>263</v>
      </c>
      <c r="BM542" s="186" t="s">
        <v>1035</v>
      </c>
    </row>
    <row r="543" spans="1:65" s="2" customFormat="1">
      <c r="A543" s="34"/>
      <c r="B543" s="35"/>
      <c r="C543" s="36"/>
      <c r="D543" s="188" t="s">
        <v>149</v>
      </c>
      <c r="E543" s="36"/>
      <c r="F543" s="189" t="s">
        <v>1036</v>
      </c>
      <c r="G543" s="36"/>
      <c r="H543" s="36"/>
      <c r="I543" s="190"/>
      <c r="J543" s="36"/>
      <c r="K543" s="36"/>
      <c r="L543" s="39"/>
      <c r="M543" s="191"/>
      <c r="N543" s="192"/>
      <c r="O543" s="64"/>
      <c r="P543" s="64"/>
      <c r="Q543" s="64"/>
      <c r="R543" s="64"/>
      <c r="S543" s="64"/>
      <c r="T543" s="65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149</v>
      </c>
      <c r="AU543" s="17" t="s">
        <v>80</v>
      </c>
    </row>
    <row r="544" spans="1:65" s="12" customFormat="1" ht="22.9" customHeight="1">
      <c r="B544" s="158"/>
      <c r="C544" s="159"/>
      <c r="D544" s="160" t="s">
        <v>69</v>
      </c>
      <c r="E544" s="172" t="s">
        <v>1037</v>
      </c>
      <c r="F544" s="172" t="s">
        <v>1038</v>
      </c>
      <c r="G544" s="159"/>
      <c r="H544" s="159"/>
      <c r="I544" s="162"/>
      <c r="J544" s="173">
        <f>BK544</f>
        <v>0</v>
      </c>
      <c r="K544" s="159"/>
      <c r="L544" s="164"/>
      <c r="M544" s="165"/>
      <c r="N544" s="166"/>
      <c r="O544" s="166"/>
      <c r="P544" s="167">
        <f>SUM(P545:P604)</f>
        <v>0</v>
      </c>
      <c r="Q544" s="166"/>
      <c r="R544" s="167">
        <f>SUM(R545:R604)</f>
        <v>0.28782300180000003</v>
      </c>
      <c r="S544" s="166"/>
      <c r="T544" s="168">
        <f>SUM(T545:T604)</f>
        <v>0.35150000000000003</v>
      </c>
      <c r="AR544" s="169" t="s">
        <v>80</v>
      </c>
      <c r="AT544" s="170" t="s">
        <v>69</v>
      </c>
      <c r="AU544" s="170" t="s">
        <v>78</v>
      </c>
      <c r="AY544" s="169" t="s">
        <v>140</v>
      </c>
      <c r="BK544" s="171">
        <f>SUM(BK545:BK604)</f>
        <v>0</v>
      </c>
    </row>
    <row r="545" spans="1:65" s="2" customFormat="1" ht="24.2" customHeight="1">
      <c r="A545" s="34"/>
      <c r="B545" s="35"/>
      <c r="C545" s="174" t="s">
        <v>1039</v>
      </c>
      <c r="D545" s="174" t="s">
        <v>143</v>
      </c>
      <c r="E545" s="175" t="s">
        <v>1040</v>
      </c>
      <c r="F545" s="176" t="s">
        <v>1041</v>
      </c>
      <c r="G545" s="177" t="s">
        <v>161</v>
      </c>
      <c r="H545" s="178">
        <v>2</v>
      </c>
      <c r="I545" s="179"/>
      <c r="J545" s="180">
        <f>ROUND(I545*H545,2)</f>
        <v>0</v>
      </c>
      <c r="K545" s="181"/>
      <c r="L545" s="39"/>
      <c r="M545" s="182" t="s">
        <v>18</v>
      </c>
      <c r="N545" s="183" t="s">
        <v>41</v>
      </c>
      <c r="O545" s="64"/>
      <c r="P545" s="184">
        <f>O545*H545</f>
        <v>0</v>
      </c>
      <c r="Q545" s="184">
        <v>0</v>
      </c>
      <c r="R545" s="184">
        <f>Q545*H545</f>
        <v>0</v>
      </c>
      <c r="S545" s="184">
        <v>0</v>
      </c>
      <c r="T545" s="185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86" t="s">
        <v>263</v>
      </c>
      <c r="AT545" s="186" t="s">
        <v>143</v>
      </c>
      <c r="AU545" s="186" t="s">
        <v>80</v>
      </c>
      <c r="AY545" s="17" t="s">
        <v>140</v>
      </c>
      <c r="BE545" s="187">
        <f>IF(N545="základní",J545,0)</f>
        <v>0</v>
      </c>
      <c r="BF545" s="187">
        <f>IF(N545="snížená",J545,0)</f>
        <v>0</v>
      </c>
      <c r="BG545" s="187">
        <f>IF(N545="zákl. přenesená",J545,0)</f>
        <v>0</v>
      </c>
      <c r="BH545" s="187">
        <f>IF(N545="sníž. přenesená",J545,0)</f>
        <v>0</v>
      </c>
      <c r="BI545" s="187">
        <f>IF(N545="nulová",J545,0)</f>
        <v>0</v>
      </c>
      <c r="BJ545" s="17" t="s">
        <v>78</v>
      </c>
      <c r="BK545" s="187">
        <f>ROUND(I545*H545,2)</f>
        <v>0</v>
      </c>
      <c r="BL545" s="17" t="s">
        <v>263</v>
      </c>
      <c r="BM545" s="186" t="s">
        <v>1042</v>
      </c>
    </row>
    <row r="546" spans="1:65" s="2" customFormat="1">
      <c r="A546" s="34"/>
      <c r="B546" s="35"/>
      <c r="C546" s="36"/>
      <c r="D546" s="188" t="s">
        <v>149</v>
      </c>
      <c r="E546" s="36"/>
      <c r="F546" s="189" t="s">
        <v>1043</v>
      </c>
      <c r="G546" s="36"/>
      <c r="H546" s="36"/>
      <c r="I546" s="190"/>
      <c r="J546" s="36"/>
      <c r="K546" s="36"/>
      <c r="L546" s="39"/>
      <c r="M546" s="191"/>
      <c r="N546" s="192"/>
      <c r="O546" s="64"/>
      <c r="P546" s="64"/>
      <c r="Q546" s="64"/>
      <c r="R546" s="64"/>
      <c r="S546" s="64"/>
      <c r="T546" s="65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149</v>
      </c>
      <c r="AU546" s="17" t="s">
        <v>80</v>
      </c>
    </row>
    <row r="547" spans="1:65" s="13" customFormat="1">
      <c r="B547" s="193"/>
      <c r="C547" s="194"/>
      <c r="D547" s="195" t="s">
        <v>151</v>
      </c>
      <c r="E547" s="196" t="s">
        <v>18</v>
      </c>
      <c r="F547" s="197" t="s">
        <v>237</v>
      </c>
      <c r="G547" s="194"/>
      <c r="H547" s="198">
        <v>1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151</v>
      </c>
      <c r="AU547" s="204" t="s">
        <v>80</v>
      </c>
      <c r="AV547" s="13" t="s">
        <v>80</v>
      </c>
      <c r="AW547" s="13" t="s">
        <v>31</v>
      </c>
      <c r="AX547" s="13" t="s">
        <v>70</v>
      </c>
      <c r="AY547" s="204" t="s">
        <v>140</v>
      </c>
    </row>
    <row r="548" spans="1:65" s="13" customFormat="1">
      <c r="B548" s="193"/>
      <c r="C548" s="194"/>
      <c r="D548" s="195" t="s">
        <v>151</v>
      </c>
      <c r="E548" s="196" t="s">
        <v>18</v>
      </c>
      <c r="F548" s="197" t="s">
        <v>238</v>
      </c>
      <c r="G548" s="194"/>
      <c r="H548" s="198">
        <v>1</v>
      </c>
      <c r="I548" s="199"/>
      <c r="J548" s="194"/>
      <c r="K548" s="194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151</v>
      </c>
      <c r="AU548" s="204" t="s">
        <v>80</v>
      </c>
      <c r="AV548" s="13" t="s">
        <v>80</v>
      </c>
      <c r="AW548" s="13" t="s">
        <v>31</v>
      </c>
      <c r="AX548" s="13" t="s">
        <v>70</v>
      </c>
      <c r="AY548" s="204" t="s">
        <v>140</v>
      </c>
    </row>
    <row r="549" spans="1:65" s="2" customFormat="1" ht="24.2" customHeight="1">
      <c r="A549" s="34"/>
      <c r="B549" s="35"/>
      <c r="C549" s="215" t="s">
        <v>1044</v>
      </c>
      <c r="D549" s="215" t="s">
        <v>240</v>
      </c>
      <c r="E549" s="216" t="s">
        <v>1045</v>
      </c>
      <c r="F549" s="217" t="s">
        <v>1046</v>
      </c>
      <c r="G549" s="218" t="s">
        <v>161</v>
      </c>
      <c r="H549" s="219">
        <v>1</v>
      </c>
      <c r="I549" s="220"/>
      <c r="J549" s="221">
        <f>ROUND(I549*H549,2)</f>
        <v>0</v>
      </c>
      <c r="K549" s="222"/>
      <c r="L549" s="223"/>
      <c r="M549" s="224" t="s">
        <v>18</v>
      </c>
      <c r="N549" s="225" t="s">
        <v>41</v>
      </c>
      <c r="O549" s="64"/>
      <c r="P549" s="184">
        <f>O549*H549</f>
        <v>0</v>
      </c>
      <c r="Q549" s="184">
        <v>4.2000000000000003E-2</v>
      </c>
      <c r="R549" s="184">
        <f>Q549*H549</f>
        <v>4.2000000000000003E-2</v>
      </c>
      <c r="S549" s="184">
        <v>0</v>
      </c>
      <c r="T549" s="185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86" t="s">
        <v>355</v>
      </c>
      <c r="AT549" s="186" t="s">
        <v>240</v>
      </c>
      <c r="AU549" s="186" t="s">
        <v>80</v>
      </c>
      <c r="AY549" s="17" t="s">
        <v>140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7" t="s">
        <v>78</v>
      </c>
      <c r="BK549" s="187">
        <f>ROUND(I549*H549,2)</f>
        <v>0</v>
      </c>
      <c r="BL549" s="17" t="s">
        <v>263</v>
      </c>
      <c r="BM549" s="186" t="s">
        <v>1047</v>
      </c>
    </row>
    <row r="550" spans="1:65" s="2" customFormat="1" ht="39">
      <c r="A550" s="34"/>
      <c r="B550" s="35"/>
      <c r="C550" s="36"/>
      <c r="D550" s="195" t="s">
        <v>1048</v>
      </c>
      <c r="E550" s="36"/>
      <c r="F550" s="226" t="s">
        <v>1049</v>
      </c>
      <c r="G550" s="36"/>
      <c r="H550" s="36"/>
      <c r="I550" s="190"/>
      <c r="J550" s="36"/>
      <c r="K550" s="36"/>
      <c r="L550" s="39"/>
      <c r="M550" s="191"/>
      <c r="N550" s="192"/>
      <c r="O550" s="64"/>
      <c r="P550" s="64"/>
      <c r="Q550" s="64"/>
      <c r="R550" s="64"/>
      <c r="S550" s="64"/>
      <c r="T550" s="65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1048</v>
      </c>
      <c r="AU550" s="17" t="s">
        <v>80</v>
      </c>
    </row>
    <row r="551" spans="1:65" s="13" customFormat="1">
      <c r="B551" s="193"/>
      <c r="C551" s="194"/>
      <c r="D551" s="195" t="s">
        <v>151</v>
      </c>
      <c r="E551" s="196" t="s">
        <v>18</v>
      </c>
      <c r="F551" s="197" t="s">
        <v>237</v>
      </c>
      <c r="G551" s="194"/>
      <c r="H551" s="198">
        <v>1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151</v>
      </c>
      <c r="AU551" s="204" t="s">
        <v>80</v>
      </c>
      <c r="AV551" s="13" t="s">
        <v>80</v>
      </c>
      <c r="AW551" s="13" t="s">
        <v>31</v>
      </c>
      <c r="AX551" s="13" t="s">
        <v>70</v>
      </c>
      <c r="AY551" s="204" t="s">
        <v>140</v>
      </c>
    </row>
    <row r="552" spans="1:65" s="2" customFormat="1" ht="24.2" customHeight="1">
      <c r="A552" s="34"/>
      <c r="B552" s="35"/>
      <c r="C552" s="215" t="s">
        <v>1050</v>
      </c>
      <c r="D552" s="215" t="s">
        <v>240</v>
      </c>
      <c r="E552" s="216" t="s">
        <v>1051</v>
      </c>
      <c r="F552" s="217" t="s">
        <v>1052</v>
      </c>
      <c r="G552" s="218" t="s">
        <v>161</v>
      </c>
      <c r="H552" s="219">
        <v>1</v>
      </c>
      <c r="I552" s="220"/>
      <c r="J552" s="221">
        <f>ROUND(I552*H552,2)</f>
        <v>0</v>
      </c>
      <c r="K552" s="222"/>
      <c r="L552" s="223"/>
      <c r="M552" s="224" t="s">
        <v>18</v>
      </c>
      <c r="N552" s="225" t="s">
        <v>41</v>
      </c>
      <c r="O552" s="64"/>
      <c r="P552" s="184">
        <f>O552*H552</f>
        <v>0</v>
      </c>
      <c r="Q552" s="184">
        <v>4.8000000000000001E-2</v>
      </c>
      <c r="R552" s="184">
        <f>Q552*H552</f>
        <v>4.8000000000000001E-2</v>
      </c>
      <c r="S552" s="184">
        <v>0</v>
      </c>
      <c r="T552" s="185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86" t="s">
        <v>355</v>
      </c>
      <c r="AT552" s="186" t="s">
        <v>240</v>
      </c>
      <c r="AU552" s="186" t="s">
        <v>80</v>
      </c>
      <c r="AY552" s="17" t="s">
        <v>140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7" t="s">
        <v>78</v>
      </c>
      <c r="BK552" s="187">
        <f>ROUND(I552*H552,2)</f>
        <v>0</v>
      </c>
      <c r="BL552" s="17" t="s">
        <v>263</v>
      </c>
      <c r="BM552" s="186" t="s">
        <v>1053</v>
      </c>
    </row>
    <row r="553" spans="1:65" s="2" customFormat="1" ht="39">
      <c r="A553" s="34"/>
      <c r="B553" s="35"/>
      <c r="C553" s="36"/>
      <c r="D553" s="195" t="s">
        <v>1048</v>
      </c>
      <c r="E553" s="36"/>
      <c r="F553" s="226" t="s">
        <v>1049</v>
      </c>
      <c r="G553" s="36"/>
      <c r="H553" s="36"/>
      <c r="I553" s="190"/>
      <c r="J553" s="36"/>
      <c r="K553" s="36"/>
      <c r="L553" s="39"/>
      <c r="M553" s="191"/>
      <c r="N553" s="192"/>
      <c r="O553" s="64"/>
      <c r="P553" s="64"/>
      <c r="Q553" s="64"/>
      <c r="R553" s="64"/>
      <c r="S553" s="64"/>
      <c r="T553" s="65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1048</v>
      </c>
      <c r="AU553" s="17" t="s">
        <v>80</v>
      </c>
    </row>
    <row r="554" spans="1:65" s="13" customFormat="1">
      <c r="B554" s="193"/>
      <c r="C554" s="194"/>
      <c r="D554" s="195" t="s">
        <v>151</v>
      </c>
      <c r="E554" s="196" t="s">
        <v>18</v>
      </c>
      <c r="F554" s="197" t="s">
        <v>238</v>
      </c>
      <c r="G554" s="194"/>
      <c r="H554" s="198">
        <v>1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151</v>
      </c>
      <c r="AU554" s="204" t="s">
        <v>80</v>
      </c>
      <c r="AV554" s="13" t="s">
        <v>80</v>
      </c>
      <c r="AW554" s="13" t="s">
        <v>31</v>
      </c>
      <c r="AX554" s="13" t="s">
        <v>70</v>
      </c>
      <c r="AY554" s="204" t="s">
        <v>140</v>
      </c>
    </row>
    <row r="555" spans="1:65" s="2" customFormat="1" ht="24.2" customHeight="1">
      <c r="A555" s="34"/>
      <c r="B555" s="35"/>
      <c r="C555" s="174" t="s">
        <v>1054</v>
      </c>
      <c r="D555" s="174" t="s">
        <v>143</v>
      </c>
      <c r="E555" s="175" t="s">
        <v>1055</v>
      </c>
      <c r="F555" s="176" t="s">
        <v>1056</v>
      </c>
      <c r="G555" s="177" t="s">
        <v>161</v>
      </c>
      <c r="H555" s="178">
        <v>1</v>
      </c>
      <c r="I555" s="179"/>
      <c r="J555" s="180">
        <f>ROUND(I555*H555,2)</f>
        <v>0</v>
      </c>
      <c r="K555" s="181"/>
      <c r="L555" s="39"/>
      <c r="M555" s="182" t="s">
        <v>18</v>
      </c>
      <c r="N555" s="183" t="s">
        <v>41</v>
      </c>
      <c r="O555" s="64"/>
      <c r="P555" s="184">
        <f>O555*H555</f>
        <v>0</v>
      </c>
      <c r="Q555" s="184">
        <v>0</v>
      </c>
      <c r="R555" s="184">
        <f>Q555*H555</f>
        <v>0</v>
      </c>
      <c r="S555" s="184">
        <v>0</v>
      </c>
      <c r="T555" s="185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86" t="s">
        <v>263</v>
      </c>
      <c r="AT555" s="186" t="s">
        <v>143</v>
      </c>
      <c r="AU555" s="186" t="s">
        <v>80</v>
      </c>
      <c r="AY555" s="17" t="s">
        <v>140</v>
      </c>
      <c r="BE555" s="187">
        <f>IF(N555="základní",J555,0)</f>
        <v>0</v>
      </c>
      <c r="BF555" s="187">
        <f>IF(N555="snížená",J555,0)</f>
        <v>0</v>
      </c>
      <c r="BG555" s="187">
        <f>IF(N555="zákl. přenesená",J555,0)</f>
        <v>0</v>
      </c>
      <c r="BH555" s="187">
        <f>IF(N555="sníž. přenesená",J555,0)</f>
        <v>0</v>
      </c>
      <c r="BI555" s="187">
        <f>IF(N555="nulová",J555,0)</f>
        <v>0</v>
      </c>
      <c r="BJ555" s="17" t="s">
        <v>78</v>
      </c>
      <c r="BK555" s="187">
        <f>ROUND(I555*H555,2)</f>
        <v>0</v>
      </c>
      <c r="BL555" s="17" t="s">
        <v>263</v>
      </c>
      <c r="BM555" s="186" t="s">
        <v>1057</v>
      </c>
    </row>
    <row r="556" spans="1:65" s="2" customFormat="1">
      <c r="A556" s="34"/>
      <c r="B556" s="35"/>
      <c r="C556" s="36"/>
      <c r="D556" s="188" t="s">
        <v>149</v>
      </c>
      <c r="E556" s="36"/>
      <c r="F556" s="189" t="s">
        <v>1058</v>
      </c>
      <c r="G556" s="36"/>
      <c r="H556" s="36"/>
      <c r="I556" s="190"/>
      <c r="J556" s="36"/>
      <c r="K556" s="36"/>
      <c r="L556" s="39"/>
      <c r="M556" s="191"/>
      <c r="N556" s="192"/>
      <c r="O556" s="64"/>
      <c r="P556" s="64"/>
      <c r="Q556" s="64"/>
      <c r="R556" s="64"/>
      <c r="S556" s="64"/>
      <c r="T556" s="65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149</v>
      </c>
      <c r="AU556" s="17" t="s">
        <v>80</v>
      </c>
    </row>
    <row r="557" spans="1:65" s="13" customFormat="1">
      <c r="B557" s="193"/>
      <c r="C557" s="194"/>
      <c r="D557" s="195" t="s">
        <v>151</v>
      </c>
      <c r="E557" s="196" t="s">
        <v>18</v>
      </c>
      <c r="F557" s="197" t="s">
        <v>1059</v>
      </c>
      <c r="G557" s="194"/>
      <c r="H557" s="198">
        <v>1</v>
      </c>
      <c r="I557" s="199"/>
      <c r="J557" s="194"/>
      <c r="K557" s="194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151</v>
      </c>
      <c r="AU557" s="204" t="s">
        <v>80</v>
      </c>
      <c r="AV557" s="13" t="s">
        <v>80</v>
      </c>
      <c r="AW557" s="13" t="s">
        <v>31</v>
      </c>
      <c r="AX557" s="13" t="s">
        <v>70</v>
      </c>
      <c r="AY557" s="204" t="s">
        <v>140</v>
      </c>
    </row>
    <row r="558" spans="1:65" s="2" customFormat="1" ht="21.75" customHeight="1">
      <c r="A558" s="34"/>
      <c r="B558" s="35"/>
      <c r="C558" s="215" t="s">
        <v>1060</v>
      </c>
      <c r="D558" s="215" t="s">
        <v>240</v>
      </c>
      <c r="E558" s="216" t="s">
        <v>1061</v>
      </c>
      <c r="F558" s="217" t="s">
        <v>1062</v>
      </c>
      <c r="G558" s="218" t="s">
        <v>161</v>
      </c>
      <c r="H558" s="219">
        <v>1</v>
      </c>
      <c r="I558" s="220"/>
      <c r="J558" s="221">
        <f>ROUND(I558*H558,2)</f>
        <v>0</v>
      </c>
      <c r="K558" s="222"/>
      <c r="L558" s="223"/>
      <c r="M558" s="224" t="s">
        <v>18</v>
      </c>
      <c r="N558" s="225" t="s">
        <v>41</v>
      </c>
      <c r="O558" s="64"/>
      <c r="P558" s="184">
        <f>O558*H558</f>
        <v>0</v>
      </c>
      <c r="Q558" s="184">
        <v>8.5999999999999993E-2</v>
      </c>
      <c r="R558" s="184">
        <f>Q558*H558</f>
        <v>8.5999999999999993E-2</v>
      </c>
      <c r="S558" s="184">
        <v>0</v>
      </c>
      <c r="T558" s="185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86" t="s">
        <v>355</v>
      </c>
      <c r="AT558" s="186" t="s">
        <v>240</v>
      </c>
      <c r="AU558" s="186" t="s">
        <v>80</v>
      </c>
      <c r="AY558" s="17" t="s">
        <v>140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7" t="s">
        <v>78</v>
      </c>
      <c r="BK558" s="187">
        <f>ROUND(I558*H558,2)</f>
        <v>0</v>
      </c>
      <c r="BL558" s="17" t="s">
        <v>263</v>
      </c>
      <c r="BM558" s="186" t="s">
        <v>1063</v>
      </c>
    </row>
    <row r="559" spans="1:65" s="2" customFormat="1" ht="48.75">
      <c r="A559" s="34"/>
      <c r="B559" s="35"/>
      <c r="C559" s="36"/>
      <c r="D559" s="195" t="s">
        <v>1048</v>
      </c>
      <c r="E559" s="36"/>
      <c r="F559" s="226" t="s">
        <v>1064</v>
      </c>
      <c r="G559" s="36"/>
      <c r="H559" s="36"/>
      <c r="I559" s="190"/>
      <c r="J559" s="36"/>
      <c r="K559" s="36"/>
      <c r="L559" s="39"/>
      <c r="M559" s="191"/>
      <c r="N559" s="192"/>
      <c r="O559" s="64"/>
      <c r="P559" s="64"/>
      <c r="Q559" s="64"/>
      <c r="R559" s="64"/>
      <c r="S559" s="64"/>
      <c r="T559" s="65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1048</v>
      </c>
      <c r="AU559" s="17" t="s">
        <v>80</v>
      </c>
    </row>
    <row r="560" spans="1:65" s="13" customFormat="1">
      <c r="B560" s="193"/>
      <c r="C560" s="194"/>
      <c r="D560" s="195" t="s">
        <v>151</v>
      </c>
      <c r="E560" s="196" t="s">
        <v>18</v>
      </c>
      <c r="F560" s="197" t="s">
        <v>1059</v>
      </c>
      <c r="G560" s="194"/>
      <c r="H560" s="198">
        <v>1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151</v>
      </c>
      <c r="AU560" s="204" t="s">
        <v>80</v>
      </c>
      <c r="AV560" s="13" t="s">
        <v>80</v>
      </c>
      <c r="AW560" s="13" t="s">
        <v>31</v>
      </c>
      <c r="AX560" s="13" t="s">
        <v>70</v>
      </c>
      <c r="AY560" s="204" t="s">
        <v>140</v>
      </c>
    </row>
    <row r="561" spans="1:65" s="2" customFormat="1" ht="24.2" customHeight="1">
      <c r="A561" s="34"/>
      <c r="B561" s="35"/>
      <c r="C561" s="174" t="s">
        <v>1065</v>
      </c>
      <c r="D561" s="174" t="s">
        <v>143</v>
      </c>
      <c r="E561" s="175" t="s">
        <v>1066</v>
      </c>
      <c r="F561" s="176" t="s">
        <v>1067</v>
      </c>
      <c r="G561" s="177" t="s">
        <v>1068</v>
      </c>
      <c r="H561" s="178">
        <v>31.5</v>
      </c>
      <c r="I561" s="179"/>
      <c r="J561" s="180">
        <f>ROUND(I561*H561,2)</f>
        <v>0</v>
      </c>
      <c r="K561" s="181"/>
      <c r="L561" s="39"/>
      <c r="M561" s="182" t="s">
        <v>18</v>
      </c>
      <c r="N561" s="183" t="s">
        <v>41</v>
      </c>
      <c r="O561" s="64"/>
      <c r="P561" s="184">
        <f>O561*H561</f>
        <v>0</v>
      </c>
      <c r="Q561" s="184">
        <v>6.7487499999999994E-5</v>
      </c>
      <c r="R561" s="184">
        <f>Q561*H561</f>
        <v>2.1258562499999996E-3</v>
      </c>
      <c r="S561" s="184">
        <v>0</v>
      </c>
      <c r="T561" s="185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86" t="s">
        <v>263</v>
      </c>
      <c r="AT561" s="186" t="s">
        <v>143</v>
      </c>
      <c r="AU561" s="186" t="s">
        <v>80</v>
      </c>
      <c r="AY561" s="17" t="s">
        <v>140</v>
      </c>
      <c r="BE561" s="187">
        <f>IF(N561="základní",J561,0)</f>
        <v>0</v>
      </c>
      <c r="BF561" s="187">
        <f>IF(N561="snížená",J561,0)</f>
        <v>0</v>
      </c>
      <c r="BG561" s="187">
        <f>IF(N561="zákl. přenesená",J561,0)</f>
        <v>0</v>
      </c>
      <c r="BH561" s="187">
        <f>IF(N561="sníž. přenesená",J561,0)</f>
        <v>0</v>
      </c>
      <c r="BI561" s="187">
        <f>IF(N561="nulová",J561,0)</f>
        <v>0</v>
      </c>
      <c r="BJ561" s="17" t="s">
        <v>78</v>
      </c>
      <c r="BK561" s="187">
        <f>ROUND(I561*H561,2)</f>
        <v>0</v>
      </c>
      <c r="BL561" s="17" t="s">
        <v>263</v>
      </c>
      <c r="BM561" s="186" t="s">
        <v>1069</v>
      </c>
    </row>
    <row r="562" spans="1:65" s="2" customFormat="1">
      <c r="A562" s="34"/>
      <c r="B562" s="35"/>
      <c r="C562" s="36"/>
      <c r="D562" s="188" t="s">
        <v>149</v>
      </c>
      <c r="E562" s="36"/>
      <c r="F562" s="189" t="s">
        <v>1070</v>
      </c>
      <c r="G562" s="36"/>
      <c r="H562" s="36"/>
      <c r="I562" s="190"/>
      <c r="J562" s="36"/>
      <c r="K562" s="36"/>
      <c r="L562" s="39"/>
      <c r="M562" s="191"/>
      <c r="N562" s="192"/>
      <c r="O562" s="64"/>
      <c r="P562" s="64"/>
      <c r="Q562" s="64"/>
      <c r="R562" s="64"/>
      <c r="S562" s="64"/>
      <c r="T562" s="65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7" t="s">
        <v>149</v>
      </c>
      <c r="AU562" s="17" t="s">
        <v>80</v>
      </c>
    </row>
    <row r="563" spans="1:65" s="13" customFormat="1">
      <c r="B563" s="193"/>
      <c r="C563" s="194"/>
      <c r="D563" s="195" t="s">
        <v>151</v>
      </c>
      <c r="E563" s="196" t="s">
        <v>18</v>
      </c>
      <c r="F563" s="197" t="s">
        <v>1071</v>
      </c>
      <c r="G563" s="194"/>
      <c r="H563" s="198">
        <v>31.5</v>
      </c>
      <c r="I563" s="199"/>
      <c r="J563" s="194"/>
      <c r="K563" s="194"/>
      <c r="L563" s="200"/>
      <c r="M563" s="201"/>
      <c r="N563" s="202"/>
      <c r="O563" s="202"/>
      <c r="P563" s="202"/>
      <c r="Q563" s="202"/>
      <c r="R563" s="202"/>
      <c r="S563" s="202"/>
      <c r="T563" s="203"/>
      <c r="AT563" s="204" t="s">
        <v>151</v>
      </c>
      <c r="AU563" s="204" t="s">
        <v>80</v>
      </c>
      <c r="AV563" s="13" t="s">
        <v>80</v>
      </c>
      <c r="AW563" s="13" t="s">
        <v>31</v>
      </c>
      <c r="AX563" s="13" t="s">
        <v>70</v>
      </c>
      <c r="AY563" s="204" t="s">
        <v>140</v>
      </c>
    </row>
    <row r="564" spans="1:65" s="2" customFormat="1" ht="24.2" customHeight="1">
      <c r="A564" s="34"/>
      <c r="B564" s="35"/>
      <c r="C564" s="174" t="s">
        <v>1072</v>
      </c>
      <c r="D564" s="174" t="s">
        <v>143</v>
      </c>
      <c r="E564" s="175" t="s">
        <v>1073</v>
      </c>
      <c r="F564" s="176" t="s">
        <v>1074</v>
      </c>
      <c r="G564" s="177" t="s">
        <v>1068</v>
      </c>
      <c r="H564" s="178">
        <v>92.361999999999995</v>
      </c>
      <c r="I564" s="179"/>
      <c r="J564" s="180">
        <f>ROUND(I564*H564,2)</f>
        <v>0</v>
      </c>
      <c r="K564" s="181"/>
      <c r="L564" s="39"/>
      <c r="M564" s="182" t="s">
        <v>18</v>
      </c>
      <c r="N564" s="183" t="s">
        <v>41</v>
      </c>
      <c r="O564" s="64"/>
      <c r="P564" s="184">
        <f>O564*H564</f>
        <v>0</v>
      </c>
      <c r="Q564" s="184">
        <v>5.8275E-5</v>
      </c>
      <c r="R564" s="184">
        <f>Q564*H564</f>
        <v>5.3823955499999994E-3</v>
      </c>
      <c r="S564" s="184">
        <v>0</v>
      </c>
      <c r="T564" s="185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86" t="s">
        <v>263</v>
      </c>
      <c r="AT564" s="186" t="s">
        <v>143</v>
      </c>
      <c r="AU564" s="186" t="s">
        <v>80</v>
      </c>
      <c r="AY564" s="17" t="s">
        <v>140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7" t="s">
        <v>78</v>
      </c>
      <c r="BK564" s="187">
        <f>ROUND(I564*H564,2)</f>
        <v>0</v>
      </c>
      <c r="BL564" s="17" t="s">
        <v>263</v>
      </c>
      <c r="BM564" s="186" t="s">
        <v>1075</v>
      </c>
    </row>
    <row r="565" spans="1:65" s="2" customFormat="1">
      <c r="A565" s="34"/>
      <c r="B565" s="35"/>
      <c r="C565" s="36"/>
      <c r="D565" s="188" t="s">
        <v>149</v>
      </c>
      <c r="E565" s="36"/>
      <c r="F565" s="189" t="s">
        <v>1076</v>
      </c>
      <c r="G565" s="36"/>
      <c r="H565" s="36"/>
      <c r="I565" s="190"/>
      <c r="J565" s="36"/>
      <c r="K565" s="36"/>
      <c r="L565" s="39"/>
      <c r="M565" s="191"/>
      <c r="N565" s="192"/>
      <c r="O565" s="64"/>
      <c r="P565" s="64"/>
      <c r="Q565" s="64"/>
      <c r="R565" s="64"/>
      <c r="S565" s="64"/>
      <c r="T565" s="65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149</v>
      </c>
      <c r="AU565" s="17" t="s">
        <v>80</v>
      </c>
    </row>
    <row r="566" spans="1:65" s="13" customFormat="1">
      <c r="B566" s="193"/>
      <c r="C566" s="194"/>
      <c r="D566" s="195" t="s">
        <v>151</v>
      </c>
      <c r="E566" s="196" t="s">
        <v>18</v>
      </c>
      <c r="F566" s="197" t="s">
        <v>1077</v>
      </c>
      <c r="G566" s="194"/>
      <c r="H566" s="198">
        <v>20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151</v>
      </c>
      <c r="AU566" s="204" t="s">
        <v>80</v>
      </c>
      <c r="AV566" s="13" t="s">
        <v>80</v>
      </c>
      <c r="AW566" s="13" t="s">
        <v>31</v>
      </c>
      <c r="AX566" s="13" t="s">
        <v>70</v>
      </c>
      <c r="AY566" s="204" t="s">
        <v>140</v>
      </c>
    </row>
    <row r="567" spans="1:65" s="14" customFormat="1">
      <c r="B567" s="205"/>
      <c r="C567" s="206"/>
      <c r="D567" s="195" t="s">
        <v>151</v>
      </c>
      <c r="E567" s="207" t="s">
        <v>18</v>
      </c>
      <c r="F567" s="208" t="s">
        <v>1078</v>
      </c>
      <c r="G567" s="206"/>
      <c r="H567" s="207" t="s">
        <v>18</v>
      </c>
      <c r="I567" s="209"/>
      <c r="J567" s="206"/>
      <c r="K567" s="206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151</v>
      </c>
      <c r="AU567" s="214" t="s">
        <v>80</v>
      </c>
      <c r="AV567" s="14" t="s">
        <v>78</v>
      </c>
      <c r="AW567" s="14" t="s">
        <v>31</v>
      </c>
      <c r="AX567" s="14" t="s">
        <v>70</v>
      </c>
      <c r="AY567" s="214" t="s">
        <v>140</v>
      </c>
    </row>
    <row r="568" spans="1:65" s="13" customFormat="1">
      <c r="B568" s="193"/>
      <c r="C568" s="194"/>
      <c r="D568" s="195" t="s">
        <v>151</v>
      </c>
      <c r="E568" s="196" t="s">
        <v>18</v>
      </c>
      <c r="F568" s="197" t="s">
        <v>1079</v>
      </c>
      <c r="G568" s="194"/>
      <c r="H568" s="198">
        <v>48.204000000000001</v>
      </c>
      <c r="I568" s="199"/>
      <c r="J568" s="194"/>
      <c r="K568" s="194"/>
      <c r="L568" s="200"/>
      <c r="M568" s="201"/>
      <c r="N568" s="202"/>
      <c r="O568" s="202"/>
      <c r="P568" s="202"/>
      <c r="Q568" s="202"/>
      <c r="R568" s="202"/>
      <c r="S568" s="202"/>
      <c r="T568" s="203"/>
      <c r="AT568" s="204" t="s">
        <v>151</v>
      </c>
      <c r="AU568" s="204" t="s">
        <v>80</v>
      </c>
      <c r="AV568" s="13" t="s">
        <v>80</v>
      </c>
      <c r="AW568" s="13" t="s">
        <v>31</v>
      </c>
      <c r="AX568" s="13" t="s">
        <v>70</v>
      </c>
      <c r="AY568" s="204" t="s">
        <v>140</v>
      </c>
    </row>
    <row r="569" spans="1:65" s="14" customFormat="1">
      <c r="B569" s="205"/>
      <c r="C569" s="206"/>
      <c r="D569" s="195" t="s">
        <v>151</v>
      </c>
      <c r="E569" s="207" t="s">
        <v>18</v>
      </c>
      <c r="F569" s="208" t="s">
        <v>1080</v>
      </c>
      <c r="G569" s="206"/>
      <c r="H569" s="207" t="s">
        <v>18</v>
      </c>
      <c r="I569" s="209"/>
      <c r="J569" s="206"/>
      <c r="K569" s="206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151</v>
      </c>
      <c r="AU569" s="214" t="s">
        <v>80</v>
      </c>
      <c r="AV569" s="14" t="s">
        <v>78</v>
      </c>
      <c r="AW569" s="14" t="s">
        <v>31</v>
      </c>
      <c r="AX569" s="14" t="s">
        <v>70</v>
      </c>
      <c r="AY569" s="214" t="s">
        <v>140</v>
      </c>
    </row>
    <row r="570" spans="1:65" s="13" customFormat="1">
      <c r="B570" s="193"/>
      <c r="C570" s="194"/>
      <c r="D570" s="195" t="s">
        <v>151</v>
      </c>
      <c r="E570" s="196" t="s">
        <v>18</v>
      </c>
      <c r="F570" s="197" t="s">
        <v>1081</v>
      </c>
      <c r="G570" s="194"/>
      <c r="H570" s="198">
        <v>12.875</v>
      </c>
      <c r="I570" s="199"/>
      <c r="J570" s="194"/>
      <c r="K570" s="194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151</v>
      </c>
      <c r="AU570" s="204" t="s">
        <v>80</v>
      </c>
      <c r="AV570" s="13" t="s">
        <v>80</v>
      </c>
      <c r="AW570" s="13" t="s">
        <v>31</v>
      </c>
      <c r="AX570" s="13" t="s">
        <v>70</v>
      </c>
      <c r="AY570" s="204" t="s">
        <v>140</v>
      </c>
    </row>
    <row r="571" spans="1:65" s="13" customFormat="1">
      <c r="B571" s="193"/>
      <c r="C571" s="194"/>
      <c r="D571" s="195" t="s">
        <v>151</v>
      </c>
      <c r="E571" s="196" t="s">
        <v>18</v>
      </c>
      <c r="F571" s="197" t="s">
        <v>1082</v>
      </c>
      <c r="G571" s="194"/>
      <c r="H571" s="198">
        <v>6.6379999999999999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151</v>
      </c>
      <c r="AU571" s="204" t="s">
        <v>80</v>
      </c>
      <c r="AV571" s="13" t="s">
        <v>80</v>
      </c>
      <c r="AW571" s="13" t="s">
        <v>31</v>
      </c>
      <c r="AX571" s="13" t="s">
        <v>70</v>
      </c>
      <c r="AY571" s="204" t="s">
        <v>140</v>
      </c>
    </row>
    <row r="572" spans="1:65" s="13" customFormat="1">
      <c r="B572" s="193"/>
      <c r="C572" s="194"/>
      <c r="D572" s="195" t="s">
        <v>151</v>
      </c>
      <c r="E572" s="196" t="s">
        <v>18</v>
      </c>
      <c r="F572" s="197" t="s">
        <v>1083</v>
      </c>
      <c r="G572" s="194"/>
      <c r="H572" s="198">
        <v>4.6280000000000001</v>
      </c>
      <c r="I572" s="199"/>
      <c r="J572" s="194"/>
      <c r="K572" s="194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151</v>
      </c>
      <c r="AU572" s="204" t="s">
        <v>80</v>
      </c>
      <c r="AV572" s="13" t="s">
        <v>80</v>
      </c>
      <c r="AW572" s="13" t="s">
        <v>31</v>
      </c>
      <c r="AX572" s="13" t="s">
        <v>70</v>
      </c>
      <c r="AY572" s="204" t="s">
        <v>140</v>
      </c>
    </row>
    <row r="573" spans="1:65" s="14" customFormat="1">
      <c r="B573" s="205"/>
      <c r="C573" s="206"/>
      <c r="D573" s="195" t="s">
        <v>151</v>
      </c>
      <c r="E573" s="207" t="s">
        <v>18</v>
      </c>
      <c r="F573" s="208" t="s">
        <v>1084</v>
      </c>
      <c r="G573" s="206"/>
      <c r="H573" s="207" t="s">
        <v>18</v>
      </c>
      <c r="I573" s="209"/>
      <c r="J573" s="206"/>
      <c r="K573" s="206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151</v>
      </c>
      <c r="AU573" s="214" t="s">
        <v>80</v>
      </c>
      <c r="AV573" s="14" t="s">
        <v>78</v>
      </c>
      <c r="AW573" s="14" t="s">
        <v>31</v>
      </c>
      <c r="AX573" s="14" t="s">
        <v>70</v>
      </c>
      <c r="AY573" s="214" t="s">
        <v>140</v>
      </c>
    </row>
    <row r="574" spans="1:65" s="13" customFormat="1">
      <c r="B574" s="193"/>
      <c r="C574" s="194"/>
      <c r="D574" s="195" t="s">
        <v>151</v>
      </c>
      <c r="E574" s="196" t="s">
        <v>18</v>
      </c>
      <c r="F574" s="197" t="s">
        <v>1085</v>
      </c>
      <c r="G574" s="194"/>
      <c r="H574" s="198">
        <v>1.2999999999999999E-2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151</v>
      </c>
      <c r="AU574" s="204" t="s">
        <v>80</v>
      </c>
      <c r="AV574" s="13" t="s">
        <v>80</v>
      </c>
      <c r="AW574" s="13" t="s">
        <v>31</v>
      </c>
      <c r="AX574" s="13" t="s">
        <v>70</v>
      </c>
      <c r="AY574" s="204" t="s">
        <v>140</v>
      </c>
    </row>
    <row r="575" spans="1:65" s="13" customFormat="1">
      <c r="B575" s="193"/>
      <c r="C575" s="194"/>
      <c r="D575" s="195" t="s">
        <v>151</v>
      </c>
      <c r="E575" s="196" t="s">
        <v>18</v>
      </c>
      <c r="F575" s="197" t="s">
        <v>1086</v>
      </c>
      <c r="G575" s="194"/>
      <c r="H575" s="198">
        <v>4.0000000000000001E-3</v>
      </c>
      <c r="I575" s="199"/>
      <c r="J575" s="194"/>
      <c r="K575" s="194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151</v>
      </c>
      <c r="AU575" s="204" t="s">
        <v>80</v>
      </c>
      <c r="AV575" s="13" t="s">
        <v>80</v>
      </c>
      <c r="AW575" s="13" t="s">
        <v>31</v>
      </c>
      <c r="AX575" s="13" t="s">
        <v>70</v>
      </c>
      <c r="AY575" s="204" t="s">
        <v>140</v>
      </c>
    </row>
    <row r="576" spans="1:65" s="2" customFormat="1" ht="24.2" customHeight="1">
      <c r="A576" s="34"/>
      <c r="B576" s="35"/>
      <c r="C576" s="215" t="s">
        <v>1087</v>
      </c>
      <c r="D576" s="215" t="s">
        <v>240</v>
      </c>
      <c r="E576" s="216" t="s">
        <v>1088</v>
      </c>
      <c r="F576" s="217" t="s">
        <v>1089</v>
      </c>
      <c r="G576" s="218" t="s">
        <v>155</v>
      </c>
      <c r="H576" s="219">
        <v>6.7000000000000004E-2</v>
      </c>
      <c r="I576" s="220"/>
      <c r="J576" s="221">
        <f>ROUND(I576*H576,2)</f>
        <v>0</v>
      </c>
      <c r="K576" s="222"/>
      <c r="L576" s="223"/>
      <c r="M576" s="224" t="s">
        <v>18</v>
      </c>
      <c r="N576" s="225" t="s">
        <v>41</v>
      </c>
      <c r="O576" s="64"/>
      <c r="P576" s="184">
        <f>O576*H576</f>
        <v>0</v>
      </c>
      <c r="Q576" s="184">
        <v>1</v>
      </c>
      <c r="R576" s="184">
        <f>Q576*H576</f>
        <v>6.7000000000000004E-2</v>
      </c>
      <c r="S576" s="184">
        <v>0</v>
      </c>
      <c r="T576" s="185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86" t="s">
        <v>355</v>
      </c>
      <c r="AT576" s="186" t="s">
        <v>240</v>
      </c>
      <c r="AU576" s="186" t="s">
        <v>80</v>
      </c>
      <c r="AY576" s="17" t="s">
        <v>140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7" t="s">
        <v>78</v>
      </c>
      <c r="BK576" s="187">
        <f>ROUND(I576*H576,2)</f>
        <v>0</v>
      </c>
      <c r="BL576" s="17" t="s">
        <v>263</v>
      </c>
      <c r="BM576" s="186" t="s">
        <v>1090</v>
      </c>
    </row>
    <row r="577" spans="1:65" s="14" customFormat="1">
      <c r="B577" s="205"/>
      <c r="C577" s="206"/>
      <c r="D577" s="195" t="s">
        <v>151</v>
      </c>
      <c r="E577" s="207" t="s">
        <v>18</v>
      </c>
      <c r="F577" s="208" t="s">
        <v>1091</v>
      </c>
      <c r="G577" s="206"/>
      <c r="H577" s="207" t="s">
        <v>18</v>
      </c>
      <c r="I577" s="209"/>
      <c r="J577" s="206"/>
      <c r="K577" s="206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151</v>
      </c>
      <c r="AU577" s="214" t="s">
        <v>80</v>
      </c>
      <c r="AV577" s="14" t="s">
        <v>78</v>
      </c>
      <c r="AW577" s="14" t="s">
        <v>31</v>
      </c>
      <c r="AX577" s="14" t="s">
        <v>70</v>
      </c>
      <c r="AY577" s="214" t="s">
        <v>140</v>
      </c>
    </row>
    <row r="578" spans="1:65" s="13" customFormat="1">
      <c r="B578" s="193"/>
      <c r="C578" s="194"/>
      <c r="D578" s="195" t="s">
        <v>151</v>
      </c>
      <c r="E578" s="196" t="s">
        <v>18</v>
      </c>
      <c r="F578" s="197" t="s">
        <v>1092</v>
      </c>
      <c r="G578" s="194"/>
      <c r="H578" s="198">
        <v>5.2999999999999999E-2</v>
      </c>
      <c r="I578" s="199"/>
      <c r="J578" s="194"/>
      <c r="K578" s="194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151</v>
      </c>
      <c r="AU578" s="204" t="s">
        <v>80</v>
      </c>
      <c r="AV578" s="13" t="s">
        <v>80</v>
      </c>
      <c r="AW578" s="13" t="s">
        <v>31</v>
      </c>
      <c r="AX578" s="13" t="s">
        <v>70</v>
      </c>
      <c r="AY578" s="204" t="s">
        <v>140</v>
      </c>
    </row>
    <row r="579" spans="1:65" s="14" customFormat="1">
      <c r="B579" s="205"/>
      <c r="C579" s="206"/>
      <c r="D579" s="195" t="s">
        <v>151</v>
      </c>
      <c r="E579" s="207" t="s">
        <v>18</v>
      </c>
      <c r="F579" s="208" t="s">
        <v>1093</v>
      </c>
      <c r="G579" s="206"/>
      <c r="H579" s="207" t="s">
        <v>18</v>
      </c>
      <c r="I579" s="209"/>
      <c r="J579" s="206"/>
      <c r="K579" s="206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151</v>
      </c>
      <c r="AU579" s="214" t="s">
        <v>80</v>
      </c>
      <c r="AV579" s="14" t="s">
        <v>78</v>
      </c>
      <c r="AW579" s="14" t="s">
        <v>31</v>
      </c>
      <c r="AX579" s="14" t="s">
        <v>70</v>
      </c>
      <c r="AY579" s="214" t="s">
        <v>140</v>
      </c>
    </row>
    <row r="580" spans="1:65" s="13" customFormat="1">
      <c r="B580" s="193"/>
      <c r="C580" s="194"/>
      <c r="D580" s="195" t="s">
        <v>151</v>
      </c>
      <c r="E580" s="196" t="s">
        <v>18</v>
      </c>
      <c r="F580" s="197" t="s">
        <v>1094</v>
      </c>
      <c r="G580" s="194"/>
      <c r="H580" s="198">
        <v>1.4E-2</v>
      </c>
      <c r="I580" s="199"/>
      <c r="J580" s="194"/>
      <c r="K580" s="194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151</v>
      </c>
      <c r="AU580" s="204" t="s">
        <v>80</v>
      </c>
      <c r="AV580" s="13" t="s">
        <v>80</v>
      </c>
      <c r="AW580" s="13" t="s">
        <v>31</v>
      </c>
      <c r="AX580" s="13" t="s">
        <v>70</v>
      </c>
      <c r="AY580" s="204" t="s">
        <v>140</v>
      </c>
    </row>
    <row r="581" spans="1:65" s="2" customFormat="1" ht="24.2" customHeight="1">
      <c r="A581" s="34"/>
      <c r="B581" s="35"/>
      <c r="C581" s="215" t="s">
        <v>1095</v>
      </c>
      <c r="D581" s="215" t="s">
        <v>240</v>
      </c>
      <c r="E581" s="216" t="s">
        <v>1096</v>
      </c>
      <c r="F581" s="217" t="s">
        <v>1097</v>
      </c>
      <c r="G581" s="218" t="s">
        <v>155</v>
      </c>
      <c r="H581" s="219">
        <v>7.0000000000000001E-3</v>
      </c>
      <c r="I581" s="220"/>
      <c r="J581" s="221">
        <f>ROUND(I581*H581,2)</f>
        <v>0</v>
      </c>
      <c r="K581" s="222"/>
      <c r="L581" s="223"/>
      <c r="M581" s="224" t="s">
        <v>18</v>
      </c>
      <c r="N581" s="225" t="s">
        <v>41</v>
      </c>
      <c r="O581" s="64"/>
      <c r="P581" s="184">
        <f>O581*H581</f>
        <v>0</v>
      </c>
      <c r="Q581" s="184">
        <v>1</v>
      </c>
      <c r="R581" s="184">
        <f>Q581*H581</f>
        <v>7.0000000000000001E-3</v>
      </c>
      <c r="S581" s="184">
        <v>0</v>
      </c>
      <c r="T581" s="185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86" t="s">
        <v>355</v>
      </c>
      <c r="AT581" s="186" t="s">
        <v>240</v>
      </c>
      <c r="AU581" s="186" t="s">
        <v>80</v>
      </c>
      <c r="AY581" s="17" t="s">
        <v>140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7" t="s">
        <v>78</v>
      </c>
      <c r="BK581" s="187">
        <f>ROUND(I581*H581,2)</f>
        <v>0</v>
      </c>
      <c r="BL581" s="17" t="s">
        <v>263</v>
      </c>
      <c r="BM581" s="186" t="s">
        <v>1098</v>
      </c>
    </row>
    <row r="582" spans="1:65" s="13" customFormat="1">
      <c r="B582" s="193"/>
      <c r="C582" s="194"/>
      <c r="D582" s="195" t="s">
        <v>151</v>
      </c>
      <c r="E582" s="196" t="s">
        <v>18</v>
      </c>
      <c r="F582" s="197" t="s">
        <v>1099</v>
      </c>
      <c r="G582" s="194"/>
      <c r="H582" s="198">
        <v>7.0000000000000001E-3</v>
      </c>
      <c r="I582" s="199"/>
      <c r="J582" s="194"/>
      <c r="K582" s="194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151</v>
      </c>
      <c r="AU582" s="204" t="s">
        <v>80</v>
      </c>
      <c r="AV582" s="13" t="s">
        <v>80</v>
      </c>
      <c r="AW582" s="13" t="s">
        <v>31</v>
      </c>
      <c r="AX582" s="13" t="s">
        <v>70</v>
      </c>
      <c r="AY582" s="204" t="s">
        <v>140</v>
      </c>
    </row>
    <row r="583" spans="1:65" s="2" customFormat="1" ht="21.75" customHeight="1">
      <c r="A583" s="34"/>
      <c r="B583" s="35"/>
      <c r="C583" s="215" t="s">
        <v>1100</v>
      </c>
      <c r="D583" s="215" t="s">
        <v>240</v>
      </c>
      <c r="E583" s="216" t="s">
        <v>1101</v>
      </c>
      <c r="F583" s="217" t="s">
        <v>1102</v>
      </c>
      <c r="G583" s="218" t="s">
        <v>155</v>
      </c>
      <c r="H583" s="219">
        <v>5.0000000000000001E-3</v>
      </c>
      <c r="I583" s="220"/>
      <c r="J583" s="221">
        <f>ROUND(I583*H583,2)</f>
        <v>0</v>
      </c>
      <c r="K583" s="222"/>
      <c r="L583" s="223"/>
      <c r="M583" s="224" t="s">
        <v>18</v>
      </c>
      <c r="N583" s="225" t="s">
        <v>41</v>
      </c>
      <c r="O583" s="64"/>
      <c r="P583" s="184">
        <f>O583*H583</f>
        <v>0</v>
      </c>
      <c r="Q583" s="184">
        <v>1</v>
      </c>
      <c r="R583" s="184">
        <f>Q583*H583</f>
        <v>5.0000000000000001E-3</v>
      </c>
      <c r="S583" s="184">
        <v>0</v>
      </c>
      <c r="T583" s="185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86" t="s">
        <v>355</v>
      </c>
      <c r="AT583" s="186" t="s">
        <v>240</v>
      </c>
      <c r="AU583" s="186" t="s">
        <v>80</v>
      </c>
      <c r="AY583" s="17" t="s">
        <v>140</v>
      </c>
      <c r="BE583" s="187">
        <f>IF(N583="základní",J583,0)</f>
        <v>0</v>
      </c>
      <c r="BF583" s="187">
        <f>IF(N583="snížená",J583,0)</f>
        <v>0</v>
      </c>
      <c r="BG583" s="187">
        <f>IF(N583="zákl. přenesená",J583,0)</f>
        <v>0</v>
      </c>
      <c r="BH583" s="187">
        <f>IF(N583="sníž. přenesená",J583,0)</f>
        <v>0</v>
      </c>
      <c r="BI583" s="187">
        <f>IF(N583="nulová",J583,0)</f>
        <v>0</v>
      </c>
      <c r="BJ583" s="17" t="s">
        <v>78</v>
      </c>
      <c r="BK583" s="187">
        <f>ROUND(I583*H583,2)</f>
        <v>0</v>
      </c>
      <c r="BL583" s="17" t="s">
        <v>263</v>
      </c>
      <c r="BM583" s="186" t="s">
        <v>1103</v>
      </c>
    </row>
    <row r="584" spans="1:65" s="13" customFormat="1">
      <c r="B584" s="193"/>
      <c r="C584" s="194"/>
      <c r="D584" s="195" t="s">
        <v>151</v>
      </c>
      <c r="E584" s="196" t="s">
        <v>18</v>
      </c>
      <c r="F584" s="197" t="s">
        <v>1104</v>
      </c>
      <c r="G584" s="194"/>
      <c r="H584" s="198">
        <v>5.0000000000000001E-3</v>
      </c>
      <c r="I584" s="199"/>
      <c r="J584" s="194"/>
      <c r="K584" s="194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151</v>
      </c>
      <c r="AU584" s="204" t="s">
        <v>80</v>
      </c>
      <c r="AV584" s="13" t="s">
        <v>80</v>
      </c>
      <c r="AW584" s="13" t="s">
        <v>31</v>
      </c>
      <c r="AX584" s="13" t="s">
        <v>70</v>
      </c>
      <c r="AY584" s="204" t="s">
        <v>140</v>
      </c>
    </row>
    <row r="585" spans="1:65" s="2" customFormat="1" ht="16.5" customHeight="1">
      <c r="A585" s="34"/>
      <c r="B585" s="35"/>
      <c r="C585" s="215" t="s">
        <v>1105</v>
      </c>
      <c r="D585" s="215" t="s">
        <v>240</v>
      </c>
      <c r="E585" s="216" t="s">
        <v>1106</v>
      </c>
      <c r="F585" s="217" t="s">
        <v>1107</v>
      </c>
      <c r="G585" s="218" t="s">
        <v>169</v>
      </c>
      <c r="H585" s="219">
        <v>22.817</v>
      </c>
      <c r="I585" s="220"/>
      <c r="J585" s="221">
        <f>ROUND(I585*H585,2)</f>
        <v>0</v>
      </c>
      <c r="K585" s="222"/>
      <c r="L585" s="223"/>
      <c r="M585" s="224" t="s">
        <v>18</v>
      </c>
      <c r="N585" s="225" t="s">
        <v>41</v>
      </c>
      <c r="O585" s="64"/>
      <c r="P585" s="184">
        <f>O585*H585</f>
        <v>0</v>
      </c>
      <c r="Q585" s="184">
        <v>7.5000000000000002E-4</v>
      </c>
      <c r="R585" s="184">
        <f>Q585*H585</f>
        <v>1.7112749999999999E-2</v>
      </c>
      <c r="S585" s="184">
        <v>0</v>
      </c>
      <c r="T585" s="185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86" t="s">
        <v>355</v>
      </c>
      <c r="AT585" s="186" t="s">
        <v>240</v>
      </c>
      <c r="AU585" s="186" t="s">
        <v>80</v>
      </c>
      <c r="AY585" s="17" t="s">
        <v>140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7" t="s">
        <v>78</v>
      </c>
      <c r="BK585" s="187">
        <f>ROUND(I585*H585,2)</f>
        <v>0</v>
      </c>
      <c r="BL585" s="17" t="s">
        <v>263</v>
      </c>
      <c r="BM585" s="186" t="s">
        <v>1108</v>
      </c>
    </row>
    <row r="586" spans="1:65" s="13" customFormat="1">
      <c r="B586" s="193"/>
      <c r="C586" s="194"/>
      <c r="D586" s="195" t="s">
        <v>151</v>
      </c>
      <c r="E586" s="196" t="s">
        <v>18</v>
      </c>
      <c r="F586" s="197" t="s">
        <v>1109</v>
      </c>
      <c r="G586" s="194"/>
      <c r="H586" s="198">
        <v>17.808</v>
      </c>
      <c r="I586" s="199"/>
      <c r="J586" s="194"/>
      <c r="K586" s="194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151</v>
      </c>
      <c r="AU586" s="204" t="s">
        <v>80</v>
      </c>
      <c r="AV586" s="13" t="s">
        <v>80</v>
      </c>
      <c r="AW586" s="13" t="s">
        <v>31</v>
      </c>
      <c r="AX586" s="13" t="s">
        <v>70</v>
      </c>
      <c r="AY586" s="204" t="s">
        <v>140</v>
      </c>
    </row>
    <row r="587" spans="1:65" s="13" customFormat="1">
      <c r="B587" s="193"/>
      <c r="C587" s="194"/>
      <c r="D587" s="195" t="s">
        <v>151</v>
      </c>
      <c r="E587" s="196" t="s">
        <v>18</v>
      </c>
      <c r="F587" s="197" t="s">
        <v>1110</v>
      </c>
      <c r="G587" s="194"/>
      <c r="H587" s="198">
        <v>5.0090000000000003</v>
      </c>
      <c r="I587" s="199"/>
      <c r="J587" s="194"/>
      <c r="K587" s="194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151</v>
      </c>
      <c r="AU587" s="204" t="s">
        <v>80</v>
      </c>
      <c r="AV587" s="13" t="s">
        <v>80</v>
      </c>
      <c r="AW587" s="13" t="s">
        <v>31</v>
      </c>
      <c r="AX587" s="13" t="s">
        <v>70</v>
      </c>
      <c r="AY587" s="204" t="s">
        <v>140</v>
      </c>
    </row>
    <row r="588" spans="1:65" s="2" customFormat="1" ht="24.2" customHeight="1">
      <c r="A588" s="34"/>
      <c r="B588" s="35"/>
      <c r="C588" s="174" t="s">
        <v>1111</v>
      </c>
      <c r="D588" s="174" t="s">
        <v>143</v>
      </c>
      <c r="E588" s="175" t="s">
        <v>1112</v>
      </c>
      <c r="F588" s="176" t="s">
        <v>1113</v>
      </c>
      <c r="G588" s="177" t="s">
        <v>1068</v>
      </c>
      <c r="H588" s="178">
        <v>160</v>
      </c>
      <c r="I588" s="179"/>
      <c r="J588" s="180">
        <f>ROUND(I588*H588,2)</f>
        <v>0</v>
      </c>
      <c r="K588" s="181"/>
      <c r="L588" s="39"/>
      <c r="M588" s="182" t="s">
        <v>18</v>
      </c>
      <c r="N588" s="183" t="s">
        <v>41</v>
      </c>
      <c r="O588" s="64"/>
      <c r="P588" s="184">
        <f>O588*H588</f>
        <v>0</v>
      </c>
      <c r="Q588" s="184">
        <v>5.1262499999999999E-5</v>
      </c>
      <c r="R588" s="184">
        <f>Q588*H588</f>
        <v>8.2019999999999992E-3</v>
      </c>
      <c r="S588" s="184">
        <v>0</v>
      </c>
      <c r="T588" s="185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86" t="s">
        <v>263</v>
      </c>
      <c r="AT588" s="186" t="s">
        <v>143</v>
      </c>
      <c r="AU588" s="186" t="s">
        <v>80</v>
      </c>
      <c r="AY588" s="17" t="s">
        <v>140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7" t="s">
        <v>78</v>
      </c>
      <c r="BK588" s="187">
        <f>ROUND(I588*H588,2)</f>
        <v>0</v>
      </c>
      <c r="BL588" s="17" t="s">
        <v>263</v>
      </c>
      <c r="BM588" s="186" t="s">
        <v>1114</v>
      </c>
    </row>
    <row r="589" spans="1:65" s="2" customFormat="1">
      <c r="A589" s="34"/>
      <c r="B589" s="35"/>
      <c r="C589" s="36"/>
      <c r="D589" s="188" t="s">
        <v>149</v>
      </c>
      <c r="E589" s="36"/>
      <c r="F589" s="189" t="s">
        <v>1115</v>
      </c>
      <c r="G589" s="36"/>
      <c r="H589" s="36"/>
      <c r="I589" s="190"/>
      <c r="J589" s="36"/>
      <c r="K589" s="36"/>
      <c r="L589" s="39"/>
      <c r="M589" s="191"/>
      <c r="N589" s="192"/>
      <c r="O589" s="64"/>
      <c r="P589" s="64"/>
      <c r="Q589" s="64"/>
      <c r="R589" s="64"/>
      <c r="S589" s="64"/>
      <c r="T589" s="65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149</v>
      </c>
      <c r="AU589" s="17" t="s">
        <v>80</v>
      </c>
    </row>
    <row r="590" spans="1:65" s="13" customFormat="1">
      <c r="B590" s="193"/>
      <c r="C590" s="194"/>
      <c r="D590" s="195" t="s">
        <v>151</v>
      </c>
      <c r="E590" s="196" t="s">
        <v>18</v>
      </c>
      <c r="F590" s="197" t="s">
        <v>1116</v>
      </c>
      <c r="G590" s="194"/>
      <c r="H590" s="198">
        <v>60</v>
      </c>
      <c r="I590" s="199"/>
      <c r="J590" s="194"/>
      <c r="K590" s="194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151</v>
      </c>
      <c r="AU590" s="204" t="s">
        <v>80</v>
      </c>
      <c r="AV590" s="13" t="s">
        <v>80</v>
      </c>
      <c r="AW590" s="13" t="s">
        <v>31</v>
      </c>
      <c r="AX590" s="13" t="s">
        <v>70</v>
      </c>
      <c r="AY590" s="204" t="s">
        <v>140</v>
      </c>
    </row>
    <row r="591" spans="1:65" s="13" customFormat="1">
      <c r="B591" s="193"/>
      <c r="C591" s="194"/>
      <c r="D591" s="195" t="s">
        <v>151</v>
      </c>
      <c r="E591" s="196" t="s">
        <v>18</v>
      </c>
      <c r="F591" s="197" t="s">
        <v>1117</v>
      </c>
      <c r="G591" s="194"/>
      <c r="H591" s="198">
        <v>100</v>
      </c>
      <c r="I591" s="199"/>
      <c r="J591" s="194"/>
      <c r="K591" s="194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151</v>
      </c>
      <c r="AU591" s="204" t="s">
        <v>80</v>
      </c>
      <c r="AV591" s="13" t="s">
        <v>80</v>
      </c>
      <c r="AW591" s="13" t="s">
        <v>31</v>
      </c>
      <c r="AX591" s="13" t="s">
        <v>70</v>
      </c>
      <c r="AY591" s="204" t="s">
        <v>140</v>
      </c>
    </row>
    <row r="592" spans="1:65" s="2" customFormat="1" ht="24.2" customHeight="1">
      <c r="A592" s="34"/>
      <c r="B592" s="35"/>
      <c r="C592" s="174" t="s">
        <v>1118</v>
      </c>
      <c r="D592" s="174" t="s">
        <v>143</v>
      </c>
      <c r="E592" s="175" t="s">
        <v>1119</v>
      </c>
      <c r="F592" s="176" t="s">
        <v>1120</v>
      </c>
      <c r="G592" s="177" t="s">
        <v>1068</v>
      </c>
      <c r="H592" s="178">
        <v>351.5</v>
      </c>
      <c r="I592" s="179"/>
      <c r="J592" s="180">
        <f>ROUND(I592*H592,2)</f>
        <v>0</v>
      </c>
      <c r="K592" s="181"/>
      <c r="L592" s="39"/>
      <c r="M592" s="182" t="s">
        <v>18</v>
      </c>
      <c r="N592" s="183" t="s">
        <v>41</v>
      </c>
      <c r="O592" s="64"/>
      <c r="P592" s="184">
        <f>O592*H592</f>
        <v>0</v>
      </c>
      <c r="Q592" s="184">
        <v>0</v>
      </c>
      <c r="R592" s="184">
        <f>Q592*H592</f>
        <v>0</v>
      </c>
      <c r="S592" s="184">
        <v>1E-3</v>
      </c>
      <c r="T592" s="185">
        <f>S592*H592</f>
        <v>0.35150000000000003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86" t="s">
        <v>263</v>
      </c>
      <c r="AT592" s="186" t="s">
        <v>143</v>
      </c>
      <c r="AU592" s="186" t="s">
        <v>80</v>
      </c>
      <c r="AY592" s="17" t="s">
        <v>140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7" t="s">
        <v>78</v>
      </c>
      <c r="BK592" s="187">
        <f>ROUND(I592*H592,2)</f>
        <v>0</v>
      </c>
      <c r="BL592" s="17" t="s">
        <v>263</v>
      </c>
      <c r="BM592" s="186" t="s">
        <v>1121</v>
      </c>
    </row>
    <row r="593" spans="1:65" s="2" customFormat="1">
      <c r="A593" s="34"/>
      <c r="B593" s="35"/>
      <c r="C593" s="36"/>
      <c r="D593" s="188" t="s">
        <v>149</v>
      </c>
      <c r="E593" s="36"/>
      <c r="F593" s="189" t="s">
        <v>1122</v>
      </c>
      <c r="G593" s="36"/>
      <c r="H593" s="36"/>
      <c r="I593" s="190"/>
      <c r="J593" s="36"/>
      <c r="K593" s="36"/>
      <c r="L593" s="39"/>
      <c r="M593" s="191"/>
      <c r="N593" s="192"/>
      <c r="O593" s="64"/>
      <c r="P593" s="64"/>
      <c r="Q593" s="64"/>
      <c r="R593" s="64"/>
      <c r="S593" s="64"/>
      <c r="T593" s="65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149</v>
      </c>
      <c r="AU593" s="17" t="s">
        <v>80</v>
      </c>
    </row>
    <row r="594" spans="1:65" s="13" customFormat="1">
      <c r="B594" s="193"/>
      <c r="C594" s="194"/>
      <c r="D594" s="195" t="s">
        <v>151</v>
      </c>
      <c r="E594" s="196" t="s">
        <v>18</v>
      </c>
      <c r="F594" s="197" t="s">
        <v>1123</v>
      </c>
      <c r="G594" s="194"/>
      <c r="H594" s="198">
        <v>31.5</v>
      </c>
      <c r="I594" s="199"/>
      <c r="J594" s="194"/>
      <c r="K594" s="194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151</v>
      </c>
      <c r="AU594" s="204" t="s">
        <v>80</v>
      </c>
      <c r="AV594" s="13" t="s">
        <v>80</v>
      </c>
      <c r="AW594" s="13" t="s">
        <v>31</v>
      </c>
      <c r="AX594" s="13" t="s">
        <v>70</v>
      </c>
      <c r="AY594" s="204" t="s">
        <v>140</v>
      </c>
    </row>
    <row r="595" spans="1:65" s="13" customFormat="1">
      <c r="B595" s="193"/>
      <c r="C595" s="194"/>
      <c r="D595" s="195" t="s">
        <v>151</v>
      </c>
      <c r="E595" s="196" t="s">
        <v>18</v>
      </c>
      <c r="F595" s="197" t="s">
        <v>1124</v>
      </c>
      <c r="G595" s="194"/>
      <c r="H595" s="198">
        <v>20</v>
      </c>
      <c r="I595" s="199"/>
      <c r="J595" s="194"/>
      <c r="K595" s="194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151</v>
      </c>
      <c r="AU595" s="204" t="s">
        <v>80</v>
      </c>
      <c r="AV595" s="13" t="s">
        <v>80</v>
      </c>
      <c r="AW595" s="13" t="s">
        <v>31</v>
      </c>
      <c r="AX595" s="13" t="s">
        <v>70</v>
      </c>
      <c r="AY595" s="204" t="s">
        <v>140</v>
      </c>
    </row>
    <row r="596" spans="1:65" s="13" customFormat="1">
      <c r="B596" s="193"/>
      <c r="C596" s="194"/>
      <c r="D596" s="195" t="s">
        <v>151</v>
      </c>
      <c r="E596" s="196" t="s">
        <v>18</v>
      </c>
      <c r="F596" s="197" t="s">
        <v>1125</v>
      </c>
      <c r="G596" s="194"/>
      <c r="H596" s="198">
        <v>60</v>
      </c>
      <c r="I596" s="199"/>
      <c r="J596" s="194"/>
      <c r="K596" s="194"/>
      <c r="L596" s="200"/>
      <c r="M596" s="201"/>
      <c r="N596" s="202"/>
      <c r="O596" s="202"/>
      <c r="P596" s="202"/>
      <c r="Q596" s="202"/>
      <c r="R596" s="202"/>
      <c r="S596" s="202"/>
      <c r="T596" s="203"/>
      <c r="AT596" s="204" t="s">
        <v>151</v>
      </c>
      <c r="AU596" s="204" t="s">
        <v>80</v>
      </c>
      <c r="AV596" s="13" t="s">
        <v>80</v>
      </c>
      <c r="AW596" s="13" t="s">
        <v>31</v>
      </c>
      <c r="AX596" s="13" t="s">
        <v>70</v>
      </c>
      <c r="AY596" s="204" t="s">
        <v>140</v>
      </c>
    </row>
    <row r="597" spans="1:65" s="13" customFormat="1">
      <c r="B597" s="193"/>
      <c r="C597" s="194"/>
      <c r="D597" s="195" t="s">
        <v>151</v>
      </c>
      <c r="E597" s="196" t="s">
        <v>18</v>
      </c>
      <c r="F597" s="197" t="s">
        <v>1126</v>
      </c>
      <c r="G597" s="194"/>
      <c r="H597" s="198">
        <v>60</v>
      </c>
      <c r="I597" s="199"/>
      <c r="J597" s="194"/>
      <c r="K597" s="194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151</v>
      </c>
      <c r="AU597" s="204" t="s">
        <v>80</v>
      </c>
      <c r="AV597" s="13" t="s">
        <v>80</v>
      </c>
      <c r="AW597" s="13" t="s">
        <v>31</v>
      </c>
      <c r="AX597" s="13" t="s">
        <v>70</v>
      </c>
      <c r="AY597" s="204" t="s">
        <v>140</v>
      </c>
    </row>
    <row r="598" spans="1:65" s="13" customFormat="1">
      <c r="B598" s="193"/>
      <c r="C598" s="194"/>
      <c r="D598" s="195" t="s">
        <v>151</v>
      </c>
      <c r="E598" s="196" t="s">
        <v>18</v>
      </c>
      <c r="F598" s="197" t="s">
        <v>1127</v>
      </c>
      <c r="G598" s="194"/>
      <c r="H598" s="198">
        <v>100</v>
      </c>
      <c r="I598" s="199"/>
      <c r="J598" s="194"/>
      <c r="K598" s="194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151</v>
      </c>
      <c r="AU598" s="204" t="s">
        <v>80</v>
      </c>
      <c r="AV598" s="13" t="s">
        <v>80</v>
      </c>
      <c r="AW598" s="13" t="s">
        <v>31</v>
      </c>
      <c r="AX598" s="13" t="s">
        <v>70</v>
      </c>
      <c r="AY598" s="204" t="s">
        <v>140</v>
      </c>
    </row>
    <row r="599" spans="1:65" s="13" customFormat="1">
      <c r="B599" s="193"/>
      <c r="C599" s="194"/>
      <c r="D599" s="195" t="s">
        <v>151</v>
      </c>
      <c r="E599" s="196" t="s">
        <v>18</v>
      </c>
      <c r="F599" s="197" t="s">
        <v>1128</v>
      </c>
      <c r="G599" s="194"/>
      <c r="H599" s="198">
        <v>50</v>
      </c>
      <c r="I599" s="199"/>
      <c r="J599" s="194"/>
      <c r="K599" s="194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151</v>
      </c>
      <c r="AU599" s="204" t="s">
        <v>80</v>
      </c>
      <c r="AV599" s="13" t="s">
        <v>80</v>
      </c>
      <c r="AW599" s="13" t="s">
        <v>31</v>
      </c>
      <c r="AX599" s="13" t="s">
        <v>70</v>
      </c>
      <c r="AY599" s="204" t="s">
        <v>140</v>
      </c>
    </row>
    <row r="600" spans="1:65" s="13" customFormat="1">
      <c r="B600" s="193"/>
      <c r="C600" s="194"/>
      <c r="D600" s="195" t="s">
        <v>151</v>
      </c>
      <c r="E600" s="196" t="s">
        <v>18</v>
      </c>
      <c r="F600" s="197" t="s">
        <v>1129</v>
      </c>
      <c r="G600" s="194"/>
      <c r="H600" s="198">
        <v>30</v>
      </c>
      <c r="I600" s="199"/>
      <c r="J600" s="194"/>
      <c r="K600" s="194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151</v>
      </c>
      <c r="AU600" s="204" t="s">
        <v>80</v>
      </c>
      <c r="AV600" s="13" t="s">
        <v>80</v>
      </c>
      <c r="AW600" s="13" t="s">
        <v>31</v>
      </c>
      <c r="AX600" s="13" t="s">
        <v>70</v>
      </c>
      <c r="AY600" s="204" t="s">
        <v>140</v>
      </c>
    </row>
    <row r="601" spans="1:65" s="2" customFormat="1" ht="44.25" customHeight="1">
      <c r="A601" s="34"/>
      <c r="B601" s="35"/>
      <c r="C601" s="174" t="s">
        <v>1130</v>
      </c>
      <c r="D601" s="174" t="s">
        <v>143</v>
      </c>
      <c r="E601" s="175" t="s">
        <v>1131</v>
      </c>
      <c r="F601" s="176" t="s">
        <v>1132</v>
      </c>
      <c r="G601" s="177" t="s">
        <v>155</v>
      </c>
      <c r="H601" s="178">
        <v>0.28799999999999998</v>
      </c>
      <c r="I601" s="179"/>
      <c r="J601" s="180">
        <f>ROUND(I601*H601,2)</f>
        <v>0</v>
      </c>
      <c r="K601" s="181"/>
      <c r="L601" s="39"/>
      <c r="M601" s="182" t="s">
        <v>18</v>
      </c>
      <c r="N601" s="183" t="s">
        <v>41</v>
      </c>
      <c r="O601" s="64"/>
      <c r="P601" s="184">
        <f>O601*H601</f>
        <v>0</v>
      </c>
      <c r="Q601" s="184">
        <v>0</v>
      </c>
      <c r="R601" s="184">
        <f>Q601*H601</f>
        <v>0</v>
      </c>
      <c r="S601" s="184">
        <v>0</v>
      </c>
      <c r="T601" s="185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86" t="s">
        <v>263</v>
      </c>
      <c r="AT601" s="186" t="s">
        <v>143</v>
      </c>
      <c r="AU601" s="186" t="s">
        <v>80</v>
      </c>
      <c r="AY601" s="17" t="s">
        <v>140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7" t="s">
        <v>78</v>
      </c>
      <c r="BK601" s="187">
        <f>ROUND(I601*H601,2)</f>
        <v>0</v>
      </c>
      <c r="BL601" s="17" t="s">
        <v>263</v>
      </c>
      <c r="BM601" s="186" t="s">
        <v>1133</v>
      </c>
    </row>
    <row r="602" spans="1:65" s="2" customFormat="1">
      <c r="A602" s="34"/>
      <c r="B602" s="35"/>
      <c r="C602" s="36"/>
      <c r="D602" s="188" t="s">
        <v>149</v>
      </c>
      <c r="E602" s="36"/>
      <c r="F602" s="189" t="s">
        <v>1134</v>
      </c>
      <c r="G602" s="36"/>
      <c r="H602" s="36"/>
      <c r="I602" s="190"/>
      <c r="J602" s="36"/>
      <c r="K602" s="36"/>
      <c r="L602" s="39"/>
      <c r="M602" s="191"/>
      <c r="N602" s="192"/>
      <c r="O602" s="64"/>
      <c r="P602" s="64"/>
      <c r="Q602" s="64"/>
      <c r="R602" s="64"/>
      <c r="S602" s="64"/>
      <c r="T602" s="65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149</v>
      </c>
      <c r="AU602" s="17" t="s">
        <v>80</v>
      </c>
    </row>
    <row r="603" spans="1:65" s="2" customFormat="1" ht="49.15" customHeight="1">
      <c r="A603" s="34"/>
      <c r="B603" s="35"/>
      <c r="C603" s="174" t="s">
        <v>1135</v>
      </c>
      <c r="D603" s="174" t="s">
        <v>143</v>
      </c>
      <c r="E603" s="175" t="s">
        <v>1136</v>
      </c>
      <c r="F603" s="176" t="s">
        <v>1137</v>
      </c>
      <c r="G603" s="177" t="s">
        <v>155</v>
      </c>
      <c r="H603" s="178">
        <v>0.28799999999999998</v>
      </c>
      <c r="I603" s="179"/>
      <c r="J603" s="180">
        <f>ROUND(I603*H603,2)</f>
        <v>0</v>
      </c>
      <c r="K603" s="181"/>
      <c r="L603" s="39"/>
      <c r="M603" s="182" t="s">
        <v>18</v>
      </c>
      <c r="N603" s="183" t="s">
        <v>41</v>
      </c>
      <c r="O603" s="64"/>
      <c r="P603" s="184">
        <f>O603*H603</f>
        <v>0</v>
      </c>
      <c r="Q603" s="184">
        <v>0</v>
      </c>
      <c r="R603" s="184">
        <f>Q603*H603</f>
        <v>0</v>
      </c>
      <c r="S603" s="184">
        <v>0</v>
      </c>
      <c r="T603" s="185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86" t="s">
        <v>263</v>
      </c>
      <c r="AT603" s="186" t="s">
        <v>143</v>
      </c>
      <c r="AU603" s="186" t="s">
        <v>80</v>
      </c>
      <c r="AY603" s="17" t="s">
        <v>140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7" t="s">
        <v>78</v>
      </c>
      <c r="BK603" s="187">
        <f>ROUND(I603*H603,2)</f>
        <v>0</v>
      </c>
      <c r="BL603" s="17" t="s">
        <v>263</v>
      </c>
      <c r="BM603" s="186" t="s">
        <v>1138</v>
      </c>
    </row>
    <row r="604" spans="1:65" s="2" customFormat="1">
      <c r="A604" s="34"/>
      <c r="B604" s="35"/>
      <c r="C604" s="36"/>
      <c r="D604" s="188" t="s">
        <v>149</v>
      </c>
      <c r="E604" s="36"/>
      <c r="F604" s="189" t="s">
        <v>1139</v>
      </c>
      <c r="G604" s="36"/>
      <c r="H604" s="36"/>
      <c r="I604" s="190"/>
      <c r="J604" s="36"/>
      <c r="K604" s="36"/>
      <c r="L604" s="39"/>
      <c r="M604" s="191"/>
      <c r="N604" s="192"/>
      <c r="O604" s="64"/>
      <c r="P604" s="64"/>
      <c r="Q604" s="64"/>
      <c r="R604" s="64"/>
      <c r="S604" s="64"/>
      <c r="T604" s="65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149</v>
      </c>
      <c r="AU604" s="17" t="s">
        <v>80</v>
      </c>
    </row>
    <row r="605" spans="1:65" s="12" customFormat="1" ht="22.9" customHeight="1">
      <c r="B605" s="158"/>
      <c r="C605" s="159"/>
      <c r="D605" s="160" t="s">
        <v>69</v>
      </c>
      <c r="E605" s="172" t="s">
        <v>1140</v>
      </c>
      <c r="F605" s="172" t="s">
        <v>1141</v>
      </c>
      <c r="G605" s="159"/>
      <c r="H605" s="159"/>
      <c r="I605" s="162"/>
      <c r="J605" s="173">
        <f>BK605</f>
        <v>0</v>
      </c>
      <c r="K605" s="159"/>
      <c r="L605" s="164"/>
      <c r="M605" s="165"/>
      <c r="N605" s="166"/>
      <c r="O605" s="166"/>
      <c r="P605" s="167">
        <f>SUM(P606:P623)</f>
        <v>0</v>
      </c>
      <c r="Q605" s="166"/>
      <c r="R605" s="167">
        <f>SUM(R606:R623)</f>
        <v>2.2318080000000002E-4</v>
      </c>
      <c r="S605" s="166"/>
      <c r="T605" s="168">
        <f>SUM(T606:T623)</f>
        <v>7.2650000000000006</v>
      </c>
      <c r="AR605" s="169" t="s">
        <v>80</v>
      </c>
      <c r="AT605" s="170" t="s">
        <v>69</v>
      </c>
      <c r="AU605" s="170" t="s">
        <v>78</v>
      </c>
      <c r="AY605" s="169" t="s">
        <v>140</v>
      </c>
      <c r="BK605" s="171">
        <f>SUM(BK606:BK623)</f>
        <v>0</v>
      </c>
    </row>
    <row r="606" spans="1:65" s="2" customFormat="1" ht="37.9" customHeight="1">
      <c r="A606" s="34"/>
      <c r="B606" s="35"/>
      <c r="C606" s="174" t="s">
        <v>1142</v>
      </c>
      <c r="D606" s="174" t="s">
        <v>143</v>
      </c>
      <c r="E606" s="175" t="s">
        <v>1143</v>
      </c>
      <c r="F606" s="176" t="s">
        <v>1144</v>
      </c>
      <c r="G606" s="177" t="s">
        <v>169</v>
      </c>
      <c r="H606" s="178">
        <v>290.60000000000002</v>
      </c>
      <c r="I606" s="179"/>
      <c r="J606" s="180">
        <f>ROUND(I606*H606,2)</f>
        <v>0</v>
      </c>
      <c r="K606" s="181"/>
      <c r="L606" s="39"/>
      <c r="M606" s="182" t="s">
        <v>18</v>
      </c>
      <c r="N606" s="183" t="s">
        <v>41</v>
      </c>
      <c r="O606" s="64"/>
      <c r="P606" s="184">
        <f>O606*H606</f>
        <v>0</v>
      </c>
      <c r="Q606" s="184">
        <v>7.6799999999999999E-7</v>
      </c>
      <c r="R606" s="184">
        <f>Q606*H606</f>
        <v>2.2318080000000002E-4</v>
      </c>
      <c r="S606" s="184">
        <v>0</v>
      </c>
      <c r="T606" s="185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86" t="s">
        <v>263</v>
      </c>
      <c r="AT606" s="186" t="s">
        <v>143</v>
      </c>
      <c r="AU606" s="186" t="s">
        <v>80</v>
      </c>
      <c r="AY606" s="17" t="s">
        <v>140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7" t="s">
        <v>78</v>
      </c>
      <c r="BK606" s="187">
        <f>ROUND(I606*H606,2)</f>
        <v>0</v>
      </c>
      <c r="BL606" s="17" t="s">
        <v>263</v>
      </c>
      <c r="BM606" s="186" t="s">
        <v>1145</v>
      </c>
    </row>
    <row r="607" spans="1:65" s="2" customFormat="1">
      <c r="A607" s="34"/>
      <c r="B607" s="35"/>
      <c r="C607" s="36"/>
      <c r="D607" s="188" t="s">
        <v>149</v>
      </c>
      <c r="E607" s="36"/>
      <c r="F607" s="189" t="s">
        <v>1146</v>
      </c>
      <c r="G607" s="36"/>
      <c r="H607" s="36"/>
      <c r="I607" s="190"/>
      <c r="J607" s="36"/>
      <c r="K607" s="36"/>
      <c r="L607" s="39"/>
      <c r="M607" s="191"/>
      <c r="N607" s="192"/>
      <c r="O607" s="64"/>
      <c r="P607" s="64"/>
      <c r="Q607" s="64"/>
      <c r="R607" s="64"/>
      <c r="S607" s="64"/>
      <c r="T607" s="65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149</v>
      </c>
      <c r="AU607" s="17" t="s">
        <v>80</v>
      </c>
    </row>
    <row r="608" spans="1:65" s="13" customFormat="1">
      <c r="B608" s="193"/>
      <c r="C608" s="194"/>
      <c r="D608" s="195" t="s">
        <v>151</v>
      </c>
      <c r="E608" s="196" t="s">
        <v>18</v>
      </c>
      <c r="F608" s="197" t="s">
        <v>1147</v>
      </c>
      <c r="G608" s="194"/>
      <c r="H608" s="198">
        <v>185</v>
      </c>
      <c r="I608" s="199"/>
      <c r="J608" s="194"/>
      <c r="K608" s="194"/>
      <c r="L608" s="200"/>
      <c r="M608" s="201"/>
      <c r="N608" s="202"/>
      <c r="O608" s="202"/>
      <c r="P608" s="202"/>
      <c r="Q608" s="202"/>
      <c r="R608" s="202"/>
      <c r="S608" s="202"/>
      <c r="T608" s="203"/>
      <c r="AT608" s="204" t="s">
        <v>151</v>
      </c>
      <c r="AU608" s="204" t="s">
        <v>80</v>
      </c>
      <c r="AV608" s="13" t="s">
        <v>80</v>
      </c>
      <c r="AW608" s="13" t="s">
        <v>31</v>
      </c>
      <c r="AX608" s="13" t="s">
        <v>70</v>
      </c>
      <c r="AY608" s="204" t="s">
        <v>140</v>
      </c>
    </row>
    <row r="609" spans="1:65" s="13" customFormat="1">
      <c r="B609" s="193"/>
      <c r="C609" s="194"/>
      <c r="D609" s="195" t="s">
        <v>151</v>
      </c>
      <c r="E609" s="196" t="s">
        <v>18</v>
      </c>
      <c r="F609" s="197" t="s">
        <v>860</v>
      </c>
      <c r="G609" s="194"/>
      <c r="H609" s="198">
        <v>52.9</v>
      </c>
      <c r="I609" s="199"/>
      <c r="J609" s="194"/>
      <c r="K609" s="194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151</v>
      </c>
      <c r="AU609" s="204" t="s">
        <v>80</v>
      </c>
      <c r="AV609" s="13" t="s">
        <v>80</v>
      </c>
      <c r="AW609" s="13" t="s">
        <v>31</v>
      </c>
      <c r="AX609" s="13" t="s">
        <v>70</v>
      </c>
      <c r="AY609" s="204" t="s">
        <v>140</v>
      </c>
    </row>
    <row r="610" spans="1:65" s="13" customFormat="1">
      <c r="B610" s="193"/>
      <c r="C610" s="194"/>
      <c r="D610" s="195" t="s">
        <v>151</v>
      </c>
      <c r="E610" s="196" t="s">
        <v>18</v>
      </c>
      <c r="F610" s="197" t="s">
        <v>179</v>
      </c>
      <c r="G610" s="194"/>
      <c r="H610" s="198">
        <v>39.700000000000003</v>
      </c>
      <c r="I610" s="199"/>
      <c r="J610" s="194"/>
      <c r="K610" s="194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151</v>
      </c>
      <c r="AU610" s="204" t="s">
        <v>80</v>
      </c>
      <c r="AV610" s="13" t="s">
        <v>80</v>
      </c>
      <c r="AW610" s="13" t="s">
        <v>31</v>
      </c>
      <c r="AX610" s="13" t="s">
        <v>70</v>
      </c>
      <c r="AY610" s="204" t="s">
        <v>140</v>
      </c>
    </row>
    <row r="611" spans="1:65" s="13" customFormat="1">
      <c r="B611" s="193"/>
      <c r="C611" s="194"/>
      <c r="D611" s="195" t="s">
        <v>151</v>
      </c>
      <c r="E611" s="196" t="s">
        <v>18</v>
      </c>
      <c r="F611" s="197" t="s">
        <v>180</v>
      </c>
      <c r="G611" s="194"/>
      <c r="H611" s="198">
        <v>13</v>
      </c>
      <c r="I611" s="199"/>
      <c r="J611" s="194"/>
      <c r="K611" s="194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151</v>
      </c>
      <c r="AU611" s="204" t="s">
        <v>80</v>
      </c>
      <c r="AV611" s="13" t="s">
        <v>80</v>
      </c>
      <c r="AW611" s="13" t="s">
        <v>31</v>
      </c>
      <c r="AX611" s="13" t="s">
        <v>70</v>
      </c>
      <c r="AY611" s="204" t="s">
        <v>140</v>
      </c>
    </row>
    <row r="612" spans="1:65" s="2" customFormat="1" ht="21.75" customHeight="1">
      <c r="A612" s="34"/>
      <c r="B612" s="35"/>
      <c r="C612" s="174" t="s">
        <v>1148</v>
      </c>
      <c r="D612" s="174" t="s">
        <v>143</v>
      </c>
      <c r="E612" s="175" t="s">
        <v>1149</v>
      </c>
      <c r="F612" s="176" t="s">
        <v>1150</v>
      </c>
      <c r="G612" s="177" t="s">
        <v>169</v>
      </c>
      <c r="H612" s="178">
        <v>290.60000000000002</v>
      </c>
      <c r="I612" s="179"/>
      <c r="J612" s="180">
        <f>ROUND(I612*H612,2)</f>
        <v>0</v>
      </c>
      <c r="K612" s="181"/>
      <c r="L612" s="39"/>
      <c r="M612" s="182" t="s">
        <v>18</v>
      </c>
      <c r="N612" s="183" t="s">
        <v>41</v>
      </c>
      <c r="O612" s="64"/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86" t="s">
        <v>263</v>
      </c>
      <c r="AT612" s="186" t="s">
        <v>143</v>
      </c>
      <c r="AU612" s="186" t="s">
        <v>80</v>
      </c>
      <c r="AY612" s="17" t="s">
        <v>140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7" t="s">
        <v>78</v>
      </c>
      <c r="BK612" s="187">
        <f>ROUND(I612*H612,2)</f>
        <v>0</v>
      </c>
      <c r="BL612" s="17" t="s">
        <v>263</v>
      </c>
      <c r="BM612" s="186" t="s">
        <v>1151</v>
      </c>
    </row>
    <row r="613" spans="1:65" s="2" customFormat="1">
      <c r="A613" s="34"/>
      <c r="B613" s="35"/>
      <c r="C613" s="36"/>
      <c r="D613" s="188" t="s">
        <v>149</v>
      </c>
      <c r="E613" s="36"/>
      <c r="F613" s="189" t="s">
        <v>1152</v>
      </c>
      <c r="G613" s="36"/>
      <c r="H613" s="36"/>
      <c r="I613" s="190"/>
      <c r="J613" s="36"/>
      <c r="K613" s="36"/>
      <c r="L613" s="39"/>
      <c r="M613" s="191"/>
      <c r="N613" s="192"/>
      <c r="O613" s="64"/>
      <c r="P613" s="64"/>
      <c r="Q613" s="64"/>
      <c r="R613" s="64"/>
      <c r="S613" s="64"/>
      <c r="T613" s="65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149</v>
      </c>
      <c r="AU613" s="17" t="s">
        <v>80</v>
      </c>
    </row>
    <row r="614" spans="1:65" s="13" customFormat="1">
      <c r="B614" s="193"/>
      <c r="C614" s="194"/>
      <c r="D614" s="195" t="s">
        <v>151</v>
      </c>
      <c r="E614" s="196" t="s">
        <v>18</v>
      </c>
      <c r="F614" s="197" t="s">
        <v>1147</v>
      </c>
      <c r="G614" s="194"/>
      <c r="H614" s="198">
        <v>185</v>
      </c>
      <c r="I614" s="199"/>
      <c r="J614" s="194"/>
      <c r="K614" s="194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151</v>
      </c>
      <c r="AU614" s="204" t="s">
        <v>80</v>
      </c>
      <c r="AV614" s="13" t="s">
        <v>80</v>
      </c>
      <c r="AW614" s="13" t="s">
        <v>31</v>
      </c>
      <c r="AX614" s="13" t="s">
        <v>70</v>
      </c>
      <c r="AY614" s="204" t="s">
        <v>140</v>
      </c>
    </row>
    <row r="615" spans="1:65" s="13" customFormat="1">
      <c r="B615" s="193"/>
      <c r="C615" s="194"/>
      <c r="D615" s="195" t="s">
        <v>151</v>
      </c>
      <c r="E615" s="196" t="s">
        <v>18</v>
      </c>
      <c r="F615" s="197" t="s">
        <v>860</v>
      </c>
      <c r="G615" s="194"/>
      <c r="H615" s="198">
        <v>52.9</v>
      </c>
      <c r="I615" s="199"/>
      <c r="J615" s="194"/>
      <c r="K615" s="194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151</v>
      </c>
      <c r="AU615" s="204" t="s">
        <v>80</v>
      </c>
      <c r="AV615" s="13" t="s">
        <v>80</v>
      </c>
      <c r="AW615" s="13" t="s">
        <v>31</v>
      </c>
      <c r="AX615" s="13" t="s">
        <v>70</v>
      </c>
      <c r="AY615" s="204" t="s">
        <v>140</v>
      </c>
    </row>
    <row r="616" spans="1:65" s="13" customFormat="1">
      <c r="B616" s="193"/>
      <c r="C616" s="194"/>
      <c r="D616" s="195" t="s">
        <v>151</v>
      </c>
      <c r="E616" s="196" t="s">
        <v>18</v>
      </c>
      <c r="F616" s="197" t="s">
        <v>179</v>
      </c>
      <c r="G616" s="194"/>
      <c r="H616" s="198">
        <v>39.700000000000003</v>
      </c>
      <c r="I616" s="199"/>
      <c r="J616" s="194"/>
      <c r="K616" s="194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151</v>
      </c>
      <c r="AU616" s="204" t="s">
        <v>80</v>
      </c>
      <c r="AV616" s="13" t="s">
        <v>80</v>
      </c>
      <c r="AW616" s="13" t="s">
        <v>31</v>
      </c>
      <c r="AX616" s="13" t="s">
        <v>70</v>
      </c>
      <c r="AY616" s="204" t="s">
        <v>140</v>
      </c>
    </row>
    <row r="617" spans="1:65" s="13" customFormat="1">
      <c r="B617" s="193"/>
      <c r="C617" s="194"/>
      <c r="D617" s="195" t="s">
        <v>151</v>
      </c>
      <c r="E617" s="196" t="s">
        <v>18</v>
      </c>
      <c r="F617" s="197" t="s">
        <v>180</v>
      </c>
      <c r="G617" s="194"/>
      <c r="H617" s="198">
        <v>13</v>
      </c>
      <c r="I617" s="199"/>
      <c r="J617" s="194"/>
      <c r="K617" s="194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151</v>
      </c>
      <c r="AU617" s="204" t="s">
        <v>80</v>
      </c>
      <c r="AV617" s="13" t="s">
        <v>80</v>
      </c>
      <c r="AW617" s="13" t="s">
        <v>31</v>
      </c>
      <c r="AX617" s="13" t="s">
        <v>70</v>
      </c>
      <c r="AY617" s="204" t="s">
        <v>140</v>
      </c>
    </row>
    <row r="618" spans="1:65" s="2" customFormat="1" ht="21.75" customHeight="1">
      <c r="A618" s="34"/>
      <c r="B618" s="35"/>
      <c r="C618" s="174" t="s">
        <v>1153</v>
      </c>
      <c r="D618" s="174" t="s">
        <v>143</v>
      </c>
      <c r="E618" s="175" t="s">
        <v>1154</v>
      </c>
      <c r="F618" s="176" t="s">
        <v>1155</v>
      </c>
      <c r="G618" s="177" t="s">
        <v>169</v>
      </c>
      <c r="H618" s="178">
        <v>290.60000000000002</v>
      </c>
      <c r="I618" s="179"/>
      <c r="J618" s="180">
        <f>ROUND(I618*H618,2)</f>
        <v>0</v>
      </c>
      <c r="K618" s="181"/>
      <c r="L618" s="39"/>
      <c r="M618" s="182" t="s">
        <v>18</v>
      </c>
      <c r="N618" s="183" t="s">
        <v>41</v>
      </c>
      <c r="O618" s="64"/>
      <c r="P618" s="184">
        <f>O618*H618</f>
        <v>0</v>
      </c>
      <c r="Q618" s="184">
        <v>0</v>
      </c>
      <c r="R618" s="184">
        <f>Q618*H618</f>
        <v>0</v>
      </c>
      <c r="S618" s="184">
        <v>2.5000000000000001E-2</v>
      </c>
      <c r="T618" s="185">
        <f>S618*H618</f>
        <v>7.2650000000000006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86" t="s">
        <v>263</v>
      </c>
      <c r="AT618" s="186" t="s">
        <v>143</v>
      </c>
      <c r="AU618" s="186" t="s">
        <v>80</v>
      </c>
      <c r="AY618" s="17" t="s">
        <v>140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7" t="s">
        <v>78</v>
      </c>
      <c r="BK618" s="187">
        <f>ROUND(I618*H618,2)</f>
        <v>0</v>
      </c>
      <c r="BL618" s="17" t="s">
        <v>263</v>
      </c>
      <c r="BM618" s="186" t="s">
        <v>1156</v>
      </c>
    </row>
    <row r="619" spans="1:65" s="2" customFormat="1">
      <c r="A619" s="34"/>
      <c r="B619" s="35"/>
      <c r="C619" s="36"/>
      <c r="D619" s="188" t="s">
        <v>149</v>
      </c>
      <c r="E619" s="36"/>
      <c r="F619" s="189" t="s">
        <v>1157</v>
      </c>
      <c r="G619" s="36"/>
      <c r="H619" s="36"/>
      <c r="I619" s="190"/>
      <c r="J619" s="36"/>
      <c r="K619" s="36"/>
      <c r="L619" s="39"/>
      <c r="M619" s="191"/>
      <c r="N619" s="192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149</v>
      </c>
      <c r="AU619" s="17" t="s">
        <v>80</v>
      </c>
    </row>
    <row r="620" spans="1:65" s="13" customFormat="1">
      <c r="B620" s="193"/>
      <c r="C620" s="194"/>
      <c r="D620" s="195" t="s">
        <v>151</v>
      </c>
      <c r="E620" s="196" t="s">
        <v>18</v>
      </c>
      <c r="F620" s="197" t="s">
        <v>1147</v>
      </c>
      <c r="G620" s="194"/>
      <c r="H620" s="198">
        <v>185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151</v>
      </c>
      <c r="AU620" s="204" t="s">
        <v>80</v>
      </c>
      <c r="AV620" s="13" t="s">
        <v>80</v>
      </c>
      <c r="AW620" s="13" t="s">
        <v>31</v>
      </c>
      <c r="AX620" s="13" t="s">
        <v>70</v>
      </c>
      <c r="AY620" s="204" t="s">
        <v>140</v>
      </c>
    </row>
    <row r="621" spans="1:65" s="13" customFormat="1">
      <c r="B621" s="193"/>
      <c r="C621" s="194"/>
      <c r="D621" s="195" t="s">
        <v>151</v>
      </c>
      <c r="E621" s="196" t="s">
        <v>18</v>
      </c>
      <c r="F621" s="197" t="s">
        <v>860</v>
      </c>
      <c r="G621" s="194"/>
      <c r="H621" s="198">
        <v>52.9</v>
      </c>
      <c r="I621" s="199"/>
      <c r="J621" s="194"/>
      <c r="K621" s="194"/>
      <c r="L621" s="200"/>
      <c r="M621" s="201"/>
      <c r="N621" s="202"/>
      <c r="O621" s="202"/>
      <c r="P621" s="202"/>
      <c r="Q621" s="202"/>
      <c r="R621" s="202"/>
      <c r="S621" s="202"/>
      <c r="T621" s="203"/>
      <c r="AT621" s="204" t="s">
        <v>151</v>
      </c>
      <c r="AU621" s="204" t="s">
        <v>80</v>
      </c>
      <c r="AV621" s="13" t="s">
        <v>80</v>
      </c>
      <c r="AW621" s="13" t="s">
        <v>31</v>
      </c>
      <c r="AX621" s="13" t="s">
        <v>70</v>
      </c>
      <c r="AY621" s="204" t="s">
        <v>140</v>
      </c>
    </row>
    <row r="622" spans="1:65" s="13" customFormat="1">
      <c r="B622" s="193"/>
      <c r="C622" s="194"/>
      <c r="D622" s="195" t="s">
        <v>151</v>
      </c>
      <c r="E622" s="196" t="s">
        <v>18</v>
      </c>
      <c r="F622" s="197" t="s">
        <v>179</v>
      </c>
      <c r="G622" s="194"/>
      <c r="H622" s="198">
        <v>39.700000000000003</v>
      </c>
      <c r="I622" s="199"/>
      <c r="J622" s="194"/>
      <c r="K622" s="194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151</v>
      </c>
      <c r="AU622" s="204" t="s">
        <v>80</v>
      </c>
      <c r="AV622" s="13" t="s">
        <v>80</v>
      </c>
      <c r="AW622" s="13" t="s">
        <v>31</v>
      </c>
      <c r="AX622" s="13" t="s">
        <v>70</v>
      </c>
      <c r="AY622" s="204" t="s">
        <v>140</v>
      </c>
    </row>
    <row r="623" spans="1:65" s="13" customFormat="1">
      <c r="B623" s="193"/>
      <c r="C623" s="194"/>
      <c r="D623" s="195" t="s">
        <v>151</v>
      </c>
      <c r="E623" s="196" t="s">
        <v>18</v>
      </c>
      <c r="F623" s="197" t="s">
        <v>180</v>
      </c>
      <c r="G623" s="194"/>
      <c r="H623" s="198">
        <v>13</v>
      </c>
      <c r="I623" s="199"/>
      <c r="J623" s="194"/>
      <c r="K623" s="194"/>
      <c r="L623" s="200"/>
      <c r="M623" s="201"/>
      <c r="N623" s="202"/>
      <c r="O623" s="202"/>
      <c r="P623" s="202"/>
      <c r="Q623" s="202"/>
      <c r="R623" s="202"/>
      <c r="S623" s="202"/>
      <c r="T623" s="203"/>
      <c r="AT623" s="204" t="s">
        <v>151</v>
      </c>
      <c r="AU623" s="204" t="s">
        <v>80</v>
      </c>
      <c r="AV623" s="13" t="s">
        <v>80</v>
      </c>
      <c r="AW623" s="13" t="s">
        <v>31</v>
      </c>
      <c r="AX623" s="13" t="s">
        <v>70</v>
      </c>
      <c r="AY623" s="204" t="s">
        <v>140</v>
      </c>
    </row>
    <row r="624" spans="1:65" s="12" customFormat="1" ht="22.9" customHeight="1">
      <c r="B624" s="158"/>
      <c r="C624" s="159"/>
      <c r="D624" s="160" t="s">
        <v>69</v>
      </c>
      <c r="E624" s="172" t="s">
        <v>1158</v>
      </c>
      <c r="F624" s="172" t="s">
        <v>1159</v>
      </c>
      <c r="G624" s="159"/>
      <c r="H624" s="159"/>
      <c r="I624" s="162"/>
      <c r="J624" s="173">
        <f>BK624</f>
        <v>0</v>
      </c>
      <c r="K624" s="159"/>
      <c r="L624" s="164"/>
      <c r="M624" s="165"/>
      <c r="N624" s="166"/>
      <c r="O624" s="166"/>
      <c r="P624" s="167">
        <f>SUM(P625:P630)</f>
        <v>0</v>
      </c>
      <c r="Q624" s="166"/>
      <c r="R624" s="167">
        <f>SUM(R625:R630)</f>
        <v>0</v>
      </c>
      <c r="S624" s="166"/>
      <c r="T624" s="168">
        <f>SUM(T625:T630)</f>
        <v>4.3524E-2</v>
      </c>
      <c r="AR624" s="169" t="s">
        <v>80</v>
      </c>
      <c r="AT624" s="170" t="s">
        <v>69</v>
      </c>
      <c r="AU624" s="170" t="s">
        <v>78</v>
      </c>
      <c r="AY624" s="169" t="s">
        <v>140</v>
      </c>
      <c r="BK624" s="171">
        <f>SUM(BK625:BK630)</f>
        <v>0</v>
      </c>
    </row>
    <row r="625" spans="1:65" s="2" customFormat="1" ht="24.2" customHeight="1">
      <c r="A625" s="34"/>
      <c r="B625" s="35"/>
      <c r="C625" s="174" t="s">
        <v>1160</v>
      </c>
      <c r="D625" s="174" t="s">
        <v>143</v>
      </c>
      <c r="E625" s="175" t="s">
        <v>1161</v>
      </c>
      <c r="F625" s="176" t="s">
        <v>1162</v>
      </c>
      <c r="G625" s="177" t="s">
        <v>169</v>
      </c>
      <c r="H625" s="178">
        <v>13</v>
      </c>
      <c r="I625" s="179"/>
      <c r="J625" s="180">
        <f>ROUND(I625*H625,2)</f>
        <v>0</v>
      </c>
      <c r="K625" s="181"/>
      <c r="L625" s="39"/>
      <c r="M625" s="182" t="s">
        <v>18</v>
      </c>
      <c r="N625" s="183" t="s">
        <v>41</v>
      </c>
      <c r="O625" s="64"/>
      <c r="P625" s="184">
        <f>O625*H625</f>
        <v>0</v>
      </c>
      <c r="Q625" s="184">
        <v>0</v>
      </c>
      <c r="R625" s="184">
        <f>Q625*H625</f>
        <v>0</v>
      </c>
      <c r="S625" s="184">
        <v>3.0000000000000001E-3</v>
      </c>
      <c r="T625" s="185">
        <f>S625*H625</f>
        <v>3.9E-2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86" t="s">
        <v>263</v>
      </c>
      <c r="AT625" s="186" t="s">
        <v>143</v>
      </c>
      <c r="AU625" s="186" t="s">
        <v>80</v>
      </c>
      <c r="AY625" s="17" t="s">
        <v>140</v>
      </c>
      <c r="BE625" s="187">
        <f>IF(N625="základní",J625,0)</f>
        <v>0</v>
      </c>
      <c r="BF625" s="187">
        <f>IF(N625="snížená",J625,0)</f>
        <v>0</v>
      </c>
      <c r="BG625" s="187">
        <f>IF(N625="zákl. přenesená",J625,0)</f>
        <v>0</v>
      </c>
      <c r="BH625" s="187">
        <f>IF(N625="sníž. přenesená",J625,0)</f>
        <v>0</v>
      </c>
      <c r="BI625" s="187">
        <f>IF(N625="nulová",J625,0)</f>
        <v>0</v>
      </c>
      <c r="BJ625" s="17" t="s">
        <v>78</v>
      </c>
      <c r="BK625" s="187">
        <f>ROUND(I625*H625,2)</f>
        <v>0</v>
      </c>
      <c r="BL625" s="17" t="s">
        <v>263</v>
      </c>
      <c r="BM625" s="186" t="s">
        <v>1163</v>
      </c>
    </row>
    <row r="626" spans="1:65" s="2" customFormat="1">
      <c r="A626" s="34"/>
      <c r="B626" s="35"/>
      <c r="C626" s="36"/>
      <c r="D626" s="188" t="s">
        <v>149</v>
      </c>
      <c r="E626" s="36"/>
      <c r="F626" s="189" t="s">
        <v>1164</v>
      </c>
      <c r="G626" s="36"/>
      <c r="H626" s="36"/>
      <c r="I626" s="190"/>
      <c r="J626" s="36"/>
      <c r="K626" s="36"/>
      <c r="L626" s="39"/>
      <c r="M626" s="191"/>
      <c r="N626" s="192"/>
      <c r="O626" s="64"/>
      <c r="P626" s="64"/>
      <c r="Q626" s="64"/>
      <c r="R626" s="64"/>
      <c r="S626" s="64"/>
      <c r="T626" s="65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149</v>
      </c>
      <c r="AU626" s="17" t="s">
        <v>80</v>
      </c>
    </row>
    <row r="627" spans="1:65" s="13" customFormat="1">
      <c r="B627" s="193"/>
      <c r="C627" s="194"/>
      <c r="D627" s="195" t="s">
        <v>151</v>
      </c>
      <c r="E627" s="196" t="s">
        <v>18</v>
      </c>
      <c r="F627" s="197" t="s">
        <v>180</v>
      </c>
      <c r="G627" s="194"/>
      <c r="H627" s="198">
        <v>13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151</v>
      </c>
      <c r="AU627" s="204" t="s">
        <v>80</v>
      </c>
      <c r="AV627" s="13" t="s">
        <v>80</v>
      </c>
      <c r="AW627" s="13" t="s">
        <v>31</v>
      </c>
      <c r="AX627" s="13" t="s">
        <v>70</v>
      </c>
      <c r="AY627" s="204" t="s">
        <v>140</v>
      </c>
    </row>
    <row r="628" spans="1:65" s="2" customFormat="1" ht="21.75" customHeight="1">
      <c r="A628" s="34"/>
      <c r="B628" s="35"/>
      <c r="C628" s="174" t="s">
        <v>1165</v>
      </c>
      <c r="D628" s="174" t="s">
        <v>143</v>
      </c>
      <c r="E628" s="175" t="s">
        <v>1166</v>
      </c>
      <c r="F628" s="176" t="s">
        <v>1167</v>
      </c>
      <c r="G628" s="177" t="s">
        <v>228</v>
      </c>
      <c r="H628" s="178">
        <v>15.08</v>
      </c>
      <c r="I628" s="179"/>
      <c r="J628" s="180">
        <f>ROUND(I628*H628,2)</f>
        <v>0</v>
      </c>
      <c r="K628" s="181"/>
      <c r="L628" s="39"/>
      <c r="M628" s="182" t="s">
        <v>18</v>
      </c>
      <c r="N628" s="183" t="s">
        <v>41</v>
      </c>
      <c r="O628" s="64"/>
      <c r="P628" s="184">
        <f>O628*H628</f>
        <v>0</v>
      </c>
      <c r="Q628" s="184">
        <v>0</v>
      </c>
      <c r="R628" s="184">
        <f>Q628*H628</f>
        <v>0</v>
      </c>
      <c r="S628" s="184">
        <v>2.9999999999999997E-4</v>
      </c>
      <c r="T628" s="185">
        <f>S628*H628</f>
        <v>4.5239999999999994E-3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86" t="s">
        <v>263</v>
      </c>
      <c r="AT628" s="186" t="s">
        <v>143</v>
      </c>
      <c r="AU628" s="186" t="s">
        <v>80</v>
      </c>
      <c r="AY628" s="17" t="s">
        <v>140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7" t="s">
        <v>78</v>
      </c>
      <c r="BK628" s="187">
        <f>ROUND(I628*H628,2)</f>
        <v>0</v>
      </c>
      <c r="BL628" s="17" t="s">
        <v>263</v>
      </c>
      <c r="BM628" s="186" t="s">
        <v>1168</v>
      </c>
    </row>
    <row r="629" spans="1:65" s="2" customFormat="1">
      <c r="A629" s="34"/>
      <c r="B629" s="35"/>
      <c r="C629" s="36"/>
      <c r="D629" s="188" t="s">
        <v>149</v>
      </c>
      <c r="E629" s="36"/>
      <c r="F629" s="189" t="s">
        <v>1169</v>
      </c>
      <c r="G629" s="36"/>
      <c r="H629" s="36"/>
      <c r="I629" s="190"/>
      <c r="J629" s="36"/>
      <c r="K629" s="36"/>
      <c r="L629" s="39"/>
      <c r="M629" s="191"/>
      <c r="N629" s="192"/>
      <c r="O629" s="64"/>
      <c r="P629" s="64"/>
      <c r="Q629" s="64"/>
      <c r="R629" s="64"/>
      <c r="S629" s="64"/>
      <c r="T629" s="65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149</v>
      </c>
      <c r="AU629" s="17" t="s">
        <v>80</v>
      </c>
    </row>
    <row r="630" spans="1:65" s="13" customFormat="1">
      <c r="B630" s="193"/>
      <c r="C630" s="194"/>
      <c r="D630" s="195" t="s">
        <v>151</v>
      </c>
      <c r="E630" s="196" t="s">
        <v>18</v>
      </c>
      <c r="F630" s="197" t="s">
        <v>1170</v>
      </c>
      <c r="G630" s="194"/>
      <c r="H630" s="198">
        <v>15.08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151</v>
      </c>
      <c r="AU630" s="204" t="s">
        <v>80</v>
      </c>
      <c r="AV630" s="13" t="s">
        <v>80</v>
      </c>
      <c r="AW630" s="13" t="s">
        <v>31</v>
      </c>
      <c r="AX630" s="13" t="s">
        <v>70</v>
      </c>
      <c r="AY630" s="204" t="s">
        <v>140</v>
      </c>
    </row>
    <row r="631" spans="1:65" s="12" customFormat="1" ht="22.9" customHeight="1">
      <c r="B631" s="158"/>
      <c r="C631" s="159"/>
      <c r="D631" s="160" t="s">
        <v>69</v>
      </c>
      <c r="E631" s="172" t="s">
        <v>1171</v>
      </c>
      <c r="F631" s="172" t="s">
        <v>1172</v>
      </c>
      <c r="G631" s="159"/>
      <c r="H631" s="159"/>
      <c r="I631" s="162"/>
      <c r="J631" s="173">
        <f>BK631</f>
        <v>0</v>
      </c>
      <c r="K631" s="159"/>
      <c r="L631" s="164"/>
      <c r="M631" s="165"/>
      <c r="N631" s="166"/>
      <c r="O631" s="166"/>
      <c r="P631" s="167">
        <f>SUM(P632:P645)</f>
        <v>0</v>
      </c>
      <c r="Q631" s="166"/>
      <c r="R631" s="167">
        <f>SUM(R632:R645)</f>
        <v>3.1828500000000003E-2</v>
      </c>
      <c r="S631" s="166"/>
      <c r="T631" s="168">
        <f>SUM(T632:T645)</f>
        <v>0</v>
      </c>
      <c r="AR631" s="169" t="s">
        <v>80</v>
      </c>
      <c r="AT631" s="170" t="s">
        <v>69</v>
      </c>
      <c r="AU631" s="170" t="s">
        <v>78</v>
      </c>
      <c r="AY631" s="169" t="s">
        <v>140</v>
      </c>
      <c r="BK631" s="171">
        <f>SUM(BK632:BK645)</f>
        <v>0</v>
      </c>
    </row>
    <row r="632" spans="1:65" s="2" customFormat="1" ht="24.2" customHeight="1">
      <c r="A632" s="34"/>
      <c r="B632" s="35"/>
      <c r="C632" s="174" t="s">
        <v>1173</v>
      </c>
      <c r="D632" s="174" t="s">
        <v>143</v>
      </c>
      <c r="E632" s="175" t="s">
        <v>1174</v>
      </c>
      <c r="F632" s="176" t="s">
        <v>1175</v>
      </c>
      <c r="G632" s="177" t="s">
        <v>169</v>
      </c>
      <c r="H632" s="178">
        <v>1.98</v>
      </c>
      <c r="I632" s="179"/>
      <c r="J632" s="180">
        <f>ROUND(I632*H632,2)</f>
        <v>0</v>
      </c>
      <c r="K632" s="181"/>
      <c r="L632" s="39"/>
      <c r="M632" s="182" t="s">
        <v>18</v>
      </c>
      <c r="N632" s="183" t="s">
        <v>41</v>
      </c>
      <c r="O632" s="64"/>
      <c r="P632" s="184">
        <f>O632*H632</f>
        <v>0</v>
      </c>
      <c r="Q632" s="184">
        <v>2.9999999999999997E-4</v>
      </c>
      <c r="R632" s="184">
        <f>Q632*H632</f>
        <v>5.9399999999999991E-4</v>
      </c>
      <c r="S632" s="184">
        <v>0</v>
      </c>
      <c r="T632" s="185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86" t="s">
        <v>263</v>
      </c>
      <c r="AT632" s="186" t="s">
        <v>143</v>
      </c>
      <c r="AU632" s="186" t="s">
        <v>80</v>
      </c>
      <c r="AY632" s="17" t="s">
        <v>140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7" t="s">
        <v>78</v>
      </c>
      <c r="BK632" s="187">
        <f>ROUND(I632*H632,2)</f>
        <v>0</v>
      </c>
      <c r="BL632" s="17" t="s">
        <v>263</v>
      </c>
      <c r="BM632" s="186" t="s">
        <v>1176</v>
      </c>
    </row>
    <row r="633" spans="1:65" s="2" customFormat="1">
      <c r="A633" s="34"/>
      <c r="B633" s="35"/>
      <c r="C633" s="36"/>
      <c r="D633" s="188" t="s">
        <v>149</v>
      </c>
      <c r="E633" s="36"/>
      <c r="F633" s="189" t="s">
        <v>1177</v>
      </c>
      <c r="G633" s="36"/>
      <c r="H633" s="36"/>
      <c r="I633" s="190"/>
      <c r="J633" s="36"/>
      <c r="K633" s="36"/>
      <c r="L633" s="39"/>
      <c r="M633" s="191"/>
      <c r="N633" s="192"/>
      <c r="O633" s="64"/>
      <c r="P633" s="64"/>
      <c r="Q633" s="64"/>
      <c r="R633" s="64"/>
      <c r="S633" s="64"/>
      <c r="T633" s="65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149</v>
      </c>
      <c r="AU633" s="17" t="s">
        <v>80</v>
      </c>
    </row>
    <row r="634" spans="1:65" s="13" customFormat="1">
      <c r="B634" s="193"/>
      <c r="C634" s="194"/>
      <c r="D634" s="195" t="s">
        <v>151</v>
      </c>
      <c r="E634" s="196" t="s">
        <v>18</v>
      </c>
      <c r="F634" s="197" t="s">
        <v>224</v>
      </c>
      <c r="G634" s="194"/>
      <c r="H634" s="198">
        <v>1.98</v>
      </c>
      <c r="I634" s="199"/>
      <c r="J634" s="194"/>
      <c r="K634" s="194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151</v>
      </c>
      <c r="AU634" s="204" t="s">
        <v>80</v>
      </c>
      <c r="AV634" s="13" t="s">
        <v>80</v>
      </c>
      <c r="AW634" s="13" t="s">
        <v>31</v>
      </c>
      <c r="AX634" s="13" t="s">
        <v>70</v>
      </c>
      <c r="AY634" s="204" t="s">
        <v>140</v>
      </c>
    </row>
    <row r="635" spans="1:65" s="2" customFormat="1" ht="37.9" customHeight="1">
      <c r="A635" s="34"/>
      <c r="B635" s="35"/>
      <c r="C635" s="174" t="s">
        <v>1178</v>
      </c>
      <c r="D635" s="174" t="s">
        <v>143</v>
      </c>
      <c r="E635" s="175" t="s">
        <v>1179</v>
      </c>
      <c r="F635" s="176" t="s">
        <v>1180</v>
      </c>
      <c r="G635" s="177" t="s">
        <v>169</v>
      </c>
      <c r="H635" s="178">
        <v>1.98</v>
      </c>
      <c r="I635" s="179"/>
      <c r="J635" s="180">
        <f>ROUND(I635*H635,2)</f>
        <v>0</v>
      </c>
      <c r="K635" s="181"/>
      <c r="L635" s="39"/>
      <c r="M635" s="182" t="s">
        <v>18</v>
      </c>
      <c r="N635" s="183" t="s">
        <v>41</v>
      </c>
      <c r="O635" s="64"/>
      <c r="P635" s="184">
        <f>O635*H635</f>
        <v>0</v>
      </c>
      <c r="Q635" s="184">
        <v>4.9500000000000004E-3</v>
      </c>
      <c r="R635" s="184">
        <f>Q635*H635</f>
        <v>9.8010000000000007E-3</v>
      </c>
      <c r="S635" s="184">
        <v>0</v>
      </c>
      <c r="T635" s="185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86" t="s">
        <v>263</v>
      </c>
      <c r="AT635" s="186" t="s">
        <v>143</v>
      </c>
      <c r="AU635" s="186" t="s">
        <v>80</v>
      </c>
      <c r="AY635" s="17" t="s">
        <v>140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7" t="s">
        <v>78</v>
      </c>
      <c r="BK635" s="187">
        <f>ROUND(I635*H635,2)</f>
        <v>0</v>
      </c>
      <c r="BL635" s="17" t="s">
        <v>263</v>
      </c>
      <c r="BM635" s="186" t="s">
        <v>1181</v>
      </c>
    </row>
    <row r="636" spans="1:65" s="2" customFormat="1">
      <c r="A636" s="34"/>
      <c r="B636" s="35"/>
      <c r="C636" s="36"/>
      <c r="D636" s="188" t="s">
        <v>149</v>
      </c>
      <c r="E636" s="36"/>
      <c r="F636" s="189" t="s">
        <v>1182</v>
      </c>
      <c r="G636" s="36"/>
      <c r="H636" s="36"/>
      <c r="I636" s="190"/>
      <c r="J636" s="36"/>
      <c r="K636" s="36"/>
      <c r="L636" s="39"/>
      <c r="M636" s="191"/>
      <c r="N636" s="192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149</v>
      </c>
      <c r="AU636" s="17" t="s">
        <v>80</v>
      </c>
    </row>
    <row r="637" spans="1:65" s="13" customFormat="1">
      <c r="B637" s="193"/>
      <c r="C637" s="194"/>
      <c r="D637" s="195" t="s">
        <v>151</v>
      </c>
      <c r="E637" s="196" t="s">
        <v>18</v>
      </c>
      <c r="F637" s="197" t="s">
        <v>224</v>
      </c>
      <c r="G637" s="194"/>
      <c r="H637" s="198">
        <v>1.98</v>
      </c>
      <c r="I637" s="199"/>
      <c r="J637" s="194"/>
      <c r="K637" s="194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151</v>
      </c>
      <c r="AU637" s="204" t="s">
        <v>80</v>
      </c>
      <c r="AV637" s="13" t="s">
        <v>80</v>
      </c>
      <c r="AW637" s="13" t="s">
        <v>31</v>
      </c>
      <c r="AX637" s="13" t="s">
        <v>70</v>
      </c>
      <c r="AY637" s="204" t="s">
        <v>140</v>
      </c>
    </row>
    <row r="638" spans="1:65" s="2" customFormat="1" ht="16.5" customHeight="1">
      <c r="A638" s="34"/>
      <c r="B638" s="35"/>
      <c r="C638" s="215" t="s">
        <v>1183</v>
      </c>
      <c r="D638" s="215" t="s">
        <v>240</v>
      </c>
      <c r="E638" s="216" t="s">
        <v>1184</v>
      </c>
      <c r="F638" s="217" t="s">
        <v>1185</v>
      </c>
      <c r="G638" s="218" t="s">
        <v>169</v>
      </c>
      <c r="H638" s="219">
        <v>2.1779999999999999</v>
      </c>
      <c r="I638" s="220"/>
      <c r="J638" s="221">
        <f>ROUND(I638*H638,2)</f>
        <v>0</v>
      </c>
      <c r="K638" s="222"/>
      <c r="L638" s="223"/>
      <c r="M638" s="224" t="s">
        <v>18</v>
      </c>
      <c r="N638" s="225" t="s">
        <v>41</v>
      </c>
      <c r="O638" s="64"/>
      <c r="P638" s="184">
        <f>O638*H638</f>
        <v>0</v>
      </c>
      <c r="Q638" s="184">
        <v>9.7999999999999997E-3</v>
      </c>
      <c r="R638" s="184">
        <f>Q638*H638</f>
        <v>2.1344399999999999E-2</v>
      </c>
      <c r="S638" s="184">
        <v>0</v>
      </c>
      <c r="T638" s="185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86" t="s">
        <v>355</v>
      </c>
      <c r="AT638" s="186" t="s">
        <v>240</v>
      </c>
      <c r="AU638" s="186" t="s">
        <v>80</v>
      </c>
      <c r="AY638" s="17" t="s">
        <v>140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7" t="s">
        <v>78</v>
      </c>
      <c r="BK638" s="187">
        <f>ROUND(I638*H638,2)</f>
        <v>0</v>
      </c>
      <c r="BL638" s="17" t="s">
        <v>263</v>
      </c>
      <c r="BM638" s="186" t="s">
        <v>1186</v>
      </c>
    </row>
    <row r="639" spans="1:65" s="13" customFormat="1">
      <c r="B639" s="193"/>
      <c r="C639" s="194"/>
      <c r="D639" s="195" t="s">
        <v>151</v>
      </c>
      <c r="E639" s="194"/>
      <c r="F639" s="197" t="s">
        <v>1187</v>
      </c>
      <c r="G639" s="194"/>
      <c r="H639" s="198">
        <v>2.1779999999999999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151</v>
      </c>
      <c r="AU639" s="204" t="s">
        <v>80</v>
      </c>
      <c r="AV639" s="13" t="s">
        <v>80</v>
      </c>
      <c r="AW639" s="13" t="s">
        <v>4</v>
      </c>
      <c r="AX639" s="13" t="s">
        <v>78</v>
      </c>
      <c r="AY639" s="204" t="s">
        <v>140</v>
      </c>
    </row>
    <row r="640" spans="1:65" s="2" customFormat="1" ht="24.2" customHeight="1">
      <c r="A640" s="34"/>
      <c r="B640" s="35"/>
      <c r="C640" s="174" t="s">
        <v>1188</v>
      </c>
      <c r="D640" s="174" t="s">
        <v>143</v>
      </c>
      <c r="E640" s="175" t="s">
        <v>1189</v>
      </c>
      <c r="F640" s="176" t="s">
        <v>1190</v>
      </c>
      <c r="G640" s="177" t="s">
        <v>169</v>
      </c>
      <c r="H640" s="178">
        <v>1.98</v>
      </c>
      <c r="I640" s="179"/>
      <c r="J640" s="180">
        <f>ROUND(I640*H640,2)</f>
        <v>0</v>
      </c>
      <c r="K640" s="181"/>
      <c r="L640" s="39"/>
      <c r="M640" s="182" t="s">
        <v>18</v>
      </c>
      <c r="N640" s="183" t="s">
        <v>41</v>
      </c>
      <c r="O640" s="64"/>
      <c r="P640" s="184">
        <f>O640*H640</f>
        <v>0</v>
      </c>
      <c r="Q640" s="184">
        <v>4.5000000000000003E-5</v>
      </c>
      <c r="R640" s="184">
        <f>Q640*H640</f>
        <v>8.9100000000000011E-5</v>
      </c>
      <c r="S640" s="184">
        <v>0</v>
      </c>
      <c r="T640" s="185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86" t="s">
        <v>263</v>
      </c>
      <c r="AT640" s="186" t="s">
        <v>143</v>
      </c>
      <c r="AU640" s="186" t="s">
        <v>80</v>
      </c>
      <c r="AY640" s="17" t="s">
        <v>140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7" t="s">
        <v>78</v>
      </c>
      <c r="BK640" s="187">
        <f>ROUND(I640*H640,2)</f>
        <v>0</v>
      </c>
      <c r="BL640" s="17" t="s">
        <v>263</v>
      </c>
      <c r="BM640" s="186" t="s">
        <v>1191</v>
      </c>
    </row>
    <row r="641" spans="1:65" s="2" customFormat="1">
      <c r="A641" s="34"/>
      <c r="B641" s="35"/>
      <c r="C641" s="36"/>
      <c r="D641" s="188" t="s">
        <v>149</v>
      </c>
      <c r="E641" s="36"/>
      <c r="F641" s="189" t="s">
        <v>1192</v>
      </c>
      <c r="G641" s="36"/>
      <c r="H641" s="36"/>
      <c r="I641" s="190"/>
      <c r="J641" s="36"/>
      <c r="K641" s="36"/>
      <c r="L641" s="39"/>
      <c r="M641" s="191"/>
      <c r="N641" s="192"/>
      <c r="O641" s="64"/>
      <c r="P641" s="64"/>
      <c r="Q641" s="64"/>
      <c r="R641" s="64"/>
      <c r="S641" s="64"/>
      <c r="T641" s="65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149</v>
      </c>
      <c r="AU641" s="17" t="s">
        <v>80</v>
      </c>
    </row>
    <row r="642" spans="1:65" s="2" customFormat="1" ht="44.25" customHeight="1">
      <c r="A642" s="34"/>
      <c r="B642" s="35"/>
      <c r="C642" s="174" t="s">
        <v>1193</v>
      </c>
      <c r="D642" s="174" t="s">
        <v>143</v>
      </c>
      <c r="E642" s="175" t="s">
        <v>1194</v>
      </c>
      <c r="F642" s="176" t="s">
        <v>1195</v>
      </c>
      <c r="G642" s="177" t="s">
        <v>155</v>
      </c>
      <c r="H642" s="178">
        <v>3.2000000000000001E-2</v>
      </c>
      <c r="I642" s="179"/>
      <c r="J642" s="180">
        <f>ROUND(I642*H642,2)</f>
        <v>0</v>
      </c>
      <c r="K642" s="181"/>
      <c r="L642" s="39"/>
      <c r="M642" s="182" t="s">
        <v>18</v>
      </c>
      <c r="N642" s="183" t="s">
        <v>41</v>
      </c>
      <c r="O642" s="64"/>
      <c r="P642" s="184">
        <f>O642*H642</f>
        <v>0</v>
      </c>
      <c r="Q642" s="184">
        <v>0</v>
      </c>
      <c r="R642" s="184">
        <f>Q642*H642</f>
        <v>0</v>
      </c>
      <c r="S642" s="184">
        <v>0</v>
      </c>
      <c r="T642" s="185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86" t="s">
        <v>263</v>
      </c>
      <c r="AT642" s="186" t="s">
        <v>143</v>
      </c>
      <c r="AU642" s="186" t="s">
        <v>80</v>
      </c>
      <c r="AY642" s="17" t="s">
        <v>140</v>
      </c>
      <c r="BE642" s="187">
        <f>IF(N642="základní",J642,0)</f>
        <v>0</v>
      </c>
      <c r="BF642" s="187">
        <f>IF(N642="snížená",J642,0)</f>
        <v>0</v>
      </c>
      <c r="BG642" s="187">
        <f>IF(N642="zákl. přenesená",J642,0)</f>
        <v>0</v>
      </c>
      <c r="BH642" s="187">
        <f>IF(N642="sníž. přenesená",J642,0)</f>
        <v>0</v>
      </c>
      <c r="BI642" s="187">
        <f>IF(N642="nulová",J642,0)</f>
        <v>0</v>
      </c>
      <c r="BJ642" s="17" t="s">
        <v>78</v>
      </c>
      <c r="BK642" s="187">
        <f>ROUND(I642*H642,2)</f>
        <v>0</v>
      </c>
      <c r="BL642" s="17" t="s">
        <v>263</v>
      </c>
      <c r="BM642" s="186" t="s">
        <v>1196</v>
      </c>
    </row>
    <row r="643" spans="1:65" s="2" customFormat="1">
      <c r="A643" s="34"/>
      <c r="B643" s="35"/>
      <c r="C643" s="36"/>
      <c r="D643" s="188" t="s">
        <v>149</v>
      </c>
      <c r="E643" s="36"/>
      <c r="F643" s="189" t="s">
        <v>1197</v>
      </c>
      <c r="G643" s="36"/>
      <c r="H643" s="36"/>
      <c r="I643" s="190"/>
      <c r="J643" s="36"/>
      <c r="K643" s="36"/>
      <c r="L643" s="39"/>
      <c r="M643" s="191"/>
      <c r="N643" s="192"/>
      <c r="O643" s="64"/>
      <c r="P643" s="64"/>
      <c r="Q643" s="64"/>
      <c r="R643" s="64"/>
      <c r="S643" s="64"/>
      <c r="T643" s="65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149</v>
      </c>
      <c r="AU643" s="17" t="s">
        <v>80</v>
      </c>
    </row>
    <row r="644" spans="1:65" s="2" customFormat="1" ht="49.15" customHeight="1">
      <c r="A644" s="34"/>
      <c r="B644" s="35"/>
      <c r="C644" s="174" t="s">
        <v>1198</v>
      </c>
      <c r="D644" s="174" t="s">
        <v>143</v>
      </c>
      <c r="E644" s="175" t="s">
        <v>1199</v>
      </c>
      <c r="F644" s="176" t="s">
        <v>1200</v>
      </c>
      <c r="G644" s="177" t="s">
        <v>155</v>
      </c>
      <c r="H644" s="178">
        <v>3.2000000000000001E-2</v>
      </c>
      <c r="I644" s="179"/>
      <c r="J644" s="180">
        <f>ROUND(I644*H644,2)</f>
        <v>0</v>
      </c>
      <c r="K644" s="181"/>
      <c r="L644" s="39"/>
      <c r="M644" s="182" t="s">
        <v>18</v>
      </c>
      <c r="N644" s="183" t="s">
        <v>41</v>
      </c>
      <c r="O644" s="64"/>
      <c r="P644" s="184">
        <f>O644*H644</f>
        <v>0</v>
      </c>
      <c r="Q644" s="184">
        <v>0</v>
      </c>
      <c r="R644" s="184">
        <f>Q644*H644</f>
        <v>0</v>
      </c>
      <c r="S644" s="184">
        <v>0</v>
      </c>
      <c r="T644" s="185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86" t="s">
        <v>263</v>
      </c>
      <c r="AT644" s="186" t="s">
        <v>143</v>
      </c>
      <c r="AU644" s="186" t="s">
        <v>80</v>
      </c>
      <c r="AY644" s="17" t="s">
        <v>140</v>
      </c>
      <c r="BE644" s="187">
        <f>IF(N644="základní",J644,0)</f>
        <v>0</v>
      </c>
      <c r="BF644" s="187">
        <f>IF(N644="snížená",J644,0)</f>
        <v>0</v>
      </c>
      <c r="BG644" s="187">
        <f>IF(N644="zákl. přenesená",J644,0)</f>
        <v>0</v>
      </c>
      <c r="BH644" s="187">
        <f>IF(N644="sníž. přenesená",J644,0)</f>
        <v>0</v>
      </c>
      <c r="BI644" s="187">
        <f>IF(N644="nulová",J644,0)</f>
        <v>0</v>
      </c>
      <c r="BJ644" s="17" t="s">
        <v>78</v>
      </c>
      <c r="BK644" s="187">
        <f>ROUND(I644*H644,2)</f>
        <v>0</v>
      </c>
      <c r="BL644" s="17" t="s">
        <v>263</v>
      </c>
      <c r="BM644" s="186" t="s">
        <v>1201</v>
      </c>
    </row>
    <row r="645" spans="1:65" s="2" customFormat="1">
      <c r="A645" s="34"/>
      <c r="B645" s="35"/>
      <c r="C645" s="36"/>
      <c r="D645" s="188" t="s">
        <v>149</v>
      </c>
      <c r="E645" s="36"/>
      <c r="F645" s="189" t="s">
        <v>1202</v>
      </c>
      <c r="G645" s="36"/>
      <c r="H645" s="36"/>
      <c r="I645" s="190"/>
      <c r="J645" s="36"/>
      <c r="K645" s="36"/>
      <c r="L645" s="39"/>
      <c r="M645" s="191"/>
      <c r="N645" s="192"/>
      <c r="O645" s="64"/>
      <c r="P645" s="64"/>
      <c r="Q645" s="64"/>
      <c r="R645" s="64"/>
      <c r="S645" s="64"/>
      <c r="T645" s="65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149</v>
      </c>
      <c r="AU645" s="17" t="s">
        <v>80</v>
      </c>
    </row>
    <row r="646" spans="1:65" s="12" customFormat="1" ht="22.9" customHeight="1">
      <c r="B646" s="158"/>
      <c r="C646" s="159"/>
      <c r="D646" s="160" t="s">
        <v>69</v>
      </c>
      <c r="E646" s="172" t="s">
        <v>1203</v>
      </c>
      <c r="F646" s="172" t="s">
        <v>1204</v>
      </c>
      <c r="G646" s="159"/>
      <c r="H646" s="159"/>
      <c r="I646" s="162"/>
      <c r="J646" s="173">
        <f>BK646</f>
        <v>0</v>
      </c>
      <c r="K646" s="159"/>
      <c r="L646" s="164"/>
      <c r="M646" s="165"/>
      <c r="N646" s="166"/>
      <c r="O646" s="166"/>
      <c r="P646" s="167">
        <f>SUM(P647:P689)</f>
        <v>0</v>
      </c>
      <c r="Q646" s="166"/>
      <c r="R646" s="167">
        <f>SUM(R647:R689)</f>
        <v>7.3005460315999998E-2</v>
      </c>
      <c r="S646" s="166"/>
      <c r="T646" s="168">
        <f>SUM(T647:T689)</f>
        <v>0</v>
      </c>
      <c r="AR646" s="169" t="s">
        <v>80</v>
      </c>
      <c r="AT646" s="170" t="s">
        <v>69</v>
      </c>
      <c r="AU646" s="170" t="s">
        <v>78</v>
      </c>
      <c r="AY646" s="169" t="s">
        <v>140</v>
      </c>
      <c r="BK646" s="171">
        <f>SUM(BK647:BK689)</f>
        <v>0</v>
      </c>
    </row>
    <row r="647" spans="1:65" s="2" customFormat="1" ht="24.2" customHeight="1">
      <c r="A647" s="34"/>
      <c r="B647" s="35"/>
      <c r="C647" s="174" t="s">
        <v>1205</v>
      </c>
      <c r="D647" s="174" t="s">
        <v>143</v>
      </c>
      <c r="E647" s="175" t="s">
        <v>1206</v>
      </c>
      <c r="F647" s="176" t="s">
        <v>1207</v>
      </c>
      <c r="G647" s="177" t="s">
        <v>169</v>
      </c>
      <c r="H647" s="178">
        <v>19.838000000000001</v>
      </c>
      <c r="I647" s="179"/>
      <c r="J647" s="180">
        <f>ROUND(I647*H647,2)</f>
        <v>0</v>
      </c>
      <c r="K647" s="181"/>
      <c r="L647" s="39"/>
      <c r="M647" s="182" t="s">
        <v>18</v>
      </c>
      <c r="N647" s="183" t="s">
        <v>41</v>
      </c>
      <c r="O647" s="64"/>
      <c r="P647" s="184">
        <f>O647*H647</f>
        <v>0</v>
      </c>
      <c r="Q647" s="184">
        <v>0</v>
      </c>
      <c r="R647" s="184">
        <f>Q647*H647</f>
        <v>0</v>
      </c>
      <c r="S647" s="184">
        <v>0</v>
      </c>
      <c r="T647" s="185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86" t="s">
        <v>263</v>
      </c>
      <c r="AT647" s="186" t="s">
        <v>143</v>
      </c>
      <c r="AU647" s="186" t="s">
        <v>80</v>
      </c>
      <c r="AY647" s="17" t="s">
        <v>140</v>
      </c>
      <c r="BE647" s="187">
        <f>IF(N647="základní",J647,0)</f>
        <v>0</v>
      </c>
      <c r="BF647" s="187">
        <f>IF(N647="snížená",J647,0)</f>
        <v>0</v>
      </c>
      <c r="BG647" s="187">
        <f>IF(N647="zákl. přenesená",J647,0)</f>
        <v>0</v>
      </c>
      <c r="BH647" s="187">
        <f>IF(N647="sníž. přenesená",J647,0)</f>
        <v>0</v>
      </c>
      <c r="BI647" s="187">
        <f>IF(N647="nulová",J647,0)</f>
        <v>0</v>
      </c>
      <c r="BJ647" s="17" t="s">
        <v>78</v>
      </c>
      <c r="BK647" s="187">
        <f>ROUND(I647*H647,2)</f>
        <v>0</v>
      </c>
      <c r="BL647" s="17" t="s">
        <v>263</v>
      </c>
      <c r="BM647" s="186" t="s">
        <v>1208</v>
      </c>
    </row>
    <row r="648" spans="1:65" s="2" customFormat="1">
      <c r="A648" s="34"/>
      <c r="B648" s="35"/>
      <c r="C648" s="36"/>
      <c r="D648" s="188" t="s">
        <v>149</v>
      </c>
      <c r="E648" s="36"/>
      <c r="F648" s="189" t="s">
        <v>1209</v>
      </c>
      <c r="G648" s="36"/>
      <c r="H648" s="36"/>
      <c r="I648" s="190"/>
      <c r="J648" s="36"/>
      <c r="K648" s="36"/>
      <c r="L648" s="39"/>
      <c r="M648" s="191"/>
      <c r="N648" s="192"/>
      <c r="O648" s="64"/>
      <c r="P648" s="64"/>
      <c r="Q648" s="64"/>
      <c r="R648" s="64"/>
      <c r="S648" s="64"/>
      <c r="T648" s="65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149</v>
      </c>
      <c r="AU648" s="17" t="s">
        <v>80</v>
      </c>
    </row>
    <row r="649" spans="1:65" s="13" customFormat="1">
      <c r="B649" s="193"/>
      <c r="C649" s="194"/>
      <c r="D649" s="195" t="s">
        <v>151</v>
      </c>
      <c r="E649" s="196" t="s">
        <v>18</v>
      </c>
      <c r="F649" s="197" t="s">
        <v>1210</v>
      </c>
      <c r="G649" s="194"/>
      <c r="H649" s="198">
        <v>10</v>
      </c>
      <c r="I649" s="199"/>
      <c r="J649" s="194"/>
      <c r="K649" s="194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151</v>
      </c>
      <c r="AU649" s="204" t="s">
        <v>80</v>
      </c>
      <c r="AV649" s="13" t="s">
        <v>80</v>
      </c>
      <c r="AW649" s="13" t="s">
        <v>31</v>
      </c>
      <c r="AX649" s="13" t="s">
        <v>70</v>
      </c>
      <c r="AY649" s="204" t="s">
        <v>140</v>
      </c>
    </row>
    <row r="650" spans="1:65" s="13" customFormat="1">
      <c r="B650" s="193"/>
      <c r="C650" s="194"/>
      <c r="D650" s="195" t="s">
        <v>151</v>
      </c>
      <c r="E650" s="196" t="s">
        <v>18</v>
      </c>
      <c r="F650" s="197" t="s">
        <v>1211</v>
      </c>
      <c r="G650" s="194"/>
      <c r="H650" s="198">
        <v>0.75</v>
      </c>
      <c r="I650" s="199"/>
      <c r="J650" s="194"/>
      <c r="K650" s="194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151</v>
      </c>
      <c r="AU650" s="204" t="s">
        <v>80</v>
      </c>
      <c r="AV650" s="13" t="s">
        <v>80</v>
      </c>
      <c r="AW650" s="13" t="s">
        <v>31</v>
      </c>
      <c r="AX650" s="13" t="s">
        <v>70</v>
      </c>
      <c r="AY650" s="204" t="s">
        <v>140</v>
      </c>
    </row>
    <row r="651" spans="1:65" s="14" customFormat="1">
      <c r="B651" s="205"/>
      <c r="C651" s="206"/>
      <c r="D651" s="195" t="s">
        <v>151</v>
      </c>
      <c r="E651" s="207" t="s">
        <v>18</v>
      </c>
      <c r="F651" s="208" t="s">
        <v>1212</v>
      </c>
      <c r="G651" s="206"/>
      <c r="H651" s="207" t="s">
        <v>18</v>
      </c>
      <c r="I651" s="209"/>
      <c r="J651" s="206"/>
      <c r="K651" s="206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151</v>
      </c>
      <c r="AU651" s="214" t="s">
        <v>80</v>
      </c>
      <c r="AV651" s="14" t="s">
        <v>78</v>
      </c>
      <c r="AW651" s="14" t="s">
        <v>31</v>
      </c>
      <c r="AX651" s="14" t="s">
        <v>70</v>
      </c>
      <c r="AY651" s="214" t="s">
        <v>140</v>
      </c>
    </row>
    <row r="652" spans="1:65" s="14" customFormat="1">
      <c r="B652" s="205"/>
      <c r="C652" s="206"/>
      <c r="D652" s="195" t="s">
        <v>151</v>
      </c>
      <c r="E652" s="207" t="s">
        <v>18</v>
      </c>
      <c r="F652" s="208" t="s">
        <v>1078</v>
      </c>
      <c r="G652" s="206"/>
      <c r="H652" s="207" t="s">
        <v>18</v>
      </c>
      <c r="I652" s="209"/>
      <c r="J652" s="206"/>
      <c r="K652" s="206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151</v>
      </c>
      <c r="AU652" s="214" t="s">
        <v>80</v>
      </c>
      <c r="AV652" s="14" t="s">
        <v>78</v>
      </c>
      <c r="AW652" s="14" t="s">
        <v>31</v>
      </c>
      <c r="AX652" s="14" t="s">
        <v>70</v>
      </c>
      <c r="AY652" s="214" t="s">
        <v>140</v>
      </c>
    </row>
    <row r="653" spans="1:65" s="13" customFormat="1">
      <c r="B653" s="193"/>
      <c r="C653" s="194"/>
      <c r="D653" s="195" t="s">
        <v>151</v>
      </c>
      <c r="E653" s="196" t="s">
        <v>18</v>
      </c>
      <c r="F653" s="197" t="s">
        <v>1213</v>
      </c>
      <c r="G653" s="194"/>
      <c r="H653" s="198">
        <v>4.68</v>
      </c>
      <c r="I653" s="199"/>
      <c r="J653" s="194"/>
      <c r="K653" s="194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151</v>
      </c>
      <c r="AU653" s="204" t="s">
        <v>80</v>
      </c>
      <c r="AV653" s="13" t="s">
        <v>80</v>
      </c>
      <c r="AW653" s="13" t="s">
        <v>31</v>
      </c>
      <c r="AX653" s="13" t="s">
        <v>70</v>
      </c>
      <c r="AY653" s="204" t="s">
        <v>140</v>
      </c>
    </row>
    <row r="654" spans="1:65" s="14" customFormat="1">
      <c r="B654" s="205"/>
      <c r="C654" s="206"/>
      <c r="D654" s="195" t="s">
        <v>151</v>
      </c>
      <c r="E654" s="207" t="s">
        <v>18</v>
      </c>
      <c r="F654" s="208" t="s">
        <v>1080</v>
      </c>
      <c r="G654" s="206"/>
      <c r="H654" s="207" t="s">
        <v>18</v>
      </c>
      <c r="I654" s="209"/>
      <c r="J654" s="206"/>
      <c r="K654" s="206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151</v>
      </c>
      <c r="AU654" s="214" t="s">
        <v>80</v>
      </c>
      <c r="AV654" s="14" t="s">
        <v>78</v>
      </c>
      <c r="AW654" s="14" t="s">
        <v>31</v>
      </c>
      <c r="AX654" s="14" t="s">
        <v>70</v>
      </c>
      <c r="AY654" s="214" t="s">
        <v>140</v>
      </c>
    </row>
    <row r="655" spans="1:65" s="13" customFormat="1">
      <c r="B655" s="193"/>
      <c r="C655" s="194"/>
      <c r="D655" s="195" t="s">
        <v>151</v>
      </c>
      <c r="E655" s="196" t="s">
        <v>18</v>
      </c>
      <c r="F655" s="197" t="s">
        <v>1214</v>
      </c>
      <c r="G655" s="194"/>
      <c r="H655" s="198">
        <v>1.25</v>
      </c>
      <c r="I655" s="199"/>
      <c r="J655" s="194"/>
      <c r="K655" s="194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151</v>
      </c>
      <c r="AU655" s="204" t="s">
        <v>80</v>
      </c>
      <c r="AV655" s="13" t="s">
        <v>80</v>
      </c>
      <c r="AW655" s="13" t="s">
        <v>31</v>
      </c>
      <c r="AX655" s="13" t="s">
        <v>70</v>
      </c>
      <c r="AY655" s="204" t="s">
        <v>140</v>
      </c>
    </row>
    <row r="656" spans="1:65" s="13" customFormat="1">
      <c r="B656" s="193"/>
      <c r="C656" s="194"/>
      <c r="D656" s="195" t="s">
        <v>151</v>
      </c>
      <c r="E656" s="196" t="s">
        <v>18</v>
      </c>
      <c r="F656" s="197" t="s">
        <v>1215</v>
      </c>
      <c r="G656" s="194"/>
      <c r="H656" s="198">
        <v>3.12</v>
      </c>
      <c r="I656" s="199"/>
      <c r="J656" s="194"/>
      <c r="K656" s="194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151</v>
      </c>
      <c r="AU656" s="204" t="s">
        <v>80</v>
      </c>
      <c r="AV656" s="13" t="s">
        <v>80</v>
      </c>
      <c r="AW656" s="13" t="s">
        <v>31</v>
      </c>
      <c r="AX656" s="13" t="s">
        <v>70</v>
      </c>
      <c r="AY656" s="204" t="s">
        <v>140</v>
      </c>
    </row>
    <row r="657" spans="1:65" s="13" customFormat="1">
      <c r="B657" s="193"/>
      <c r="C657" s="194"/>
      <c r="D657" s="195" t="s">
        <v>151</v>
      </c>
      <c r="E657" s="196" t="s">
        <v>18</v>
      </c>
      <c r="F657" s="197" t="s">
        <v>1216</v>
      </c>
      <c r="G657" s="194"/>
      <c r="H657" s="198">
        <v>3.7999999999999999E-2</v>
      </c>
      <c r="I657" s="199"/>
      <c r="J657" s="194"/>
      <c r="K657" s="194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151</v>
      </c>
      <c r="AU657" s="204" t="s">
        <v>80</v>
      </c>
      <c r="AV657" s="13" t="s">
        <v>80</v>
      </c>
      <c r="AW657" s="13" t="s">
        <v>31</v>
      </c>
      <c r="AX657" s="13" t="s">
        <v>70</v>
      </c>
      <c r="AY657" s="204" t="s">
        <v>140</v>
      </c>
    </row>
    <row r="658" spans="1:65" s="2" customFormat="1" ht="24.2" customHeight="1">
      <c r="A658" s="34"/>
      <c r="B658" s="35"/>
      <c r="C658" s="174" t="s">
        <v>1217</v>
      </c>
      <c r="D658" s="174" t="s">
        <v>143</v>
      </c>
      <c r="E658" s="175" t="s">
        <v>1218</v>
      </c>
      <c r="F658" s="176" t="s">
        <v>1219</v>
      </c>
      <c r="G658" s="177" t="s">
        <v>169</v>
      </c>
      <c r="H658" s="178">
        <v>19.838000000000001</v>
      </c>
      <c r="I658" s="179"/>
      <c r="J658" s="180">
        <f>ROUND(I658*H658,2)</f>
        <v>0</v>
      </c>
      <c r="K658" s="181"/>
      <c r="L658" s="39"/>
      <c r="M658" s="182" t="s">
        <v>18</v>
      </c>
      <c r="N658" s="183" t="s">
        <v>41</v>
      </c>
      <c r="O658" s="64"/>
      <c r="P658" s="184">
        <f>O658*H658</f>
        <v>0</v>
      </c>
      <c r="Q658" s="184">
        <v>1.09232E-4</v>
      </c>
      <c r="R658" s="184">
        <f>Q658*H658</f>
        <v>2.1669444160000001E-3</v>
      </c>
      <c r="S658" s="184">
        <v>0</v>
      </c>
      <c r="T658" s="185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86" t="s">
        <v>263</v>
      </c>
      <c r="AT658" s="186" t="s">
        <v>143</v>
      </c>
      <c r="AU658" s="186" t="s">
        <v>80</v>
      </c>
      <c r="AY658" s="17" t="s">
        <v>140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7" t="s">
        <v>78</v>
      </c>
      <c r="BK658" s="187">
        <f>ROUND(I658*H658,2)</f>
        <v>0</v>
      </c>
      <c r="BL658" s="17" t="s">
        <v>263</v>
      </c>
      <c r="BM658" s="186" t="s">
        <v>1220</v>
      </c>
    </row>
    <row r="659" spans="1:65" s="2" customFormat="1">
      <c r="A659" s="34"/>
      <c r="B659" s="35"/>
      <c r="C659" s="36"/>
      <c r="D659" s="188" t="s">
        <v>149</v>
      </c>
      <c r="E659" s="36"/>
      <c r="F659" s="189" t="s">
        <v>1221</v>
      </c>
      <c r="G659" s="36"/>
      <c r="H659" s="36"/>
      <c r="I659" s="190"/>
      <c r="J659" s="36"/>
      <c r="K659" s="36"/>
      <c r="L659" s="39"/>
      <c r="M659" s="191"/>
      <c r="N659" s="192"/>
      <c r="O659" s="64"/>
      <c r="P659" s="64"/>
      <c r="Q659" s="64"/>
      <c r="R659" s="64"/>
      <c r="S659" s="64"/>
      <c r="T659" s="65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149</v>
      </c>
      <c r="AU659" s="17" t="s">
        <v>80</v>
      </c>
    </row>
    <row r="660" spans="1:65" s="2" customFormat="1" ht="24.2" customHeight="1">
      <c r="A660" s="34"/>
      <c r="B660" s="35"/>
      <c r="C660" s="174" t="s">
        <v>1222</v>
      </c>
      <c r="D660" s="174" t="s">
        <v>143</v>
      </c>
      <c r="E660" s="175" t="s">
        <v>1223</v>
      </c>
      <c r="F660" s="176" t="s">
        <v>1224</v>
      </c>
      <c r="G660" s="177" t="s">
        <v>169</v>
      </c>
      <c r="H660" s="178">
        <v>19.838000000000001</v>
      </c>
      <c r="I660" s="179"/>
      <c r="J660" s="180">
        <f>ROUND(I660*H660,2)</f>
        <v>0</v>
      </c>
      <c r="K660" s="181"/>
      <c r="L660" s="39"/>
      <c r="M660" s="182" t="s">
        <v>18</v>
      </c>
      <c r="N660" s="183" t="s">
        <v>41</v>
      </c>
      <c r="O660" s="64"/>
      <c r="P660" s="184">
        <f>O660*H660</f>
        <v>0</v>
      </c>
      <c r="Q660" s="184">
        <v>1.35E-4</v>
      </c>
      <c r="R660" s="184">
        <f>Q660*H660</f>
        <v>2.6781300000000004E-3</v>
      </c>
      <c r="S660" s="184">
        <v>0</v>
      </c>
      <c r="T660" s="185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86" t="s">
        <v>263</v>
      </c>
      <c r="AT660" s="186" t="s">
        <v>143</v>
      </c>
      <c r="AU660" s="186" t="s">
        <v>80</v>
      </c>
      <c r="AY660" s="17" t="s">
        <v>140</v>
      </c>
      <c r="BE660" s="187">
        <f>IF(N660="základní",J660,0)</f>
        <v>0</v>
      </c>
      <c r="BF660" s="187">
        <f>IF(N660="snížená",J660,0)</f>
        <v>0</v>
      </c>
      <c r="BG660" s="187">
        <f>IF(N660="zákl. přenesená",J660,0)</f>
        <v>0</v>
      </c>
      <c r="BH660" s="187">
        <f>IF(N660="sníž. přenesená",J660,0)</f>
        <v>0</v>
      </c>
      <c r="BI660" s="187">
        <f>IF(N660="nulová",J660,0)</f>
        <v>0</v>
      </c>
      <c r="BJ660" s="17" t="s">
        <v>78</v>
      </c>
      <c r="BK660" s="187">
        <f>ROUND(I660*H660,2)</f>
        <v>0</v>
      </c>
      <c r="BL660" s="17" t="s">
        <v>263</v>
      </c>
      <c r="BM660" s="186" t="s">
        <v>1225</v>
      </c>
    </row>
    <row r="661" spans="1:65" s="2" customFormat="1">
      <c r="A661" s="34"/>
      <c r="B661" s="35"/>
      <c r="C661" s="36"/>
      <c r="D661" s="188" t="s">
        <v>149</v>
      </c>
      <c r="E661" s="36"/>
      <c r="F661" s="189" t="s">
        <v>1226</v>
      </c>
      <c r="G661" s="36"/>
      <c r="H661" s="36"/>
      <c r="I661" s="190"/>
      <c r="J661" s="36"/>
      <c r="K661" s="36"/>
      <c r="L661" s="39"/>
      <c r="M661" s="191"/>
      <c r="N661" s="192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149</v>
      </c>
      <c r="AU661" s="17" t="s">
        <v>80</v>
      </c>
    </row>
    <row r="662" spans="1:65" s="2" customFormat="1" ht="24.2" customHeight="1">
      <c r="A662" s="34"/>
      <c r="B662" s="35"/>
      <c r="C662" s="174" t="s">
        <v>1227</v>
      </c>
      <c r="D662" s="174" t="s">
        <v>143</v>
      </c>
      <c r="E662" s="175" t="s">
        <v>1228</v>
      </c>
      <c r="F662" s="176" t="s">
        <v>1229</v>
      </c>
      <c r="G662" s="177" t="s">
        <v>169</v>
      </c>
      <c r="H662" s="178">
        <v>19.838000000000001</v>
      </c>
      <c r="I662" s="179"/>
      <c r="J662" s="180">
        <f>ROUND(I662*H662,2)</f>
        <v>0</v>
      </c>
      <c r="K662" s="181"/>
      <c r="L662" s="39"/>
      <c r="M662" s="182" t="s">
        <v>18</v>
      </c>
      <c r="N662" s="183" t="s">
        <v>41</v>
      </c>
      <c r="O662" s="64"/>
      <c r="P662" s="184">
        <f>O662*H662</f>
        <v>0</v>
      </c>
      <c r="Q662" s="184">
        <v>1.2305000000000001E-4</v>
      </c>
      <c r="R662" s="184">
        <f>Q662*H662</f>
        <v>2.4410659000000004E-3</v>
      </c>
      <c r="S662" s="184">
        <v>0</v>
      </c>
      <c r="T662" s="185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86" t="s">
        <v>263</v>
      </c>
      <c r="AT662" s="186" t="s">
        <v>143</v>
      </c>
      <c r="AU662" s="186" t="s">
        <v>80</v>
      </c>
      <c r="AY662" s="17" t="s">
        <v>140</v>
      </c>
      <c r="BE662" s="187">
        <f>IF(N662="základní",J662,0)</f>
        <v>0</v>
      </c>
      <c r="BF662" s="187">
        <f>IF(N662="snížená",J662,0)</f>
        <v>0</v>
      </c>
      <c r="BG662" s="187">
        <f>IF(N662="zákl. přenesená",J662,0)</f>
        <v>0</v>
      </c>
      <c r="BH662" s="187">
        <f>IF(N662="sníž. přenesená",J662,0)</f>
        <v>0</v>
      </c>
      <c r="BI662" s="187">
        <f>IF(N662="nulová",J662,0)</f>
        <v>0</v>
      </c>
      <c r="BJ662" s="17" t="s">
        <v>78</v>
      </c>
      <c r="BK662" s="187">
        <f>ROUND(I662*H662,2)</f>
        <v>0</v>
      </c>
      <c r="BL662" s="17" t="s">
        <v>263</v>
      </c>
      <c r="BM662" s="186" t="s">
        <v>1230</v>
      </c>
    </row>
    <row r="663" spans="1:65" s="2" customFormat="1">
      <c r="A663" s="34"/>
      <c r="B663" s="35"/>
      <c r="C663" s="36"/>
      <c r="D663" s="188" t="s">
        <v>149</v>
      </c>
      <c r="E663" s="36"/>
      <c r="F663" s="189" t="s">
        <v>1231</v>
      </c>
      <c r="G663" s="36"/>
      <c r="H663" s="36"/>
      <c r="I663" s="190"/>
      <c r="J663" s="36"/>
      <c r="K663" s="36"/>
      <c r="L663" s="39"/>
      <c r="M663" s="191"/>
      <c r="N663" s="192"/>
      <c r="O663" s="64"/>
      <c r="P663" s="64"/>
      <c r="Q663" s="64"/>
      <c r="R663" s="64"/>
      <c r="S663" s="64"/>
      <c r="T663" s="65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149</v>
      </c>
      <c r="AU663" s="17" t="s">
        <v>80</v>
      </c>
    </row>
    <row r="664" spans="1:65" s="2" customFormat="1" ht="33" customHeight="1">
      <c r="A664" s="34"/>
      <c r="B664" s="35"/>
      <c r="C664" s="174" t="s">
        <v>1232</v>
      </c>
      <c r="D664" s="174" t="s">
        <v>143</v>
      </c>
      <c r="E664" s="175" t="s">
        <v>1233</v>
      </c>
      <c r="F664" s="176" t="s">
        <v>1234</v>
      </c>
      <c r="G664" s="177" t="s">
        <v>169</v>
      </c>
      <c r="H664" s="178">
        <v>66</v>
      </c>
      <c r="I664" s="179"/>
      <c r="J664" s="180">
        <f>ROUND(I664*H664,2)</f>
        <v>0</v>
      </c>
      <c r="K664" s="181"/>
      <c r="L664" s="39"/>
      <c r="M664" s="182" t="s">
        <v>18</v>
      </c>
      <c r="N664" s="183" t="s">
        <v>41</v>
      </c>
      <c r="O664" s="64"/>
      <c r="P664" s="184">
        <f>O664*H664</f>
        <v>0</v>
      </c>
      <c r="Q664" s="184">
        <v>9.1000000000000003E-5</v>
      </c>
      <c r="R664" s="184">
        <f>Q664*H664</f>
        <v>6.0060000000000001E-3</v>
      </c>
      <c r="S664" s="184">
        <v>0</v>
      </c>
      <c r="T664" s="185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86" t="s">
        <v>263</v>
      </c>
      <c r="AT664" s="186" t="s">
        <v>143</v>
      </c>
      <c r="AU664" s="186" t="s">
        <v>80</v>
      </c>
      <c r="AY664" s="17" t="s">
        <v>140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7" t="s">
        <v>78</v>
      </c>
      <c r="BK664" s="187">
        <f>ROUND(I664*H664,2)</f>
        <v>0</v>
      </c>
      <c r="BL664" s="17" t="s">
        <v>263</v>
      </c>
      <c r="BM664" s="186" t="s">
        <v>1235</v>
      </c>
    </row>
    <row r="665" spans="1:65" s="2" customFormat="1">
      <c r="A665" s="34"/>
      <c r="B665" s="35"/>
      <c r="C665" s="36"/>
      <c r="D665" s="188" t="s">
        <v>149</v>
      </c>
      <c r="E665" s="36"/>
      <c r="F665" s="189" t="s">
        <v>1236</v>
      </c>
      <c r="G665" s="36"/>
      <c r="H665" s="36"/>
      <c r="I665" s="190"/>
      <c r="J665" s="36"/>
      <c r="K665" s="36"/>
      <c r="L665" s="39"/>
      <c r="M665" s="191"/>
      <c r="N665" s="192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149</v>
      </c>
      <c r="AU665" s="17" t="s">
        <v>80</v>
      </c>
    </row>
    <row r="666" spans="1:65" s="13" customFormat="1">
      <c r="B666" s="193"/>
      <c r="C666" s="194"/>
      <c r="D666" s="195" t="s">
        <v>151</v>
      </c>
      <c r="E666" s="196" t="s">
        <v>18</v>
      </c>
      <c r="F666" s="197" t="s">
        <v>1237</v>
      </c>
      <c r="G666" s="194"/>
      <c r="H666" s="198">
        <v>66</v>
      </c>
      <c r="I666" s="199"/>
      <c r="J666" s="194"/>
      <c r="K666" s="194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151</v>
      </c>
      <c r="AU666" s="204" t="s">
        <v>80</v>
      </c>
      <c r="AV666" s="13" t="s">
        <v>80</v>
      </c>
      <c r="AW666" s="13" t="s">
        <v>31</v>
      </c>
      <c r="AX666" s="13" t="s">
        <v>70</v>
      </c>
      <c r="AY666" s="204" t="s">
        <v>140</v>
      </c>
    </row>
    <row r="667" spans="1:65" s="2" customFormat="1" ht="24.2" customHeight="1">
      <c r="A667" s="34"/>
      <c r="B667" s="35"/>
      <c r="C667" s="174" t="s">
        <v>1238</v>
      </c>
      <c r="D667" s="174" t="s">
        <v>143</v>
      </c>
      <c r="E667" s="175" t="s">
        <v>1239</v>
      </c>
      <c r="F667" s="176" t="s">
        <v>1240</v>
      </c>
      <c r="G667" s="177" t="s">
        <v>169</v>
      </c>
      <c r="H667" s="178">
        <v>66</v>
      </c>
      <c r="I667" s="179"/>
      <c r="J667" s="180">
        <f>ROUND(I667*H667,2)</f>
        <v>0</v>
      </c>
      <c r="K667" s="181"/>
      <c r="L667" s="39"/>
      <c r="M667" s="182" t="s">
        <v>18</v>
      </c>
      <c r="N667" s="183" t="s">
        <v>41</v>
      </c>
      <c r="O667" s="64"/>
      <c r="P667" s="184">
        <f>O667*H667</f>
        <v>0</v>
      </c>
      <c r="Q667" s="184">
        <v>0</v>
      </c>
      <c r="R667" s="184">
        <f>Q667*H667</f>
        <v>0</v>
      </c>
      <c r="S667" s="184">
        <v>0</v>
      </c>
      <c r="T667" s="185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86" t="s">
        <v>263</v>
      </c>
      <c r="AT667" s="186" t="s">
        <v>143</v>
      </c>
      <c r="AU667" s="186" t="s">
        <v>80</v>
      </c>
      <c r="AY667" s="17" t="s">
        <v>140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7" t="s">
        <v>78</v>
      </c>
      <c r="BK667" s="187">
        <f>ROUND(I667*H667,2)</f>
        <v>0</v>
      </c>
      <c r="BL667" s="17" t="s">
        <v>263</v>
      </c>
      <c r="BM667" s="186" t="s">
        <v>1241</v>
      </c>
    </row>
    <row r="668" spans="1:65" s="2" customFormat="1">
      <c r="A668" s="34"/>
      <c r="B668" s="35"/>
      <c r="C668" s="36"/>
      <c r="D668" s="188" t="s">
        <v>149</v>
      </c>
      <c r="E668" s="36"/>
      <c r="F668" s="189" t="s">
        <v>1242</v>
      </c>
      <c r="G668" s="36"/>
      <c r="H668" s="36"/>
      <c r="I668" s="190"/>
      <c r="J668" s="36"/>
      <c r="K668" s="36"/>
      <c r="L668" s="39"/>
      <c r="M668" s="191"/>
      <c r="N668" s="192"/>
      <c r="O668" s="64"/>
      <c r="P668" s="64"/>
      <c r="Q668" s="64"/>
      <c r="R668" s="64"/>
      <c r="S668" s="64"/>
      <c r="T668" s="65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7" t="s">
        <v>149</v>
      </c>
      <c r="AU668" s="17" t="s">
        <v>80</v>
      </c>
    </row>
    <row r="669" spans="1:65" s="2" customFormat="1" ht="37.9" customHeight="1">
      <c r="A669" s="34"/>
      <c r="B669" s="35"/>
      <c r="C669" s="174" t="s">
        <v>1243</v>
      </c>
      <c r="D669" s="174" t="s">
        <v>143</v>
      </c>
      <c r="E669" s="175" t="s">
        <v>1244</v>
      </c>
      <c r="F669" s="176" t="s">
        <v>1245</v>
      </c>
      <c r="G669" s="177" t="s">
        <v>228</v>
      </c>
      <c r="H669" s="178">
        <v>140</v>
      </c>
      <c r="I669" s="179"/>
      <c r="J669" s="180">
        <f>ROUND(I669*H669,2)</f>
        <v>0</v>
      </c>
      <c r="K669" s="181"/>
      <c r="L669" s="39"/>
      <c r="M669" s="182" t="s">
        <v>18</v>
      </c>
      <c r="N669" s="183" t="s">
        <v>41</v>
      </c>
      <c r="O669" s="64"/>
      <c r="P669" s="184">
        <f>O669*H669</f>
        <v>0</v>
      </c>
      <c r="Q669" s="184">
        <v>6.0499999999999997E-6</v>
      </c>
      <c r="R669" s="184">
        <f>Q669*H669</f>
        <v>8.4699999999999999E-4</v>
      </c>
      <c r="S669" s="184">
        <v>0</v>
      </c>
      <c r="T669" s="185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86" t="s">
        <v>263</v>
      </c>
      <c r="AT669" s="186" t="s">
        <v>143</v>
      </c>
      <c r="AU669" s="186" t="s">
        <v>80</v>
      </c>
      <c r="AY669" s="17" t="s">
        <v>140</v>
      </c>
      <c r="BE669" s="187">
        <f>IF(N669="základní",J669,0)</f>
        <v>0</v>
      </c>
      <c r="BF669" s="187">
        <f>IF(N669="snížená",J669,0)</f>
        <v>0</v>
      </c>
      <c r="BG669" s="187">
        <f>IF(N669="zákl. přenesená",J669,0)</f>
        <v>0</v>
      </c>
      <c r="BH669" s="187">
        <f>IF(N669="sníž. přenesená",J669,0)</f>
        <v>0</v>
      </c>
      <c r="BI669" s="187">
        <f>IF(N669="nulová",J669,0)</f>
        <v>0</v>
      </c>
      <c r="BJ669" s="17" t="s">
        <v>78</v>
      </c>
      <c r="BK669" s="187">
        <f>ROUND(I669*H669,2)</f>
        <v>0</v>
      </c>
      <c r="BL669" s="17" t="s">
        <v>263</v>
      </c>
      <c r="BM669" s="186" t="s">
        <v>1246</v>
      </c>
    </row>
    <row r="670" spans="1:65" s="2" customFormat="1">
      <c r="A670" s="34"/>
      <c r="B670" s="35"/>
      <c r="C670" s="36"/>
      <c r="D670" s="188" t="s">
        <v>149</v>
      </c>
      <c r="E670" s="36"/>
      <c r="F670" s="189" t="s">
        <v>1247</v>
      </c>
      <c r="G670" s="36"/>
      <c r="H670" s="36"/>
      <c r="I670" s="190"/>
      <c r="J670" s="36"/>
      <c r="K670" s="36"/>
      <c r="L670" s="39"/>
      <c r="M670" s="191"/>
      <c r="N670" s="192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149</v>
      </c>
      <c r="AU670" s="17" t="s">
        <v>80</v>
      </c>
    </row>
    <row r="671" spans="1:65" s="2" customFormat="1" ht="24.2" customHeight="1">
      <c r="A671" s="34"/>
      <c r="B671" s="35"/>
      <c r="C671" s="174" t="s">
        <v>1248</v>
      </c>
      <c r="D671" s="174" t="s">
        <v>143</v>
      </c>
      <c r="E671" s="175" t="s">
        <v>1249</v>
      </c>
      <c r="F671" s="176" t="s">
        <v>1250</v>
      </c>
      <c r="G671" s="177" t="s">
        <v>169</v>
      </c>
      <c r="H671" s="178">
        <v>66</v>
      </c>
      <c r="I671" s="179"/>
      <c r="J671" s="180">
        <f>ROUND(I671*H671,2)</f>
        <v>0</v>
      </c>
      <c r="K671" s="181"/>
      <c r="L671" s="39"/>
      <c r="M671" s="182" t="s">
        <v>18</v>
      </c>
      <c r="N671" s="183" t="s">
        <v>41</v>
      </c>
      <c r="O671" s="64"/>
      <c r="P671" s="184">
        <f>O671*H671</f>
        <v>0</v>
      </c>
      <c r="Q671" s="184">
        <v>1.6699999999999999E-4</v>
      </c>
      <c r="R671" s="184">
        <f>Q671*H671</f>
        <v>1.1021999999999999E-2</v>
      </c>
      <c r="S671" s="184">
        <v>0</v>
      </c>
      <c r="T671" s="185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86" t="s">
        <v>263</v>
      </c>
      <c r="AT671" s="186" t="s">
        <v>143</v>
      </c>
      <c r="AU671" s="186" t="s">
        <v>80</v>
      </c>
      <c r="AY671" s="17" t="s">
        <v>140</v>
      </c>
      <c r="BE671" s="187">
        <f>IF(N671="základní",J671,0)</f>
        <v>0</v>
      </c>
      <c r="BF671" s="187">
        <f>IF(N671="snížená",J671,0)</f>
        <v>0</v>
      </c>
      <c r="BG671" s="187">
        <f>IF(N671="zákl. přenesená",J671,0)</f>
        <v>0</v>
      </c>
      <c r="BH671" s="187">
        <f>IF(N671="sníž. přenesená",J671,0)</f>
        <v>0</v>
      </c>
      <c r="BI671" s="187">
        <f>IF(N671="nulová",J671,0)</f>
        <v>0</v>
      </c>
      <c r="BJ671" s="17" t="s">
        <v>78</v>
      </c>
      <c r="BK671" s="187">
        <f>ROUND(I671*H671,2)</f>
        <v>0</v>
      </c>
      <c r="BL671" s="17" t="s">
        <v>263</v>
      </c>
      <c r="BM671" s="186" t="s">
        <v>1251</v>
      </c>
    </row>
    <row r="672" spans="1:65" s="2" customFormat="1">
      <c r="A672" s="34"/>
      <c r="B672" s="35"/>
      <c r="C672" s="36"/>
      <c r="D672" s="188" t="s">
        <v>149</v>
      </c>
      <c r="E672" s="36"/>
      <c r="F672" s="189" t="s">
        <v>1252</v>
      </c>
      <c r="G672" s="36"/>
      <c r="H672" s="36"/>
      <c r="I672" s="190"/>
      <c r="J672" s="36"/>
      <c r="K672" s="36"/>
      <c r="L672" s="39"/>
      <c r="M672" s="191"/>
      <c r="N672" s="192"/>
      <c r="O672" s="64"/>
      <c r="P672" s="64"/>
      <c r="Q672" s="64"/>
      <c r="R672" s="64"/>
      <c r="S672" s="64"/>
      <c r="T672" s="65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149</v>
      </c>
      <c r="AU672" s="17" t="s">
        <v>80</v>
      </c>
    </row>
    <row r="673" spans="1:65" s="2" customFormat="1" ht="24.2" customHeight="1">
      <c r="A673" s="34"/>
      <c r="B673" s="35"/>
      <c r="C673" s="174" t="s">
        <v>1253</v>
      </c>
      <c r="D673" s="174" t="s">
        <v>143</v>
      </c>
      <c r="E673" s="175" t="s">
        <v>1254</v>
      </c>
      <c r="F673" s="176" t="s">
        <v>1255</v>
      </c>
      <c r="G673" s="177" t="s">
        <v>228</v>
      </c>
      <c r="H673" s="178">
        <v>140</v>
      </c>
      <c r="I673" s="179"/>
      <c r="J673" s="180">
        <f>ROUND(I673*H673,2)</f>
        <v>0</v>
      </c>
      <c r="K673" s="181"/>
      <c r="L673" s="39"/>
      <c r="M673" s="182" t="s">
        <v>18</v>
      </c>
      <c r="N673" s="183" t="s">
        <v>41</v>
      </c>
      <c r="O673" s="64"/>
      <c r="P673" s="184">
        <f>O673*H673</f>
        <v>0</v>
      </c>
      <c r="Q673" s="184">
        <v>2.0910000000000001E-5</v>
      </c>
      <c r="R673" s="184">
        <f>Q673*H673</f>
        <v>2.9274000000000001E-3</v>
      </c>
      <c r="S673" s="184">
        <v>0</v>
      </c>
      <c r="T673" s="185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86" t="s">
        <v>263</v>
      </c>
      <c r="AT673" s="186" t="s">
        <v>143</v>
      </c>
      <c r="AU673" s="186" t="s">
        <v>80</v>
      </c>
      <c r="AY673" s="17" t="s">
        <v>140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17" t="s">
        <v>78</v>
      </c>
      <c r="BK673" s="187">
        <f>ROUND(I673*H673,2)</f>
        <v>0</v>
      </c>
      <c r="BL673" s="17" t="s">
        <v>263</v>
      </c>
      <c r="BM673" s="186" t="s">
        <v>1256</v>
      </c>
    </row>
    <row r="674" spans="1:65" s="2" customFormat="1">
      <c r="A674" s="34"/>
      <c r="B674" s="35"/>
      <c r="C674" s="36"/>
      <c r="D674" s="188" t="s">
        <v>149</v>
      </c>
      <c r="E674" s="36"/>
      <c r="F674" s="189" t="s">
        <v>1257</v>
      </c>
      <c r="G674" s="36"/>
      <c r="H674" s="36"/>
      <c r="I674" s="190"/>
      <c r="J674" s="36"/>
      <c r="K674" s="36"/>
      <c r="L674" s="39"/>
      <c r="M674" s="191"/>
      <c r="N674" s="192"/>
      <c r="O674" s="64"/>
      <c r="P674" s="64"/>
      <c r="Q674" s="64"/>
      <c r="R674" s="64"/>
      <c r="S674" s="64"/>
      <c r="T674" s="65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149</v>
      </c>
      <c r="AU674" s="17" t="s">
        <v>80</v>
      </c>
    </row>
    <row r="675" spans="1:65" s="2" customFormat="1" ht="24.2" customHeight="1">
      <c r="A675" s="34"/>
      <c r="B675" s="35"/>
      <c r="C675" s="174" t="s">
        <v>1258</v>
      </c>
      <c r="D675" s="174" t="s">
        <v>143</v>
      </c>
      <c r="E675" s="175" t="s">
        <v>1259</v>
      </c>
      <c r="F675" s="176" t="s">
        <v>1260</v>
      </c>
      <c r="G675" s="177" t="s">
        <v>228</v>
      </c>
      <c r="H675" s="178">
        <v>140</v>
      </c>
      <c r="I675" s="179"/>
      <c r="J675" s="180">
        <f>ROUND(I675*H675,2)</f>
        <v>0</v>
      </c>
      <c r="K675" s="181"/>
      <c r="L675" s="39"/>
      <c r="M675" s="182" t="s">
        <v>18</v>
      </c>
      <c r="N675" s="183" t="s">
        <v>41</v>
      </c>
      <c r="O675" s="64"/>
      <c r="P675" s="184">
        <f>O675*H675</f>
        <v>0</v>
      </c>
      <c r="Q675" s="184">
        <v>2.2120000000000002E-5</v>
      </c>
      <c r="R675" s="184">
        <f>Q675*H675</f>
        <v>3.0968000000000002E-3</v>
      </c>
      <c r="S675" s="184">
        <v>0</v>
      </c>
      <c r="T675" s="185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86" t="s">
        <v>263</v>
      </c>
      <c r="AT675" s="186" t="s">
        <v>143</v>
      </c>
      <c r="AU675" s="186" t="s">
        <v>80</v>
      </c>
      <c r="AY675" s="17" t="s">
        <v>140</v>
      </c>
      <c r="BE675" s="187">
        <f>IF(N675="základní",J675,0)</f>
        <v>0</v>
      </c>
      <c r="BF675" s="187">
        <f>IF(N675="snížená",J675,0)</f>
        <v>0</v>
      </c>
      <c r="BG675" s="187">
        <f>IF(N675="zákl. přenesená",J675,0)</f>
        <v>0</v>
      </c>
      <c r="BH675" s="187">
        <f>IF(N675="sníž. přenesená",J675,0)</f>
        <v>0</v>
      </c>
      <c r="BI675" s="187">
        <f>IF(N675="nulová",J675,0)</f>
        <v>0</v>
      </c>
      <c r="BJ675" s="17" t="s">
        <v>78</v>
      </c>
      <c r="BK675" s="187">
        <f>ROUND(I675*H675,2)</f>
        <v>0</v>
      </c>
      <c r="BL675" s="17" t="s">
        <v>263</v>
      </c>
      <c r="BM675" s="186" t="s">
        <v>1261</v>
      </c>
    </row>
    <row r="676" spans="1:65" s="2" customFormat="1">
      <c r="A676" s="34"/>
      <c r="B676" s="35"/>
      <c r="C676" s="36"/>
      <c r="D676" s="188" t="s">
        <v>149</v>
      </c>
      <c r="E676" s="36"/>
      <c r="F676" s="189" t="s">
        <v>1262</v>
      </c>
      <c r="G676" s="36"/>
      <c r="H676" s="36"/>
      <c r="I676" s="190"/>
      <c r="J676" s="36"/>
      <c r="K676" s="36"/>
      <c r="L676" s="39"/>
      <c r="M676" s="191"/>
      <c r="N676" s="192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149</v>
      </c>
      <c r="AU676" s="17" t="s">
        <v>80</v>
      </c>
    </row>
    <row r="677" spans="1:65" s="2" customFormat="1" ht="24.2" customHeight="1">
      <c r="A677" s="34"/>
      <c r="B677" s="35"/>
      <c r="C677" s="174" t="s">
        <v>1263</v>
      </c>
      <c r="D677" s="174" t="s">
        <v>143</v>
      </c>
      <c r="E677" s="175" t="s">
        <v>1264</v>
      </c>
      <c r="F677" s="176" t="s">
        <v>1265</v>
      </c>
      <c r="G677" s="177" t="s">
        <v>169</v>
      </c>
      <c r="H677" s="178">
        <v>66</v>
      </c>
      <c r="I677" s="179"/>
      <c r="J677" s="180">
        <f>ROUND(I677*H677,2)</f>
        <v>0</v>
      </c>
      <c r="K677" s="181"/>
      <c r="L677" s="39"/>
      <c r="M677" s="182" t="s">
        <v>18</v>
      </c>
      <c r="N677" s="183" t="s">
        <v>41</v>
      </c>
      <c r="O677" s="64"/>
      <c r="P677" s="184">
        <f>O677*H677</f>
        <v>0</v>
      </c>
      <c r="Q677" s="184">
        <v>4.2779999999999999E-4</v>
      </c>
      <c r="R677" s="184">
        <f>Q677*H677</f>
        <v>2.8234800000000001E-2</v>
      </c>
      <c r="S677" s="184">
        <v>0</v>
      </c>
      <c r="T677" s="185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86" t="s">
        <v>263</v>
      </c>
      <c r="AT677" s="186" t="s">
        <v>143</v>
      </c>
      <c r="AU677" s="186" t="s">
        <v>80</v>
      </c>
      <c r="AY677" s="17" t="s">
        <v>140</v>
      </c>
      <c r="BE677" s="187">
        <f>IF(N677="základní",J677,0)</f>
        <v>0</v>
      </c>
      <c r="BF677" s="187">
        <f>IF(N677="snížená",J677,0)</f>
        <v>0</v>
      </c>
      <c r="BG677" s="187">
        <f>IF(N677="zákl. přenesená",J677,0)</f>
        <v>0</v>
      </c>
      <c r="BH677" s="187">
        <f>IF(N677="sníž. přenesená",J677,0)</f>
        <v>0</v>
      </c>
      <c r="BI677" s="187">
        <f>IF(N677="nulová",J677,0)</f>
        <v>0</v>
      </c>
      <c r="BJ677" s="17" t="s">
        <v>78</v>
      </c>
      <c r="BK677" s="187">
        <f>ROUND(I677*H677,2)</f>
        <v>0</v>
      </c>
      <c r="BL677" s="17" t="s">
        <v>263</v>
      </c>
      <c r="BM677" s="186" t="s">
        <v>1266</v>
      </c>
    </row>
    <row r="678" spans="1:65" s="2" customFormat="1">
      <c r="A678" s="34"/>
      <c r="B678" s="35"/>
      <c r="C678" s="36"/>
      <c r="D678" s="188" t="s">
        <v>149</v>
      </c>
      <c r="E678" s="36"/>
      <c r="F678" s="189" t="s">
        <v>1267</v>
      </c>
      <c r="G678" s="36"/>
      <c r="H678" s="36"/>
      <c r="I678" s="190"/>
      <c r="J678" s="36"/>
      <c r="K678" s="36"/>
      <c r="L678" s="39"/>
      <c r="M678" s="191"/>
      <c r="N678" s="192"/>
      <c r="O678" s="64"/>
      <c r="P678" s="64"/>
      <c r="Q678" s="64"/>
      <c r="R678" s="64"/>
      <c r="S678" s="64"/>
      <c r="T678" s="65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149</v>
      </c>
      <c r="AU678" s="17" t="s">
        <v>80</v>
      </c>
    </row>
    <row r="679" spans="1:65" s="2" customFormat="1" ht="33" customHeight="1">
      <c r="A679" s="34"/>
      <c r="B679" s="35"/>
      <c r="C679" s="174" t="s">
        <v>1268</v>
      </c>
      <c r="D679" s="174" t="s">
        <v>143</v>
      </c>
      <c r="E679" s="175" t="s">
        <v>1269</v>
      </c>
      <c r="F679" s="176" t="s">
        <v>1270</v>
      </c>
      <c r="G679" s="177" t="s">
        <v>228</v>
      </c>
      <c r="H679" s="178">
        <v>140</v>
      </c>
      <c r="I679" s="179"/>
      <c r="J679" s="180">
        <f>ROUND(I679*H679,2)</f>
        <v>0</v>
      </c>
      <c r="K679" s="181"/>
      <c r="L679" s="39"/>
      <c r="M679" s="182" t="s">
        <v>18</v>
      </c>
      <c r="N679" s="183" t="s">
        <v>41</v>
      </c>
      <c r="O679" s="64"/>
      <c r="P679" s="184">
        <f>O679*H679</f>
        <v>0</v>
      </c>
      <c r="Q679" s="184">
        <v>3.1940000000000003E-5</v>
      </c>
      <c r="R679" s="184">
        <f>Q679*H679</f>
        <v>4.4716000000000001E-3</v>
      </c>
      <c r="S679" s="184">
        <v>0</v>
      </c>
      <c r="T679" s="185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86" t="s">
        <v>263</v>
      </c>
      <c r="AT679" s="186" t="s">
        <v>143</v>
      </c>
      <c r="AU679" s="186" t="s">
        <v>80</v>
      </c>
      <c r="AY679" s="17" t="s">
        <v>140</v>
      </c>
      <c r="BE679" s="187">
        <f>IF(N679="základní",J679,0)</f>
        <v>0</v>
      </c>
      <c r="BF679" s="187">
        <f>IF(N679="snížená",J679,0)</f>
        <v>0</v>
      </c>
      <c r="BG679" s="187">
        <f>IF(N679="zákl. přenesená",J679,0)</f>
        <v>0</v>
      </c>
      <c r="BH679" s="187">
        <f>IF(N679="sníž. přenesená",J679,0)</f>
        <v>0</v>
      </c>
      <c r="BI679" s="187">
        <f>IF(N679="nulová",J679,0)</f>
        <v>0</v>
      </c>
      <c r="BJ679" s="17" t="s">
        <v>78</v>
      </c>
      <c r="BK679" s="187">
        <f>ROUND(I679*H679,2)</f>
        <v>0</v>
      </c>
      <c r="BL679" s="17" t="s">
        <v>263</v>
      </c>
      <c r="BM679" s="186" t="s">
        <v>1271</v>
      </c>
    </row>
    <row r="680" spans="1:65" s="2" customFormat="1">
      <c r="A680" s="34"/>
      <c r="B680" s="35"/>
      <c r="C680" s="36"/>
      <c r="D680" s="188" t="s">
        <v>149</v>
      </c>
      <c r="E680" s="36"/>
      <c r="F680" s="189" t="s">
        <v>1272</v>
      </c>
      <c r="G680" s="36"/>
      <c r="H680" s="36"/>
      <c r="I680" s="190"/>
      <c r="J680" s="36"/>
      <c r="K680" s="36"/>
      <c r="L680" s="39"/>
      <c r="M680" s="191"/>
      <c r="N680" s="192"/>
      <c r="O680" s="64"/>
      <c r="P680" s="64"/>
      <c r="Q680" s="64"/>
      <c r="R680" s="64"/>
      <c r="S680" s="64"/>
      <c r="T680" s="65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149</v>
      </c>
      <c r="AU680" s="17" t="s">
        <v>80</v>
      </c>
    </row>
    <row r="681" spans="1:65" s="2" customFormat="1" ht="37.9" customHeight="1">
      <c r="A681" s="34"/>
      <c r="B681" s="35"/>
      <c r="C681" s="174" t="s">
        <v>1273</v>
      </c>
      <c r="D681" s="174" t="s">
        <v>143</v>
      </c>
      <c r="E681" s="175" t="s">
        <v>1274</v>
      </c>
      <c r="F681" s="176" t="s">
        <v>1275</v>
      </c>
      <c r="G681" s="177" t="s">
        <v>228</v>
      </c>
      <c r="H681" s="178">
        <v>140</v>
      </c>
      <c r="I681" s="179"/>
      <c r="J681" s="180">
        <f>ROUND(I681*H681,2)</f>
        <v>0</v>
      </c>
      <c r="K681" s="181"/>
      <c r="L681" s="39"/>
      <c r="M681" s="182" t="s">
        <v>18</v>
      </c>
      <c r="N681" s="183" t="s">
        <v>41</v>
      </c>
      <c r="O681" s="64"/>
      <c r="P681" s="184">
        <f>O681*H681</f>
        <v>0</v>
      </c>
      <c r="Q681" s="184">
        <v>2.4382000000000001E-5</v>
      </c>
      <c r="R681" s="184">
        <f>Q681*H681</f>
        <v>3.41348E-3</v>
      </c>
      <c r="S681" s="184">
        <v>0</v>
      </c>
      <c r="T681" s="185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86" t="s">
        <v>263</v>
      </c>
      <c r="AT681" s="186" t="s">
        <v>143</v>
      </c>
      <c r="AU681" s="186" t="s">
        <v>80</v>
      </c>
      <c r="AY681" s="17" t="s">
        <v>140</v>
      </c>
      <c r="BE681" s="187">
        <f>IF(N681="základní",J681,0)</f>
        <v>0</v>
      </c>
      <c r="BF681" s="187">
        <f>IF(N681="snížená",J681,0)</f>
        <v>0</v>
      </c>
      <c r="BG681" s="187">
        <f>IF(N681="zákl. přenesená",J681,0)</f>
        <v>0</v>
      </c>
      <c r="BH681" s="187">
        <f>IF(N681="sníž. přenesená",J681,0)</f>
        <v>0</v>
      </c>
      <c r="BI681" s="187">
        <f>IF(N681="nulová",J681,0)</f>
        <v>0</v>
      </c>
      <c r="BJ681" s="17" t="s">
        <v>78</v>
      </c>
      <c r="BK681" s="187">
        <f>ROUND(I681*H681,2)</f>
        <v>0</v>
      </c>
      <c r="BL681" s="17" t="s">
        <v>263</v>
      </c>
      <c r="BM681" s="186" t="s">
        <v>1276</v>
      </c>
    </row>
    <row r="682" spans="1:65" s="2" customFormat="1">
      <c r="A682" s="34"/>
      <c r="B682" s="35"/>
      <c r="C682" s="36"/>
      <c r="D682" s="188" t="s">
        <v>149</v>
      </c>
      <c r="E682" s="36"/>
      <c r="F682" s="189" t="s">
        <v>1277</v>
      </c>
      <c r="G682" s="36"/>
      <c r="H682" s="36"/>
      <c r="I682" s="190"/>
      <c r="J682" s="36"/>
      <c r="K682" s="36"/>
      <c r="L682" s="39"/>
      <c r="M682" s="191"/>
      <c r="N682" s="192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149</v>
      </c>
      <c r="AU682" s="17" t="s">
        <v>80</v>
      </c>
    </row>
    <row r="683" spans="1:65" s="2" customFormat="1" ht="24.2" customHeight="1">
      <c r="A683" s="34"/>
      <c r="B683" s="35"/>
      <c r="C683" s="174" t="s">
        <v>1278</v>
      </c>
      <c r="D683" s="174" t="s">
        <v>143</v>
      </c>
      <c r="E683" s="175" t="s">
        <v>1279</v>
      </c>
      <c r="F683" s="176" t="s">
        <v>1280</v>
      </c>
      <c r="G683" s="177" t="s">
        <v>169</v>
      </c>
      <c r="H683" s="178">
        <v>27.143999999999998</v>
      </c>
      <c r="I683" s="179"/>
      <c r="J683" s="180">
        <f>ROUND(I683*H683,2)</f>
        <v>0</v>
      </c>
      <c r="K683" s="181"/>
      <c r="L683" s="39"/>
      <c r="M683" s="182" t="s">
        <v>18</v>
      </c>
      <c r="N683" s="183" t="s">
        <v>41</v>
      </c>
      <c r="O683" s="64"/>
      <c r="P683" s="184">
        <f>O683*H683</f>
        <v>0</v>
      </c>
      <c r="Q683" s="184">
        <v>2.1000000000000001E-4</v>
      </c>
      <c r="R683" s="184">
        <f>Q683*H683</f>
        <v>5.7002399999999996E-3</v>
      </c>
      <c r="S683" s="184">
        <v>0</v>
      </c>
      <c r="T683" s="185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86" t="s">
        <v>263</v>
      </c>
      <c r="AT683" s="186" t="s">
        <v>143</v>
      </c>
      <c r="AU683" s="186" t="s">
        <v>80</v>
      </c>
      <c r="AY683" s="17" t="s">
        <v>140</v>
      </c>
      <c r="BE683" s="187">
        <f>IF(N683="základní",J683,0)</f>
        <v>0</v>
      </c>
      <c r="BF683" s="187">
        <f>IF(N683="snížená",J683,0)</f>
        <v>0</v>
      </c>
      <c r="BG683" s="187">
        <f>IF(N683="zákl. přenesená",J683,0)</f>
        <v>0</v>
      </c>
      <c r="BH683" s="187">
        <f>IF(N683="sníž. přenesená",J683,0)</f>
        <v>0</v>
      </c>
      <c r="BI683" s="187">
        <f>IF(N683="nulová",J683,0)</f>
        <v>0</v>
      </c>
      <c r="BJ683" s="17" t="s">
        <v>78</v>
      </c>
      <c r="BK683" s="187">
        <f>ROUND(I683*H683,2)</f>
        <v>0</v>
      </c>
      <c r="BL683" s="17" t="s">
        <v>263</v>
      </c>
      <c r="BM683" s="186" t="s">
        <v>1281</v>
      </c>
    </row>
    <row r="684" spans="1:65" s="2" customFormat="1">
      <c r="A684" s="34"/>
      <c r="B684" s="35"/>
      <c r="C684" s="36"/>
      <c r="D684" s="188" t="s">
        <v>149</v>
      </c>
      <c r="E684" s="36"/>
      <c r="F684" s="189" t="s">
        <v>1282</v>
      </c>
      <c r="G684" s="36"/>
      <c r="H684" s="36"/>
      <c r="I684" s="190"/>
      <c r="J684" s="36"/>
      <c r="K684" s="36"/>
      <c r="L684" s="39"/>
      <c r="M684" s="191"/>
      <c r="N684" s="192"/>
      <c r="O684" s="64"/>
      <c r="P684" s="64"/>
      <c r="Q684" s="64"/>
      <c r="R684" s="64"/>
      <c r="S684" s="64"/>
      <c r="T684" s="65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149</v>
      </c>
      <c r="AU684" s="17" t="s">
        <v>80</v>
      </c>
    </row>
    <row r="685" spans="1:65" s="14" customFormat="1">
      <c r="B685" s="205"/>
      <c r="C685" s="206"/>
      <c r="D685" s="195" t="s">
        <v>151</v>
      </c>
      <c r="E685" s="207" t="s">
        <v>18</v>
      </c>
      <c r="F685" s="208" t="s">
        <v>1283</v>
      </c>
      <c r="G685" s="206"/>
      <c r="H685" s="207" t="s">
        <v>18</v>
      </c>
      <c r="I685" s="209"/>
      <c r="J685" s="206"/>
      <c r="K685" s="206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151</v>
      </c>
      <c r="AU685" s="214" t="s">
        <v>80</v>
      </c>
      <c r="AV685" s="14" t="s">
        <v>78</v>
      </c>
      <c r="AW685" s="14" t="s">
        <v>31</v>
      </c>
      <c r="AX685" s="14" t="s">
        <v>70</v>
      </c>
      <c r="AY685" s="214" t="s">
        <v>140</v>
      </c>
    </row>
    <row r="686" spans="1:65" s="14" customFormat="1">
      <c r="B686" s="205"/>
      <c r="C686" s="206"/>
      <c r="D686" s="195" t="s">
        <v>151</v>
      </c>
      <c r="E686" s="207" t="s">
        <v>18</v>
      </c>
      <c r="F686" s="208" t="s">
        <v>1284</v>
      </c>
      <c r="G686" s="206"/>
      <c r="H686" s="207" t="s">
        <v>18</v>
      </c>
      <c r="I686" s="209"/>
      <c r="J686" s="206"/>
      <c r="K686" s="206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151</v>
      </c>
      <c r="AU686" s="214" t="s">
        <v>80</v>
      </c>
      <c r="AV686" s="14" t="s">
        <v>78</v>
      </c>
      <c r="AW686" s="14" t="s">
        <v>31</v>
      </c>
      <c r="AX686" s="14" t="s">
        <v>70</v>
      </c>
      <c r="AY686" s="214" t="s">
        <v>140</v>
      </c>
    </row>
    <row r="687" spans="1:65" s="13" customFormat="1">
      <c r="B687" s="193"/>
      <c r="C687" s="194"/>
      <c r="D687" s="195" t="s">
        <v>151</v>
      </c>
      <c r="E687" s="196" t="s">
        <v>18</v>
      </c>
      <c r="F687" s="197" t="s">
        <v>1285</v>
      </c>
      <c r="G687" s="194"/>
      <c r="H687" s="198">
        <v>26.603999999999999</v>
      </c>
      <c r="I687" s="199"/>
      <c r="J687" s="194"/>
      <c r="K687" s="194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151</v>
      </c>
      <c r="AU687" s="204" t="s">
        <v>80</v>
      </c>
      <c r="AV687" s="13" t="s">
        <v>80</v>
      </c>
      <c r="AW687" s="13" t="s">
        <v>31</v>
      </c>
      <c r="AX687" s="13" t="s">
        <v>70</v>
      </c>
      <c r="AY687" s="204" t="s">
        <v>140</v>
      </c>
    </row>
    <row r="688" spans="1:65" s="13" customFormat="1">
      <c r="B688" s="193"/>
      <c r="C688" s="194"/>
      <c r="D688" s="195" t="s">
        <v>151</v>
      </c>
      <c r="E688" s="196" t="s">
        <v>18</v>
      </c>
      <c r="F688" s="197" t="s">
        <v>1286</v>
      </c>
      <c r="G688" s="194"/>
      <c r="H688" s="198">
        <v>-1.44</v>
      </c>
      <c r="I688" s="199"/>
      <c r="J688" s="194"/>
      <c r="K688" s="194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151</v>
      </c>
      <c r="AU688" s="204" t="s">
        <v>80</v>
      </c>
      <c r="AV688" s="13" t="s">
        <v>80</v>
      </c>
      <c r="AW688" s="13" t="s">
        <v>31</v>
      </c>
      <c r="AX688" s="13" t="s">
        <v>70</v>
      </c>
      <c r="AY688" s="204" t="s">
        <v>140</v>
      </c>
    </row>
    <row r="689" spans="1:65" s="13" customFormat="1">
      <c r="B689" s="193"/>
      <c r="C689" s="194"/>
      <c r="D689" s="195" t="s">
        <v>151</v>
      </c>
      <c r="E689" s="196" t="s">
        <v>18</v>
      </c>
      <c r="F689" s="197" t="s">
        <v>1287</v>
      </c>
      <c r="G689" s="194"/>
      <c r="H689" s="198">
        <v>1.98</v>
      </c>
      <c r="I689" s="199"/>
      <c r="J689" s="194"/>
      <c r="K689" s="194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151</v>
      </c>
      <c r="AU689" s="204" t="s">
        <v>80</v>
      </c>
      <c r="AV689" s="13" t="s">
        <v>80</v>
      </c>
      <c r="AW689" s="13" t="s">
        <v>31</v>
      </c>
      <c r="AX689" s="13" t="s">
        <v>70</v>
      </c>
      <c r="AY689" s="204" t="s">
        <v>140</v>
      </c>
    </row>
    <row r="690" spans="1:65" s="12" customFormat="1" ht="22.9" customHeight="1">
      <c r="B690" s="158"/>
      <c r="C690" s="159"/>
      <c r="D690" s="160" t="s">
        <v>69</v>
      </c>
      <c r="E690" s="172" t="s">
        <v>1288</v>
      </c>
      <c r="F690" s="172" t="s">
        <v>1289</v>
      </c>
      <c r="G690" s="159"/>
      <c r="H690" s="159"/>
      <c r="I690" s="162"/>
      <c r="J690" s="173">
        <f>BK690</f>
        <v>0</v>
      </c>
      <c r="K690" s="159"/>
      <c r="L690" s="164"/>
      <c r="M690" s="165"/>
      <c r="N690" s="166"/>
      <c r="O690" s="166"/>
      <c r="P690" s="167">
        <f>SUM(P691:P797)</f>
        <v>0</v>
      </c>
      <c r="Q690" s="166"/>
      <c r="R690" s="167">
        <f>SUM(R691:R797)</f>
        <v>1.21814830602</v>
      </c>
      <c r="S690" s="166"/>
      <c r="T690" s="168">
        <f>SUM(T691:T797)</f>
        <v>0.20704006999999999</v>
      </c>
      <c r="AR690" s="169" t="s">
        <v>80</v>
      </c>
      <c r="AT690" s="170" t="s">
        <v>69</v>
      </c>
      <c r="AU690" s="170" t="s">
        <v>78</v>
      </c>
      <c r="AY690" s="169" t="s">
        <v>140</v>
      </c>
      <c r="BK690" s="171">
        <f>SUM(BK691:BK797)</f>
        <v>0</v>
      </c>
    </row>
    <row r="691" spans="1:65" s="2" customFormat="1" ht="24.2" customHeight="1">
      <c r="A691" s="34"/>
      <c r="B691" s="35"/>
      <c r="C691" s="174" t="s">
        <v>1290</v>
      </c>
      <c r="D691" s="174" t="s">
        <v>143</v>
      </c>
      <c r="E691" s="175" t="s">
        <v>1291</v>
      </c>
      <c r="F691" s="176" t="s">
        <v>1292</v>
      </c>
      <c r="G691" s="177" t="s">
        <v>169</v>
      </c>
      <c r="H691" s="178">
        <v>27.143999999999998</v>
      </c>
      <c r="I691" s="179"/>
      <c r="J691" s="180">
        <f>ROUND(I691*H691,2)</f>
        <v>0</v>
      </c>
      <c r="K691" s="181"/>
      <c r="L691" s="39"/>
      <c r="M691" s="182" t="s">
        <v>18</v>
      </c>
      <c r="N691" s="183" t="s">
        <v>41</v>
      </c>
      <c r="O691" s="64"/>
      <c r="P691" s="184">
        <f>O691*H691</f>
        <v>0</v>
      </c>
      <c r="Q691" s="184">
        <v>2.08E-6</v>
      </c>
      <c r="R691" s="184">
        <f>Q691*H691</f>
        <v>5.6459519999999998E-5</v>
      </c>
      <c r="S691" s="184">
        <v>1.4999999999999999E-4</v>
      </c>
      <c r="T691" s="185">
        <f>S691*H691</f>
        <v>4.071599999999999E-3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86" t="s">
        <v>263</v>
      </c>
      <c r="AT691" s="186" t="s">
        <v>143</v>
      </c>
      <c r="AU691" s="186" t="s">
        <v>80</v>
      </c>
      <c r="AY691" s="17" t="s">
        <v>140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7" t="s">
        <v>78</v>
      </c>
      <c r="BK691" s="187">
        <f>ROUND(I691*H691,2)</f>
        <v>0</v>
      </c>
      <c r="BL691" s="17" t="s">
        <v>263</v>
      </c>
      <c r="BM691" s="186" t="s">
        <v>1293</v>
      </c>
    </row>
    <row r="692" spans="1:65" s="2" customFormat="1">
      <c r="A692" s="34"/>
      <c r="B692" s="35"/>
      <c r="C692" s="36"/>
      <c r="D692" s="188" t="s">
        <v>149</v>
      </c>
      <c r="E692" s="36"/>
      <c r="F692" s="189" t="s">
        <v>1294</v>
      </c>
      <c r="G692" s="36"/>
      <c r="H692" s="36"/>
      <c r="I692" s="190"/>
      <c r="J692" s="36"/>
      <c r="K692" s="36"/>
      <c r="L692" s="39"/>
      <c r="M692" s="191"/>
      <c r="N692" s="192"/>
      <c r="O692" s="64"/>
      <c r="P692" s="64"/>
      <c r="Q692" s="64"/>
      <c r="R692" s="64"/>
      <c r="S692" s="64"/>
      <c r="T692" s="65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T692" s="17" t="s">
        <v>149</v>
      </c>
      <c r="AU692" s="17" t="s">
        <v>80</v>
      </c>
    </row>
    <row r="693" spans="1:65" s="14" customFormat="1">
      <c r="B693" s="205"/>
      <c r="C693" s="206"/>
      <c r="D693" s="195" t="s">
        <v>151</v>
      </c>
      <c r="E693" s="207" t="s">
        <v>18</v>
      </c>
      <c r="F693" s="208" t="s">
        <v>1283</v>
      </c>
      <c r="G693" s="206"/>
      <c r="H693" s="207" t="s">
        <v>18</v>
      </c>
      <c r="I693" s="209"/>
      <c r="J693" s="206"/>
      <c r="K693" s="206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151</v>
      </c>
      <c r="AU693" s="214" t="s">
        <v>80</v>
      </c>
      <c r="AV693" s="14" t="s">
        <v>78</v>
      </c>
      <c r="AW693" s="14" t="s">
        <v>31</v>
      </c>
      <c r="AX693" s="14" t="s">
        <v>70</v>
      </c>
      <c r="AY693" s="214" t="s">
        <v>140</v>
      </c>
    </row>
    <row r="694" spans="1:65" s="14" customFormat="1">
      <c r="B694" s="205"/>
      <c r="C694" s="206"/>
      <c r="D694" s="195" t="s">
        <v>151</v>
      </c>
      <c r="E694" s="207" t="s">
        <v>18</v>
      </c>
      <c r="F694" s="208" t="s">
        <v>1284</v>
      </c>
      <c r="G694" s="206"/>
      <c r="H694" s="207" t="s">
        <v>18</v>
      </c>
      <c r="I694" s="209"/>
      <c r="J694" s="206"/>
      <c r="K694" s="206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151</v>
      </c>
      <c r="AU694" s="214" t="s">
        <v>80</v>
      </c>
      <c r="AV694" s="14" t="s">
        <v>78</v>
      </c>
      <c r="AW694" s="14" t="s">
        <v>31</v>
      </c>
      <c r="AX694" s="14" t="s">
        <v>70</v>
      </c>
      <c r="AY694" s="214" t="s">
        <v>140</v>
      </c>
    </row>
    <row r="695" spans="1:65" s="13" customFormat="1">
      <c r="B695" s="193"/>
      <c r="C695" s="194"/>
      <c r="D695" s="195" t="s">
        <v>151</v>
      </c>
      <c r="E695" s="196" t="s">
        <v>18</v>
      </c>
      <c r="F695" s="197" t="s">
        <v>1285</v>
      </c>
      <c r="G695" s="194"/>
      <c r="H695" s="198">
        <v>26.603999999999999</v>
      </c>
      <c r="I695" s="199"/>
      <c r="J695" s="194"/>
      <c r="K695" s="194"/>
      <c r="L695" s="200"/>
      <c r="M695" s="201"/>
      <c r="N695" s="202"/>
      <c r="O695" s="202"/>
      <c r="P695" s="202"/>
      <c r="Q695" s="202"/>
      <c r="R695" s="202"/>
      <c r="S695" s="202"/>
      <c r="T695" s="203"/>
      <c r="AT695" s="204" t="s">
        <v>151</v>
      </c>
      <c r="AU695" s="204" t="s">
        <v>80</v>
      </c>
      <c r="AV695" s="13" t="s">
        <v>80</v>
      </c>
      <c r="AW695" s="13" t="s">
        <v>31</v>
      </c>
      <c r="AX695" s="13" t="s">
        <v>70</v>
      </c>
      <c r="AY695" s="204" t="s">
        <v>140</v>
      </c>
    </row>
    <row r="696" spans="1:65" s="13" customFormat="1">
      <c r="B696" s="193"/>
      <c r="C696" s="194"/>
      <c r="D696" s="195" t="s">
        <v>151</v>
      </c>
      <c r="E696" s="196" t="s">
        <v>18</v>
      </c>
      <c r="F696" s="197" t="s">
        <v>1286</v>
      </c>
      <c r="G696" s="194"/>
      <c r="H696" s="198">
        <v>-1.44</v>
      </c>
      <c r="I696" s="199"/>
      <c r="J696" s="194"/>
      <c r="K696" s="194"/>
      <c r="L696" s="200"/>
      <c r="M696" s="201"/>
      <c r="N696" s="202"/>
      <c r="O696" s="202"/>
      <c r="P696" s="202"/>
      <c r="Q696" s="202"/>
      <c r="R696" s="202"/>
      <c r="S696" s="202"/>
      <c r="T696" s="203"/>
      <c r="AT696" s="204" t="s">
        <v>151</v>
      </c>
      <c r="AU696" s="204" t="s">
        <v>80</v>
      </c>
      <c r="AV696" s="13" t="s">
        <v>80</v>
      </c>
      <c r="AW696" s="13" t="s">
        <v>31</v>
      </c>
      <c r="AX696" s="13" t="s">
        <v>70</v>
      </c>
      <c r="AY696" s="204" t="s">
        <v>140</v>
      </c>
    </row>
    <row r="697" spans="1:65" s="13" customFormat="1">
      <c r="B697" s="193"/>
      <c r="C697" s="194"/>
      <c r="D697" s="195" t="s">
        <v>151</v>
      </c>
      <c r="E697" s="196" t="s">
        <v>18</v>
      </c>
      <c r="F697" s="197" t="s">
        <v>1287</v>
      </c>
      <c r="G697" s="194"/>
      <c r="H697" s="198">
        <v>1.98</v>
      </c>
      <c r="I697" s="199"/>
      <c r="J697" s="194"/>
      <c r="K697" s="194"/>
      <c r="L697" s="200"/>
      <c r="M697" s="201"/>
      <c r="N697" s="202"/>
      <c r="O697" s="202"/>
      <c r="P697" s="202"/>
      <c r="Q697" s="202"/>
      <c r="R697" s="202"/>
      <c r="S697" s="202"/>
      <c r="T697" s="203"/>
      <c r="AT697" s="204" t="s">
        <v>151</v>
      </c>
      <c r="AU697" s="204" t="s">
        <v>80</v>
      </c>
      <c r="AV697" s="13" t="s">
        <v>80</v>
      </c>
      <c r="AW697" s="13" t="s">
        <v>31</v>
      </c>
      <c r="AX697" s="13" t="s">
        <v>70</v>
      </c>
      <c r="AY697" s="204" t="s">
        <v>140</v>
      </c>
    </row>
    <row r="698" spans="1:65" s="2" customFormat="1" ht="24.2" customHeight="1">
      <c r="A698" s="34"/>
      <c r="B698" s="35"/>
      <c r="C698" s="174" t="s">
        <v>1295</v>
      </c>
      <c r="D698" s="174" t="s">
        <v>143</v>
      </c>
      <c r="E698" s="175" t="s">
        <v>1296</v>
      </c>
      <c r="F698" s="176" t="s">
        <v>1297</v>
      </c>
      <c r="G698" s="177" t="s">
        <v>169</v>
      </c>
      <c r="H698" s="178">
        <v>195.11699999999999</v>
      </c>
      <c r="I698" s="179"/>
      <c r="J698" s="180">
        <f>ROUND(I698*H698,2)</f>
        <v>0</v>
      </c>
      <c r="K698" s="181"/>
      <c r="L698" s="39"/>
      <c r="M698" s="182" t="s">
        <v>18</v>
      </c>
      <c r="N698" s="183" t="s">
        <v>41</v>
      </c>
      <c r="O698" s="64"/>
      <c r="P698" s="184">
        <f>O698*H698</f>
        <v>0</v>
      </c>
      <c r="Q698" s="184">
        <v>1E-3</v>
      </c>
      <c r="R698" s="184">
        <f>Q698*H698</f>
        <v>0.19511699999999998</v>
      </c>
      <c r="S698" s="184">
        <v>3.1E-4</v>
      </c>
      <c r="T698" s="185">
        <f>S698*H698</f>
        <v>6.0486269999999995E-2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86" t="s">
        <v>263</v>
      </c>
      <c r="AT698" s="186" t="s">
        <v>143</v>
      </c>
      <c r="AU698" s="186" t="s">
        <v>80</v>
      </c>
      <c r="AY698" s="17" t="s">
        <v>140</v>
      </c>
      <c r="BE698" s="187">
        <f>IF(N698="základní",J698,0)</f>
        <v>0</v>
      </c>
      <c r="BF698" s="187">
        <f>IF(N698="snížená",J698,0)</f>
        <v>0</v>
      </c>
      <c r="BG698" s="187">
        <f>IF(N698="zákl. přenesená",J698,0)</f>
        <v>0</v>
      </c>
      <c r="BH698" s="187">
        <f>IF(N698="sníž. přenesená",J698,0)</f>
        <v>0</v>
      </c>
      <c r="BI698" s="187">
        <f>IF(N698="nulová",J698,0)</f>
        <v>0</v>
      </c>
      <c r="BJ698" s="17" t="s">
        <v>78</v>
      </c>
      <c r="BK698" s="187">
        <f>ROUND(I698*H698,2)</f>
        <v>0</v>
      </c>
      <c r="BL698" s="17" t="s">
        <v>263</v>
      </c>
      <c r="BM698" s="186" t="s">
        <v>1298</v>
      </c>
    </row>
    <row r="699" spans="1:65" s="2" customFormat="1">
      <c r="A699" s="34"/>
      <c r="B699" s="35"/>
      <c r="C699" s="36"/>
      <c r="D699" s="188" t="s">
        <v>149</v>
      </c>
      <c r="E699" s="36"/>
      <c r="F699" s="189" t="s">
        <v>1299</v>
      </c>
      <c r="G699" s="36"/>
      <c r="H699" s="36"/>
      <c r="I699" s="190"/>
      <c r="J699" s="36"/>
      <c r="K699" s="36"/>
      <c r="L699" s="39"/>
      <c r="M699" s="191"/>
      <c r="N699" s="192"/>
      <c r="O699" s="64"/>
      <c r="P699" s="64"/>
      <c r="Q699" s="64"/>
      <c r="R699" s="64"/>
      <c r="S699" s="64"/>
      <c r="T699" s="65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149</v>
      </c>
      <c r="AU699" s="17" t="s">
        <v>80</v>
      </c>
    </row>
    <row r="700" spans="1:65" s="14" customFormat="1">
      <c r="B700" s="205"/>
      <c r="C700" s="206"/>
      <c r="D700" s="195" t="s">
        <v>151</v>
      </c>
      <c r="E700" s="207" t="s">
        <v>18</v>
      </c>
      <c r="F700" s="208" t="s">
        <v>206</v>
      </c>
      <c r="G700" s="206"/>
      <c r="H700" s="207" t="s">
        <v>18</v>
      </c>
      <c r="I700" s="209"/>
      <c r="J700" s="206"/>
      <c r="K700" s="206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151</v>
      </c>
      <c r="AU700" s="214" t="s">
        <v>80</v>
      </c>
      <c r="AV700" s="14" t="s">
        <v>78</v>
      </c>
      <c r="AW700" s="14" t="s">
        <v>31</v>
      </c>
      <c r="AX700" s="14" t="s">
        <v>70</v>
      </c>
      <c r="AY700" s="214" t="s">
        <v>140</v>
      </c>
    </row>
    <row r="701" spans="1:65" s="14" customFormat="1">
      <c r="B701" s="205"/>
      <c r="C701" s="206"/>
      <c r="D701" s="195" t="s">
        <v>151</v>
      </c>
      <c r="E701" s="207" t="s">
        <v>18</v>
      </c>
      <c r="F701" s="208" t="s">
        <v>207</v>
      </c>
      <c r="G701" s="206"/>
      <c r="H701" s="207" t="s">
        <v>18</v>
      </c>
      <c r="I701" s="209"/>
      <c r="J701" s="206"/>
      <c r="K701" s="206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151</v>
      </c>
      <c r="AU701" s="214" t="s">
        <v>80</v>
      </c>
      <c r="AV701" s="14" t="s">
        <v>78</v>
      </c>
      <c r="AW701" s="14" t="s">
        <v>31</v>
      </c>
      <c r="AX701" s="14" t="s">
        <v>70</v>
      </c>
      <c r="AY701" s="214" t="s">
        <v>140</v>
      </c>
    </row>
    <row r="702" spans="1:65" s="13" customFormat="1">
      <c r="B702" s="193"/>
      <c r="C702" s="194"/>
      <c r="D702" s="195" t="s">
        <v>151</v>
      </c>
      <c r="E702" s="196" t="s">
        <v>18</v>
      </c>
      <c r="F702" s="197" t="s">
        <v>208</v>
      </c>
      <c r="G702" s="194"/>
      <c r="H702" s="198">
        <v>41.625999999999998</v>
      </c>
      <c r="I702" s="199"/>
      <c r="J702" s="194"/>
      <c r="K702" s="194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151</v>
      </c>
      <c r="AU702" s="204" t="s">
        <v>80</v>
      </c>
      <c r="AV702" s="13" t="s">
        <v>80</v>
      </c>
      <c r="AW702" s="13" t="s">
        <v>31</v>
      </c>
      <c r="AX702" s="13" t="s">
        <v>70</v>
      </c>
      <c r="AY702" s="204" t="s">
        <v>140</v>
      </c>
    </row>
    <row r="703" spans="1:65" s="13" customFormat="1">
      <c r="B703" s="193"/>
      <c r="C703" s="194"/>
      <c r="D703" s="195" t="s">
        <v>151</v>
      </c>
      <c r="E703" s="196" t="s">
        <v>18</v>
      </c>
      <c r="F703" s="197" t="s">
        <v>209</v>
      </c>
      <c r="G703" s="194"/>
      <c r="H703" s="198">
        <v>-3.952</v>
      </c>
      <c r="I703" s="199"/>
      <c r="J703" s="194"/>
      <c r="K703" s="194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151</v>
      </c>
      <c r="AU703" s="204" t="s">
        <v>80</v>
      </c>
      <c r="AV703" s="13" t="s">
        <v>80</v>
      </c>
      <c r="AW703" s="13" t="s">
        <v>31</v>
      </c>
      <c r="AX703" s="13" t="s">
        <v>70</v>
      </c>
      <c r="AY703" s="204" t="s">
        <v>140</v>
      </c>
    </row>
    <row r="704" spans="1:65" s="13" customFormat="1">
      <c r="B704" s="193"/>
      <c r="C704" s="194"/>
      <c r="D704" s="195" t="s">
        <v>151</v>
      </c>
      <c r="E704" s="196" t="s">
        <v>18</v>
      </c>
      <c r="F704" s="197" t="s">
        <v>210</v>
      </c>
      <c r="G704" s="194"/>
      <c r="H704" s="198">
        <v>2.0350000000000001</v>
      </c>
      <c r="I704" s="199"/>
      <c r="J704" s="194"/>
      <c r="K704" s="194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151</v>
      </c>
      <c r="AU704" s="204" t="s">
        <v>80</v>
      </c>
      <c r="AV704" s="13" t="s">
        <v>80</v>
      </c>
      <c r="AW704" s="13" t="s">
        <v>31</v>
      </c>
      <c r="AX704" s="13" t="s">
        <v>70</v>
      </c>
      <c r="AY704" s="204" t="s">
        <v>140</v>
      </c>
    </row>
    <row r="705" spans="1:65" s="14" customFormat="1">
      <c r="B705" s="205"/>
      <c r="C705" s="206"/>
      <c r="D705" s="195" t="s">
        <v>151</v>
      </c>
      <c r="E705" s="207" t="s">
        <v>18</v>
      </c>
      <c r="F705" s="208" t="s">
        <v>211</v>
      </c>
      <c r="G705" s="206"/>
      <c r="H705" s="207" t="s">
        <v>18</v>
      </c>
      <c r="I705" s="209"/>
      <c r="J705" s="206"/>
      <c r="K705" s="206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151</v>
      </c>
      <c r="AU705" s="214" t="s">
        <v>80</v>
      </c>
      <c r="AV705" s="14" t="s">
        <v>78</v>
      </c>
      <c r="AW705" s="14" t="s">
        <v>31</v>
      </c>
      <c r="AX705" s="14" t="s">
        <v>70</v>
      </c>
      <c r="AY705" s="214" t="s">
        <v>140</v>
      </c>
    </row>
    <row r="706" spans="1:65" s="13" customFormat="1">
      <c r="B706" s="193"/>
      <c r="C706" s="194"/>
      <c r="D706" s="195" t="s">
        <v>151</v>
      </c>
      <c r="E706" s="196" t="s">
        <v>18</v>
      </c>
      <c r="F706" s="197" t="s">
        <v>179</v>
      </c>
      <c r="G706" s="194"/>
      <c r="H706" s="198">
        <v>39.700000000000003</v>
      </c>
      <c r="I706" s="199"/>
      <c r="J706" s="194"/>
      <c r="K706" s="194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151</v>
      </c>
      <c r="AU706" s="204" t="s">
        <v>80</v>
      </c>
      <c r="AV706" s="13" t="s">
        <v>80</v>
      </c>
      <c r="AW706" s="13" t="s">
        <v>31</v>
      </c>
      <c r="AX706" s="13" t="s">
        <v>70</v>
      </c>
      <c r="AY706" s="204" t="s">
        <v>140</v>
      </c>
    </row>
    <row r="707" spans="1:65" s="13" customFormat="1">
      <c r="B707" s="193"/>
      <c r="C707" s="194"/>
      <c r="D707" s="195" t="s">
        <v>151</v>
      </c>
      <c r="E707" s="196" t="s">
        <v>18</v>
      </c>
      <c r="F707" s="197" t="s">
        <v>212</v>
      </c>
      <c r="G707" s="194"/>
      <c r="H707" s="198">
        <v>27.49</v>
      </c>
      <c r="I707" s="199"/>
      <c r="J707" s="194"/>
      <c r="K707" s="194"/>
      <c r="L707" s="200"/>
      <c r="M707" s="201"/>
      <c r="N707" s="202"/>
      <c r="O707" s="202"/>
      <c r="P707" s="202"/>
      <c r="Q707" s="202"/>
      <c r="R707" s="202"/>
      <c r="S707" s="202"/>
      <c r="T707" s="203"/>
      <c r="AT707" s="204" t="s">
        <v>151</v>
      </c>
      <c r="AU707" s="204" t="s">
        <v>80</v>
      </c>
      <c r="AV707" s="13" t="s">
        <v>80</v>
      </c>
      <c r="AW707" s="13" t="s">
        <v>31</v>
      </c>
      <c r="AX707" s="13" t="s">
        <v>70</v>
      </c>
      <c r="AY707" s="204" t="s">
        <v>140</v>
      </c>
    </row>
    <row r="708" spans="1:65" s="13" customFormat="1">
      <c r="B708" s="193"/>
      <c r="C708" s="194"/>
      <c r="D708" s="195" t="s">
        <v>151</v>
      </c>
      <c r="E708" s="196" t="s">
        <v>18</v>
      </c>
      <c r="F708" s="197" t="s">
        <v>213</v>
      </c>
      <c r="G708" s="194"/>
      <c r="H708" s="198">
        <v>-7.0190000000000001</v>
      </c>
      <c r="I708" s="199"/>
      <c r="J708" s="194"/>
      <c r="K708" s="194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151</v>
      </c>
      <c r="AU708" s="204" t="s">
        <v>80</v>
      </c>
      <c r="AV708" s="13" t="s">
        <v>80</v>
      </c>
      <c r="AW708" s="13" t="s">
        <v>31</v>
      </c>
      <c r="AX708" s="13" t="s">
        <v>70</v>
      </c>
      <c r="AY708" s="204" t="s">
        <v>140</v>
      </c>
    </row>
    <row r="709" spans="1:65" s="13" customFormat="1">
      <c r="B709" s="193"/>
      <c r="C709" s="194"/>
      <c r="D709" s="195" t="s">
        <v>151</v>
      </c>
      <c r="E709" s="196" t="s">
        <v>18</v>
      </c>
      <c r="F709" s="197" t="s">
        <v>214</v>
      </c>
      <c r="G709" s="194"/>
      <c r="H709" s="198">
        <v>9.4749999999999996</v>
      </c>
      <c r="I709" s="199"/>
      <c r="J709" s="194"/>
      <c r="K709" s="194"/>
      <c r="L709" s="200"/>
      <c r="M709" s="201"/>
      <c r="N709" s="202"/>
      <c r="O709" s="202"/>
      <c r="P709" s="202"/>
      <c r="Q709" s="202"/>
      <c r="R709" s="202"/>
      <c r="S709" s="202"/>
      <c r="T709" s="203"/>
      <c r="AT709" s="204" t="s">
        <v>151</v>
      </c>
      <c r="AU709" s="204" t="s">
        <v>80</v>
      </c>
      <c r="AV709" s="13" t="s">
        <v>80</v>
      </c>
      <c r="AW709" s="13" t="s">
        <v>31</v>
      </c>
      <c r="AX709" s="13" t="s">
        <v>70</v>
      </c>
      <c r="AY709" s="204" t="s">
        <v>140</v>
      </c>
    </row>
    <row r="710" spans="1:65" s="14" customFormat="1">
      <c r="B710" s="205"/>
      <c r="C710" s="206"/>
      <c r="D710" s="195" t="s">
        <v>151</v>
      </c>
      <c r="E710" s="207" t="s">
        <v>18</v>
      </c>
      <c r="F710" s="208" t="s">
        <v>1300</v>
      </c>
      <c r="G710" s="206"/>
      <c r="H710" s="207" t="s">
        <v>18</v>
      </c>
      <c r="I710" s="209"/>
      <c r="J710" s="206"/>
      <c r="K710" s="206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151</v>
      </c>
      <c r="AU710" s="214" t="s">
        <v>80</v>
      </c>
      <c r="AV710" s="14" t="s">
        <v>78</v>
      </c>
      <c r="AW710" s="14" t="s">
        <v>31</v>
      </c>
      <c r="AX710" s="14" t="s">
        <v>70</v>
      </c>
      <c r="AY710" s="214" t="s">
        <v>140</v>
      </c>
    </row>
    <row r="711" spans="1:65" s="13" customFormat="1">
      <c r="B711" s="193"/>
      <c r="C711" s="194"/>
      <c r="D711" s="195" t="s">
        <v>151</v>
      </c>
      <c r="E711" s="196" t="s">
        <v>18</v>
      </c>
      <c r="F711" s="197" t="s">
        <v>180</v>
      </c>
      <c r="G711" s="194"/>
      <c r="H711" s="198">
        <v>13</v>
      </c>
      <c r="I711" s="199"/>
      <c r="J711" s="194"/>
      <c r="K711" s="194"/>
      <c r="L711" s="200"/>
      <c r="M711" s="201"/>
      <c r="N711" s="202"/>
      <c r="O711" s="202"/>
      <c r="P711" s="202"/>
      <c r="Q711" s="202"/>
      <c r="R711" s="202"/>
      <c r="S711" s="202"/>
      <c r="T711" s="203"/>
      <c r="AT711" s="204" t="s">
        <v>151</v>
      </c>
      <c r="AU711" s="204" t="s">
        <v>80</v>
      </c>
      <c r="AV711" s="13" t="s">
        <v>80</v>
      </c>
      <c r="AW711" s="13" t="s">
        <v>31</v>
      </c>
      <c r="AX711" s="13" t="s">
        <v>70</v>
      </c>
      <c r="AY711" s="204" t="s">
        <v>140</v>
      </c>
    </row>
    <row r="712" spans="1:65" s="13" customFormat="1">
      <c r="B712" s="193"/>
      <c r="C712" s="194"/>
      <c r="D712" s="195" t="s">
        <v>151</v>
      </c>
      <c r="E712" s="196" t="s">
        <v>18</v>
      </c>
      <c r="F712" s="197" t="s">
        <v>1301</v>
      </c>
      <c r="G712" s="194"/>
      <c r="H712" s="198">
        <v>23.352</v>
      </c>
      <c r="I712" s="199"/>
      <c r="J712" s="194"/>
      <c r="K712" s="194"/>
      <c r="L712" s="200"/>
      <c r="M712" s="201"/>
      <c r="N712" s="202"/>
      <c r="O712" s="202"/>
      <c r="P712" s="202"/>
      <c r="Q712" s="202"/>
      <c r="R712" s="202"/>
      <c r="S712" s="202"/>
      <c r="T712" s="203"/>
      <c r="AT712" s="204" t="s">
        <v>151</v>
      </c>
      <c r="AU712" s="204" t="s">
        <v>80</v>
      </c>
      <c r="AV712" s="13" t="s">
        <v>80</v>
      </c>
      <c r="AW712" s="13" t="s">
        <v>31</v>
      </c>
      <c r="AX712" s="13" t="s">
        <v>70</v>
      </c>
      <c r="AY712" s="204" t="s">
        <v>140</v>
      </c>
    </row>
    <row r="713" spans="1:65" s="13" customFormat="1">
      <c r="B713" s="193"/>
      <c r="C713" s="194"/>
      <c r="D713" s="195" t="s">
        <v>151</v>
      </c>
      <c r="E713" s="196" t="s">
        <v>18</v>
      </c>
      <c r="F713" s="197" t="s">
        <v>217</v>
      </c>
      <c r="G713" s="194"/>
      <c r="H713" s="198">
        <v>-2.5</v>
      </c>
      <c r="I713" s="199"/>
      <c r="J713" s="194"/>
      <c r="K713" s="194"/>
      <c r="L713" s="200"/>
      <c r="M713" s="201"/>
      <c r="N713" s="202"/>
      <c r="O713" s="202"/>
      <c r="P713" s="202"/>
      <c r="Q713" s="202"/>
      <c r="R713" s="202"/>
      <c r="S713" s="202"/>
      <c r="T713" s="203"/>
      <c r="AT713" s="204" t="s">
        <v>151</v>
      </c>
      <c r="AU713" s="204" t="s">
        <v>80</v>
      </c>
      <c r="AV713" s="13" t="s">
        <v>80</v>
      </c>
      <c r="AW713" s="13" t="s">
        <v>31</v>
      </c>
      <c r="AX713" s="13" t="s">
        <v>70</v>
      </c>
      <c r="AY713" s="204" t="s">
        <v>140</v>
      </c>
    </row>
    <row r="714" spans="1:65" s="13" customFormat="1">
      <c r="B714" s="193"/>
      <c r="C714" s="194"/>
      <c r="D714" s="195" t="s">
        <v>151</v>
      </c>
      <c r="E714" s="196" t="s">
        <v>18</v>
      </c>
      <c r="F714" s="197" t="s">
        <v>218</v>
      </c>
      <c r="G714" s="194"/>
      <c r="H714" s="198">
        <v>1.91</v>
      </c>
      <c r="I714" s="199"/>
      <c r="J714" s="194"/>
      <c r="K714" s="194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151</v>
      </c>
      <c r="AU714" s="204" t="s">
        <v>80</v>
      </c>
      <c r="AV714" s="13" t="s">
        <v>80</v>
      </c>
      <c r="AW714" s="13" t="s">
        <v>31</v>
      </c>
      <c r="AX714" s="13" t="s">
        <v>70</v>
      </c>
      <c r="AY714" s="204" t="s">
        <v>140</v>
      </c>
    </row>
    <row r="715" spans="1:65" s="13" customFormat="1">
      <c r="B715" s="193"/>
      <c r="C715" s="194"/>
      <c r="D715" s="195" t="s">
        <v>151</v>
      </c>
      <c r="E715" s="196" t="s">
        <v>18</v>
      </c>
      <c r="F715" s="197" t="s">
        <v>1302</v>
      </c>
      <c r="G715" s="194"/>
      <c r="H715" s="198">
        <v>50</v>
      </c>
      <c r="I715" s="199"/>
      <c r="J715" s="194"/>
      <c r="K715" s="194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151</v>
      </c>
      <c r="AU715" s="204" t="s">
        <v>80</v>
      </c>
      <c r="AV715" s="13" t="s">
        <v>80</v>
      </c>
      <c r="AW715" s="13" t="s">
        <v>31</v>
      </c>
      <c r="AX715" s="13" t="s">
        <v>70</v>
      </c>
      <c r="AY715" s="204" t="s">
        <v>140</v>
      </c>
    </row>
    <row r="716" spans="1:65" s="2" customFormat="1" ht="21.75" customHeight="1">
      <c r="A716" s="34"/>
      <c r="B716" s="35"/>
      <c r="C716" s="174" t="s">
        <v>1303</v>
      </c>
      <c r="D716" s="174" t="s">
        <v>143</v>
      </c>
      <c r="E716" s="175" t="s">
        <v>1304</v>
      </c>
      <c r="F716" s="176" t="s">
        <v>1305</v>
      </c>
      <c r="G716" s="177" t="s">
        <v>169</v>
      </c>
      <c r="H716" s="178">
        <v>459.62</v>
      </c>
      <c r="I716" s="179"/>
      <c r="J716" s="180">
        <f>ROUND(I716*H716,2)</f>
        <v>0</v>
      </c>
      <c r="K716" s="181"/>
      <c r="L716" s="39"/>
      <c r="M716" s="182" t="s">
        <v>18</v>
      </c>
      <c r="N716" s="183" t="s">
        <v>41</v>
      </c>
      <c r="O716" s="64"/>
      <c r="P716" s="184">
        <f>O716*H716</f>
        <v>0</v>
      </c>
      <c r="Q716" s="184">
        <v>1E-3</v>
      </c>
      <c r="R716" s="184">
        <f>Q716*H716</f>
        <v>0.45962000000000003</v>
      </c>
      <c r="S716" s="184">
        <v>3.1E-4</v>
      </c>
      <c r="T716" s="185">
        <f>S716*H716</f>
        <v>0.1424822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86" t="s">
        <v>263</v>
      </c>
      <c r="AT716" s="186" t="s">
        <v>143</v>
      </c>
      <c r="AU716" s="186" t="s">
        <v>80</v>
      </c>
      <c r="AY716" s="17" t="s">
        <v>140</v>
      </c>
      <c r="BE716" s="187">
        <f>IF(N716="základní",J716,0)</f>
        <v>0</v>
      </c>
      <c r="BF716" s="187">
        <f>IF(N716="snížená",J716,0)</f>
        <v>0</v>
      </c>
      <c r="BG716" s="187">
        <f>IF(N716="zákl. přenesená",J716,0)</f>
        <v>0</v>
      </c>
      <c r="BH716" s="187">
        <f>IF(N716="sníž. přenesená",J716,0)</f>
        <v>0</v>
      </c>
      <c r="BI716" s="187">
        <f>IF(N716="nulová",J716,0)</f>
        <v>0</v>
      </c>
      <c r="BJ716" s="17" t="s">
        <v>78</v>
      </c>
      <c r="BK716" s="187">
        <f>ROUND(I716*H716,2)</f>
        <v>0</v>
      </c>
      <c r="BL716" s="17" t="s">
        <v>263</v>
      </c>
      <c r="BM716" s="186" t="s">
        <v>1306</v>
      </c>
    </row>
    <row r="717" spans="1:65" s="2" customFormat="1">
      <c r="A717" s="34"/>
      <c r="B717" s="35"/>
      <c r="C717" s="36"/>
      <c r="D717" s="188" t="s">
        <v>149</v>
      </c>
      <c r="E717" s="36"/>
      <c r="F717" s="189" t="s">
        <v>1307</v>
      </c>
      <c r="G717" s="36"/>
      <c r="H717" s="36"/>
      <c r="I717" s="190"/>
      <c r="J717" s="36"/>
      <c r="K717" s="36"/>
      <c r="L717" s="39"/>
      <c r="M717" s="191"/>
      <c r="N717" s="192"/>
      <c r="O717" s="64"/>
      <c r="P717" s="64"/>
      <c r="Q717" s="64"/>
      <c r="R717" s="64"/>
      <c r="S717" s="64"/>
      <c r="T717" s="65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7" t="s">
        <v>149</v>
      </c>
      <c r="AU717" s="17" t="s">
        <v>80</v>
      </c>
    </row>
    <row r="718" spans="1:65" s="14" customFormat="1">
      <c r="B718" s="205"/>
      <c r="C718" s="206"/>
      <c r="D718" s="195" t="s">
        <v>151</v>
      </c>
      <c r="E718" s="207" t="s">
        <v>18</v>
      </c>
      <c r="F718" s="208" t="s">
        <v>201</v>
      </c>
      <c r="G718" s="206"/>
      <c r="H718" s="207" t="s">
        <v>18</v>
      </c>
      <c r="I718" s="209"/>
      <c r="J718" s="206"/>
      <c r="K718" s="206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151</v>
      </c>
      <c r="AU718" s="214" t="s">
        <v>80</v>
      </c>
      <c r="AV718" s="14" t="s">
        <v>78</v>
      </c>
      <c r="AW718" s="14" t="s">
        <v>31</v>
      </c>
      <c r="AX718" s="14" t="s">
        <v>70</v>
      </c>
      <c r="AY718" s="214" t="s">
        <v>140</v>
      </c>
    </row>
    <row r="719" spans="1:65" s="13" customFormat="1">
      <c r="B719" s="193"/>
      <c r="C719" s="194"/>
      <c r="D719" s="195" t="s">
        <v>151</v>
      </c>
      <c r="E719" s="196" t="s">
        <v>18</v>
      </c>
      <c r="F719" s="197" t="s">
        <v>202</v>
      </c>
      <c r="G719" s="194"/>
      <c r="H719" s="198">
        <v>218.25</v>
      </c>
      <c r="I719" s="199"/>
      <c r="J719" s="194"/>
      <c r="K719" s="194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151</v>
      </c>
      <c r="AU719" s="204" t="s">
        <v>80</v>
      </c>
      <c r="AV719" s="13" t="s">
        <v>80</v>
      </c>
      <c r="AW719" s="13" t="s">
        <v>31</v>
      </c>
      <c r="AX719" s="13" t="s">
        <v>70</v>
      </c>
      <c r="AY719" s="204" t="s">
        <v>140</v>
      </c>
    </row>
    <row r="720" spans="1:65" s="13" customFormat="1">
      <c r="B720" s="193"/>
      <c r="C720" s="194"/>
      <c r="D720" s="195" t="s">
        <v>151</v>
      </c>
      <c r="E720" s="196" t="s">
        <v>18</v>
      </c>
      <c r="F720" s="197" t="s">
        <v>203</v>
      </c>
      <c r="G720" s="194"/>
      <c r="H720" s="198">
        <v>266.52</v>
      </c>
      <c r="I720" s="199"/>
      <c r="J720" s="194"/>
      <c r="K720" s="194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151</v>
      </c>
      <c r="AU720" s="204" t="s">
        <v>80</v>
      </c>
      <c r="AV720" s="13" t="s">
        <v>80</v>
      </c>
      <c r="AW720" s="13" t="s">
        <v>31</v>
      </c>
      <c r="AX720" s="13" t="s">
        <v>70</v>
      </c>
      <c r="AY720" s="204" t="s">
        <v>140</v>
      </c>
    </row>
    <row r="721" spans="1:65" s="13" customFormat="1">
      <c r="B721" s="193"/>
      <c r="C721" s="194"/>
      <c r="D721" s="195" t="s">
        <v>151</v>
      </c>
      <c r="E721" s="196" t="s">
        <v>18</v>
      </c>
      <c r="F721" s="197" t="s">
        <v>204</v>
      </c>
      <c r="G721" s="194"/>
      <c r="H721" s="198">
        <v>-45.107999999999997</v>
      </c>
      <c r="I721" s="199"/>
      <c r="J721" s="194"/>
      <c r="K721" s="194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151</v>
      </c>
      <c r="AU721" s="204" t="s">
        <v>80</v>
      </c>
      <c r="AV721" s="13" t="s">
        <v>80</v>
      </c>
      <c r="AW721" s="13" t="s">
        <v>31</v>
      </c>
      <c r="AX721" s="13" t="s">
        <v>70</v>
      </c>
      <c r="AY721" s="204" t="s">
        <v>140</v>
      </c>
    </row>
    <row r="722" spans="1:65" s="13" customFormat="1">
      <c r="B722" s="193"/>
      <c r="C722" s="194"/>
      <c r="D722" s="195" t="s">
        <v>151</v>
      </c>
      <c r="E722" s="196" t="s">
        <v>18</v>
      </c>
      <c r="F722" s="197" t="s">
        <v>205</v>
      </c>
      <c r="G722" s="194"/>
      <c r="H722" s="198">
        <v>19.957999999999998</v>
      </c>
      <c r="I722" s="199"/>
      <c r="J722" s="194"/>
      <c r="K722" s="194"/>
      <c r="L722" s="200"/>
      <c r="M722" s="201"/>
      <c r="N722" s="202"/>
      <c r="O722" s="202"/>
      <c r="P722" s="202"/>
      <c r="Q722" s="202"/>
      <c r="R722" s="202"/>
      <c r="S722" s="202"/>
      <c r="T722" s="203"/>
      <c r="AT722" s="204" t="s">
        <v>151</v>
      </c>
      <c r="AU722" s="204" t="s">
        <v>80</v>
      </c>
      <c r="AV722" s="13" t="s">
        <v>80</v>
      </c>
      <c r="AW722" s="13" t="s">
        <v>31</v>
      </c>
      <c r="AX722" s="13" t="s">
        <v>70</v>
      </c>
      <c r="AY722" s="204" t="s">
        <v>140</v>
      </c>
    </row>
    <row r="723" spans="1:65" s="2" customFormat="1" ht="24.2" customHeight="1">
      <c r="A723" s="34"/>
      <c r="B723" s="35"/>
      <c r="C723" s="174" t="s">
        <v>1308</v>
      </c>
      <c r="D723" s="174" t="s">
        <v>143</v>
      </c>
      <c r="E723" s="175" t="s">
        <v>1309</v>
      </c>
      <c r="F723" s="176" t="s">
        <v>1310</v>
      </c>
      <c r="G723" s="177" t="s">
        <v>169</v>
      </c>
      <c r="H723" s="178">
        <v>654.73699999999997</v>
      </c>
      <c r="I723" s="179"/>
      <c r="J723" s="180">
        <f>ROUND(I723*H723,2)</f>
        <v>0</v>
      </c>
      <c r="K723" s="181"/>
      <c r="L723" s="39"/>
      <c r="M723" s="182" t="s">
        <v>18</v>
      </c>
      <c r="N723" s="183" t="s">
        <v>41</v>
      </c>
      <c r="O723" s="64"/>
      <c r="P723" s="184">
        <f>O723*H723</f>
        <v>0</v>
      </c>
      <c r="Q723" s="184">
        <v>0</v>
      </c>
      <c r="R723" s="184">
        <f>Q723*H723</f>
        <v>0</v>
      </c>
      <c r="S723" s="184">
        <v>0</v>
      </c>
      <c r="T723" s="185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86" t="s">
        <v>263</v>
      </c>
      <c r="AT723" s="186" t="s">
        <v>143</v>
      </c>
      <c r="AU723" s="186" t="s">
        <v>80</v>
      </c>
      <c r="AY723" s="17" t="s">
        <v>140</v>
      </c>
      <c r="BE723" s="187">
        <f>IF(N723="základní",J723,0)</f>
        <v>0</v>
      </c>
      <c r="BF723" s="187">
        <f>IF(N723="snížená",J723,0)</f>
        <v>0</v>
      </c>
      <c r="BG723" s="187">
        <f>IF(N723="zákl. přenesená",J723,0)</f>
        <v>0</v>
      </c>
      <c r="BH723" s="187">
        <f>IF(N723="sníž. přenesená",J723,0)</f>
        <v>0</v>
      </c>
      <c r="BI723" s="187">
        <f>IF(N723="nulová",J723,0)</f>
        <v>0</v>
      </c>
      <c r="BJ723" s="17" t="s">
        <v>78</v>
      </c>
      <c r="BK723" s="187">
        <f>ROUND(I723*H723,2)</f>
        <v>0</v>
      </c>
      <c r="BL723" s="17" t="s">
        <v>263</v>
      </c>
      <c r="BM723" s="186" t="s">
        <v>1311</v>
      </c>
    </row>
    <row r="724" spans="1:65" s="2" customFormat="1">
      <c r="A724" s="34"/>
      <c r="B724" s="35"/>
      <c r="C724" s="36"/>
      <c r="D724" s="188" t="s">
        <v>149</v>
      </c>
      <c r="E724" s="36"/>
      <c r="F724" s="189" t="s">
        <v>1312</v>
      </c>
      <c r="G724" s="36"/>
      <c r="H724" s="36"/>
      <c r="I724" s="190"/>
      <c r="J724" s="36"/>
      <c r="K724" s="36"/>
      <c r="L724" s="39"/>
      <c r="M724" s="191"/>
      <c r="N724" s="192"/>
      <c r="O724" s="64"/>
      <c r="P724" s="64"/>
      <c r="Q724" s="64"/>
      <c r="R724" s="64"/>
      <c r="S724" s="64"/>
      <c r="T724" s="65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149</v>
      </c>
      <c r="AU724" s="17" t="s">
        <v>80</v>
      </c>
    </row>
    <row r="725" spans="1:65" s="13" customFormat="1">
      <c r="B725" s="193"/>
      <c r="C725" s="194"/>
      <c r="D725" s="195" t="s">
        <v>151</v>
      </c>
      <c r="E725" s="196" t="s">
        <v>18</v>
      </c>
      <c r="F725" s="197" t="s">
        <v>1313</v>
      </c>
      <c r="G725" s="194"/>
      <c r="H725" s="198">
        <v>654.73699999999997</v>
      </c>
      <c r="I725" s="199"/>
      <c r="J725" s="194"/>
      <c r="K725" s="194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151</v>
      </c>
      <c r="AU725" s="204" t="s">
        <v>80</v>
      </c>
      <c r="AV725" s="13" t="s">
        <v>80</v>
      </c>
      <c r="AW725" s="13" t="s">
        <v>31</v>
      </c>
      <c r="AX725" s="13" t="s">
        <v>70</v>
      </c>
      <c r="AY725" s="204" t="s">
        <v>140</v>
      </c>
    </row>
    <row r="726" spans="1:65" s="2" customFormat="1" ht="44.25" customHeight="1">
      <c r="A726" s="34"/>
      <c r="B726" s="35"/>
      <c r="C726" s="174" t="s">
        <v>1314</v>
      </c>
      <c r="D726" s="174" t="s">
        <v>143</v>
      </c>
      <c r="E726" s="175" t="s">
        <v>1315</v>
      </c>
      <c r="F726" s="176" t="s">
        <v>1316</v>
      </c>
      <c r="G726" s="177" t="s">
        <v>169</v>
      </c>
      <c r="H726" s="178">
        <v>51.238</v>
      </c>
      <c r="I726" s="179"/>
      <c r="J726" s="180">
        <f>ROUND(I726*H726,2)</f>
        <v>0</v>
      </c>
      <c r="K726" s="181"/>
      <c r="L726" s="39"/>
      <c r="M726" s="182" t="s">
        <v>18</v>
      </c>
      <c r="N726" s="183" t="s">
        <v>41</v>
      </c>
      <c r="O726" s="64"/>
      <c r="P726" s="184">
        <f>O726*H726</f>
        <v>0</v>
      </c>
      <c r="Q726" s="184">
        <v>0</v>
      </c>
      <c r="R726" s="184">
        <f>Q726*H726</f>
        <v>0</v>
      </c>
      <c r="S726" s="184">
        <v>0</v>
      </c>
      <c r="T726" s="185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86" t="s">
        <v>263</v>
      </c>
      <c r="AT726" s="186" t="s">
        <v>143</v>
      </c>
      <c r="AU726" s="186" t="s">
        <v>80</v>
      </c>
      <c r="AY726" s="17" t="s">
        <v>140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17" t="s">
        <v>78</v>
      </c>
      <c r="BK726" s="187">
        <f>ROUND(I726*H726,2)</f>
        <v>0</v>
      </c>
      <c r="BL726" s="17" t="s">
        <v>263</v>
      </c>
      <c r="BM726" s="186" t="s">
        <v>1317</v>
      </c>
    </row>
    <row r="727" spans="1:65" s="2" customFormat="1">
      <c r="A727" s="34"/>
      <c r="B727" s="35"/>
      <c r="C727" s="36"/>
      <c r="D727" s="188" t="s">
        <v>149</v>
      </c>
      <c r="E727" s="36"/>
      <c r="F727" s="189" t="s">
        <v>1318</v>
      </c>
      <c r="G727" s="36"/>
      <c r="H727" s="36"/>
      <c r="I727" s="190"/>
      <c r="J727" s="36"/>
      <c r="K727" s="36"/>
      <c r="L727" s="39"/>
      <c r="M727" s="191"/>
      <c r="N727" s="192"/>
      <c r="O727" s="64"/>
      <c r="P727" s="64"/>
      <c r="Q727" s="64"/>
      <c r="R727" s="64"/>
      <c r="S727" s="64"/>
      <c r="T727" s="65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149</v>
      </c>
      <c r="AU727" s="17" t="s">
        <v>80</v>
      </c>
    </row>
    <row r="728" spans="1:65" s="13" customFormat="1" ht="33.75">
      <c r="B728" s="193"/>
      <c r="C728" s="194"/>
      <c r="D728" s="195" t="s">
        <v>151</v>
      </c>
      <c r="E728" s="196" t="s">
        <v>18</v>
      </c>
      <c r="F728" s="197" t="s">
        <v>1319</v>
      </c>
      <c r="G728" s="194"/>
      <c r="H728" s="198">
        <v>23.143999999999998</v>
      </c>
      <c r="I728" s="199"/>
      <c r="J728" s="194"/>
      <c r="K728" s="194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151</v>
      </c>
      <c r="AU728" s="204" t="s">
        <v>80</v>
      </c>
      <c r="AV728" s="13" t="s">
        <v>80</v>
      </c>
      <c r="AW728" s="13" t="s">
        <v>31</v>
      </c>
      <c r="AX728" s="13" t="s">
        <v>70</v>
      </c>
      <c r="AY728" s="204" t="s">
        <v>140</v>
      </c>
    </row>
    <row r="729" spans="1:65" s="13" customFormat="1">
      <c r="B729" s="193"/>
      <c r="C729" s="194"/>
      <c r="D729" s="195" t="s">
        <v>151</v>
      </c>
      <c r="E729" s="196" t="s">
        <v>18</v>
      </c>
      <c r="F729" s="197" t="s">
        <v>1320</v>
      </c>
      <c r="G729" s="194"/>
      <c r="H729" s="198">
        <v>21.408999999999999</v>
      </c>
      <c r="I729" s="199"/>
      <c r="J729" s="194"/>
      <c r="K729" s="194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151</v>
      </c>
      <c r="AU729" s="204" t="s">
        <v>80</v>
      </c>
      <c r="AV729" s="13" t="s">
        <v>80</v>
      </c>
      <c r="AW729" s="13" t="s">
        <v>31</v>
      </c>
      <c r="AX729" s="13" t="s">
        <v>70</v>
      </c>
      <c r="AY729" s="204" t="s">
        <v>140</v>
      </c>
    </row>
    <row r="730" spans="1:65" s="13" customFormat="1">
      <c r="B730" s="193"/>
      <c r="C730" s="194"/>
      <c r="D730" s="195" t="s">
        <v>151</v>
      </c>
      <c r="E730" s="196" t="s">
        <v>18</v>
      </c>
      <c r="F730" s="197" t="s">
        <v>1321</v>
      </c>
      <c r="G730" s="194"/>
      <c r="H730" s="198">
        <v>6.6849999999999996</v>
      </c>
      <c r="I730" s="199"/>
      <c r="J730" s="194"/>
      <c r="K730" s="194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151</v>
      </c>
      <c r="AU730" s="204" t="s">
        <v>80</v>
      </c>
      <c r="AV730" s="13" t="s">
        <v>80</v>
      </c>
      <c r="AW730" s="13" t="s">
        <v>31</v>
      </c>
      <c r="AX730" s="13" t="s">
        <v>70</v>
      </c>
      <c r="AY730" s="204" t="s">
        <v>140</v>
      </c>
    </row>
    <row r="731" spans="1:65" s="2" customFormat="1" ht="16.5" customHeight="1">
      <c r="A731" s="34"/>
      <c r="B731" s="35"/>
      <c r="C731" s="215" t="s">
        <v>1322</v>
      </c>
      <c r="D731" s="215" t="s">
        <v>240</v>
      </c>
      <c r="E731" s="216" t="s">
        <v>1323</v>
      </c>
      <c r="F731" s="217" t="s">
        <v>1324</v>
      </c>
      <c r="G731" s="218" t="s">
        <v>169</v>
      </c>
      <c r="H731" s="219">
        <v>53.8</v>
      </c>
      <c r="I731" s="220"/>
      <c r="J731" s="221">
        <f>ROUND(I731*H731,2)</f>
        <v>0</v>
      </c>
      <c r="K731" s="222"/>
      <c r="L731" s="223"/>
      <c r="M731" s="224" t="s">
        <v>18</v>
      </c>
      <c r="N731" s="225" t="s">
        <v>41</v>
      </c>
      <c r="O731" s="64"/>
      <c r="P731" s="184">
        <f>O731*H731</f>
        <v>0</v>
      </c>
      <c r="Q731" s="184">
        <v>0</v>
      </c>
      <c r="R731" s="184">
        <f>Q731*H731</f>
        <v>0</v>
      </c>
      <c r="S731" s="184">
        <v>0</v>
      </c>
      <c r="T731" s="185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86" t="s">
        <v>355</v>
      </c>
      <c r="AT731" s="186" t="s">
        <v>240</v>
      </c>
      <c r="AU731" s="186" t="s">
        <v>80</v>
      </c>
      <c r="AY731" s="17" t="s">
        <v>140</v>
      </c>
      <c r="BE731" s="187">
        <f>IF(N731="základní",J731,0)</f>
        <v>0</v>
      </c>
      <c r="BF731" s="187">
        <f>IF(N731="snížená",J731,0)</f>
        <v>0</v>
      </c>
      <c r="BG731" s="187">
        <f>IF(N731="zákl. přenesená",J731,0)</f>
        <v>0</v>
      </c>
      <c r="BH731" s="187">
        <f>IF(N731="sníž. přenesená",J731,0)</f>
        <v>0</v>
      </c>
      <c r="BI731" s="187">
        <f>IF(N731="nulová",J731,0)</f>
        <v>0</v>
      </c>
      <c r="BJ731" s="17" t="s">
        <v>78</v>
      </c>
      <c r="BK731" s="187">
        <f>ROUND(I731*H731,2)</f>
        <v>0</v>
      </c>
      <c r="BL731" s="17" t="s">
        <v>263</v>
      </c>
      <c r="BM731" s="186" t="s">
        <v>1325</v>
      </c>
    </row>
    <row r="732" spans="1:65" s="13" customFormat="1">
      <c r="B732" s="193"/>
      <c r="C732" s="194"/>
      <c r="D732" s="195" t="s">
        <v>151</v>
      </c>
      <c r="E732" s="194"/>
      <c r="F732" s="197" t="s">
        <v>1326</v>
      </c>
      <c r="G732" s="194"/>
      <c r="H732" s="198">
        <v>53.8</v>
      </c>
      <c r="I732" s="199"/>
      <c r="J732" s="194"/>
      <c r="K732" s="194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151</v>
      </c>
      <c r="AU732" s="204" t="s">
        <v>80</v>
      </c>
      <c r="AV732" s="13" t="s">
        <v>80</v>
      </c>
      <c r="AW732" s="13" t="s">
        <v>4</v>
      </c>
      <c r="AX732" s="13" t="s">
        <v>78</v>
      </c>
      <c r="AY732" s="204" t="s">
        <v>140</v>
      </c>
    </row>
    <row r="733" spans="1:65" s="2" customFormat="1" ht="44.25" customHeight="1">
      <c r="A733" s="34"/>
      <c r="B733" s="35"/>
      <c r="C733" s="174" t="s">
        <v>1327</v>
      </c>
      <c r="D733" s="174" t="s">
        <v>143</v>
      </c>
      <c r="E733" s="175" t="s">
        <v>1328</v>
      </c>
      <c r="F733" s="176" t="s">
        <v>1329</v>
      </c>
      <c r="G733" s="177" t="s">
        <v>169</v>
      </c>
      <c r="H733" s="178">
        <v>60.695</v>
      </c>
      <c r="I733" s="179"/>
      <c r="J733" s="180">
        <f>ROUND(I733*H733,2)</f>
        <v>0</v>
      </c>
      <c r="K733" s="181"/>
      <c r="L733" s="39"/>
      <c r="M733" s="182" t="s">
        <v>18</v>
      </c>
      <c r="N733" s="183" t="s">
        <v>41</v>
      </c>
      <c r="O733" s="64"/>
      <c r="P733" s="184">
        <f>O733*H733</f>
        <v>0</v>
      </c>
      <c r="Q733" s="184">
        <v>0</v>
      </c>
      <c r="R733" s="184">
        <f>Q733*H733</f>
        <v>0</v>
      </c>
      <c r="S733" s="184">
        <v>0</v>
      </c>
      <c r="T733" s="185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86" t="s">
        <v>263</v>
      </c>
      <c r="AT733" s="186" t="s">
        <v>143</v>
      </c>
      <c r="AU733" s="186" t="s">
        <v>80</v>
      </c>
      <c r="AY733" s="17" t="s">
        <v>140</v>
      </c>
      <c r="BE733" s="187">
        <f>IF(N733="základní",J733,0)</f>
        <v>0</v>
      </c>
      <c r="BF733" s="187">
        <f>IF(N733="snížená",J733,0)</f>
        <v>0</v>
      </c>
      <c r="BG733" s="187">
        <f>IF(N733="zákl. přenesená",J733,0)</f>
        <v>0</v>
      </c>
      <c r="BH733" s="187">
        <f>IF(N733="sníž. přenesená",J733,0)</f>
        <v>0</v>
      </c>
      <c r="BI733" s="187">
        <f>IF(N733="nulová",J733,0)</f>
        <v>0</v>
      </c>
      <c r="BJ733" s="17" t="s">
        <v>78</v>
      </c>
      <c r="BK733" s="187">
        <f>ROUND(I733*H733,2)</f>
        <v>0</v>
      </c>
      <c r="BL733" s="17" t="s">
        <v>263</v>
      </c>
      <c r="BM733" s="186" t="s">
        <v>1330</v>
      </c>
    </row>
    <row r="734" spans="1:65" s="2" customFormat="1">
      <c r="A734" s="34"/>
      <c r="B734" s="35"/>
      <c r="C734" s="36"/>
      <c r="D734" s="188" t="s">
        <v>149</v>
      </c>
      <c r="E734" s="36"/>
      <c r="F734" s="189" t="s">
        <v>1331</v>
      </c>
      <c r="G734" s="36"/>
      <c r="H734" s="36"/>
      <c r="I734" s="190"/>
      <c r="J734" s="36"/>
      <c r="K734" s="36"/>
      <c r="L734" s="39"/>
      <c r="M734" s="191"/>
      <c r="N734" s="192"/>
      <c r="O734" s="64"/>
      <c r="P734" s="64"/>
      <c r="Q734" s="64"/>
      <c r="R734" s="64"/>
      <c r="S734" s="64"/>
      <c r="T734" s="65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149</v>
      </c>
      <c r="AU734" s="17" t="s">
        <v>80</v>
      </c>
    </row>
    <row r="735" spans="1:65" s="13" customFormat="1">
      <c r="B735" s="193"/>
      <c r="C735" s="194"/>
      <c r="D735" s="195" t="s">
        <v>151</v>
      </c>
      <c r="E735" s="196" t="s">
        <v>18</v>
      </c>
      <c r="F735" s="197" t="s">
        <v>1332</v>
      </c>
      <c r="G735" s="194"/>
      <c r="H735" s="198">
        <v>60.695</v>
      </c>
      <c r="I735" s="199"/>
      <c r="J735" s="194"/>
      <c r="K735" s="194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151</v>
      </c>
      <c r="AU735" s="204" t="s">
        <v>80</v>
      </c>
      <c r="AV735" s="13" t="s">
        <v>80</v>
      </c>
      <c r="AW735" s="13" t="s">
        <v>31</v>
      </c>
      <c r="AX735" s="13" t="s">
        <v>70</v>
      </c>
      <c r="AY735" s="204" t="s">
        <v>140</v>
      </c>
    </row>
    <row r="736" spans="1:65" s="2" customFormat="1" ht="16.5" customHeight="1">
      <c r="A736" s="34"/>
      <c r="B736" s="35"/>
      <c r="C736" s="215" t="s">
        <v>1333</v>
      </c>
      <c r="D736" s="215" t="s">
        <v>240</v>
      </c>
      <c r="E736" s="216" t="s">
        <v>1334</v>
      </c>
      <c r="F736" s="217" t="s">
        <v>1335</v>
      </c>
      <c r="G736" s="218" t="s">
        <v>169</v>
      </c>
      <c r="H736" s="219">
        <v>63.73</v>
      </c>
      <c r="I736" s="220"/>
      <c r="J736" s="221">
        <f>ROUND(I736*H736,2)</f>
        <v>0</v>
      </c>
      <c r="K736" s="222"/>
      <c r="L736" s="223"/>
      <c r="M736" s="224" t="s">
        <v>18</v>
      </c>
      <c r="N736" s="225" t="s">
        <v>41</v>
      </c>
      <c r="O736" s="64"/>
      <c r="P736" s="184">
        <f>O736*H736</f>
        <v>0</v>
      </c>
      <c r="Q736" s="184">
        <v>0</v>
      </c>
      <c r="R736" s="184">
        <f>Q736*H736</f>
        <v>0</v>
      </c>
      <c r="S736" s="184">
        <v>0</v>
      </c>
      <c r="T736" s="185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86" t="s">
        <v>355</v>
      </c>
      <c r="AT736" s="186" t="s">
        <v>240</v>
      </c>
      <c r="AU736" s="186" t="s">
        <v>80</v>
      </c>
      <c r="AY736" s="17" t="s">
        <v>140</v>
      </c>
      <c r="BE736" s="187">
        <f>IF(N736="základní",J736,0)</f>
        <v>0</v>
      </c>
      <c r="BF736" s="187">
        <f>IF(N736="snížená",J736,0)</f>
        <v>0</v>
      </c>
      <c r="BG736" s="187">
        <f>IF(N736="zákl. přenesená",J736,0)</f>
        <v>0</v>
      </c>
      <c r="BH736" s="187">
        <f>IF(N736="sníž. přenesená",J736,0)</f>
        <v>0</v>
      </c>
      <c r="BI736" s="187">
        <f>IF(N736="nulová",J736,0)</f>
        <v>0</v>
      </c>
      <c r="BJ736" s="17" t="s">
        <v>78</v>
      </c>
      <c r="BK736" s="187">
        <f>ROUND(I736*H736,2)</f>
        <v>0</v>
      </c>
      <c r="BL736" s="17" t="s">
        <v>263</v>
      </c>
      <c r="BM736" s="186" t="s">
        <v>1336</v>
      </c>
    </row>
    <row r="737" spans="1:65" s="13" customFormat="1">
      <c r="B737" s="193"/>
      <c r="C737" s="194"/>
      <c r="D737" s="195" t="s">
        <v>151</v>
      </c>
      <c r="E737" s="194"/>
      <c r="F737" s="197" t="s">
        <v>1337</v>
      </c>
      <c r="G737" s="194"/>
      <c r="H737" s="198">
        <v>63.73</v>
      </c>
      <c r="I737" s="199"/>
      <c r="J737" s="194"/>
      <c r="K737" s="194"/>
      <c r="L737" s="200"/>
      <c r="M737" s="201"/>
      <c r="N737" s="202"/>
      <c r="O737" s="202"/>
      <c r="P737" s="202"/>
      <c r="Q737" s="202"/>
      <c r="R737" s="202"/>
      <c r="S737" s="202"/>
      <c r="T737" s="203"/>
      <c r="AT737" s="204" t="s">
        <v>151</v>
      </c>
      <c r="AU737" s="204" t="s">
        <v>80</v>
      </c>
      <c r="AV737" s="13" t="s">
        <v>80</v>
      </c>
      <c r="AW737" s="13" t="s">
        <v>4</v>
      </c>
      <c r="AX737" s="13" t="s">
        <v>78</v>
      </c>
      <c r="AY737" s="204" t="s">
        <v>140</v>
      </c>
    </row>
    <row r="738" spans="1:65" s="2" customFormat="1" ht="55.5" customHeight="1">
      <c r="A738" s="34"/>
      <c r="B738" s="35"/>
      <c r="C738" s="174" t="s">
        <v>1338</v>
      </c>
      <c r="D738" s="174" t="s">
        <v>143</v>
      </c>
      <c r="E738" s="175" t="s">
        <v>1339</v>
      </c>
      <c r="F738" s="176" t="s">
        <v>1340</v>
      </c>
      <c r="G738" s="177" t="s">
        <v>169</v>
      </c>
      <c r="H738" s="178">
        <v>16.54</v>
      </c>
      <c r="I738" s="179"/>
      <c r="J738" s="180">
        <f>ROUND(I738*H738,2)</f>
        <v>0</v>
      </c>
      <c r="K738" s="181"/>
      <c r="L738" s="39"/>
      <c r="M738" s="182" t="s">
        <v>18</v>
      </c>
      <c r="N738" s="183" t="s">
        <v>41</v>
      </c>
      <c r="O738" s="64"/>
      <c r="P738" s="184">
        <f>O738*H738</f>
        <v>0</v>
      </c>
      <c r="Q738" s="184">
        <v>0</v>
      </c>
      <c r="R738" s="184">
        <f>Q738*H738</f>
        <v>0</v>
      </c>
      <c r="S738" s="184">
        <v>0</v>
      </c>
      <c r="T738" s="185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86" t="s">
        <v>263</v>
      </c>
      <c r="AT738" s="186" t="s">
        <v>143</v>
      </c>
      <c r="AU738" s="186" t="s">
        <v>80</v>
      </c>
      <c r="AY738" s="17" t="s">
        <v>140</v>
      </c>
      <c r="BE738" s="187">
        <f>IF(N738="základní",J738,0)</f>
        <v>0</v>
      </c>
      <c r="BF738" s="187">
        <f>IF(N738="snížená",J738,0)</f>
        <v>0</v>
      </c>
      <c r="BG738" s="187">
        <f>IF(N738="zákl. přenesená",J738,0)</f>
        <v>0</v>
      </c>
      <c r="BH738" s="187">
        <f>IF(N738="sníž. přenesená",J738,0)</f>
        <v>0</v>
      </c>
      <c r="BI738" s="187">
        <f>IF(N738="nulová",J738,0)</f>
        <v>0</v>
      </c>
      <c r="BJ738" s="17" t="s">
        <v>78</v>
      </c>
      <c r="BK738" s="187">
        <f>ROUND(I738*H738,2)</f>
        <v>0</v>
      </c>
      <c r="BL738" s="17" t="s">
        <v>263</v>
      </c>
      <c r="BM738" s="186" t="s">
        <v>1341</v>
      </c>
    </row>
    <row r="739" spans="1:65" s="2" customFormat="1">
      <c r="A739" s="34"/>
      <c r="B739" s="35"/>
      <c r="C739" s="36"/>
      <c r="D739" s="188" t="s">
        <v>149</v>
      </c>
      <c r="E739" s="36"/>
      <c r="F739" s="189" t="s">
        <v>1342</v>
      </c>
      <c r="G739" s="36"/>
      <c r="H739" s="36"/>
      <c r="I739" s="190"/>
      <c r="J739" s="36"/>
      <c r="K739" s="36"/>
      <c r="L739" s="39"/>
      <c r="M739" s="191"/>
      <c r="N739" s="192"/>
      <c r="O739" s="64"/>
      <c r="P739" s="64"/>
      <c r="Q739" s="64"/>
      <c r="R739" s="64"/>
      <c r="S739" s="64"/>
      <c r="T739" s="65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149</v>
      </c>
      <c r="AU739" s="17" t="s">
        <v>80</v>
      </c>
    </row>
    <row r="740" spans="1:65" s="13" customFormat="1">
      <c r="B740" s="193"/>
      <c r="C740" s="194"/>
      <c r="D740" s="195" t="s">
        <v>151</v>
      </c>
      <c r="E740" s="196" t="s">
        <v>18</v>
      </c>
      <c r="F740" s="197" t="s">
        <v>1343</v>
      </c>
      <c r="G740" s="194"/>
      <c r="H740" s="198">
        <v>2.5</v>
      </c>
      <c r="I740" s="199"/>
      <c r="J740" s="194"/>
      <c r="K740" s="194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151</v>
      </c>
      <c r="AU740" s="204" t="s">
        <v>80</v>
      </c>
      <c r="AV740" s="13" t="s">
        <v>80</v>
      </c>
      <c r="AW740" s="13" t="s">
        <v>31</v>
      </c>
      <c r="AX740" s="13" t="s">
        <v>70</v>
      </c>
      <c r="AY740" s="204" t="s">
        <v>140</v>
      </c>
    </row>
    <row r="741" spans="1:65" s="13" customFormat="1">
      <c r="B741" s="193"/>
      <c r="C741" s="194"/>
      <c r="D741" s="195" t="s">
        <v>151</v>
      </c>
      <c r="E741" s="196" t="s">
        <v>18</v>
      </c>
      <c r="F741" s="197" t="s">
        <v>1344</v>
      </c>
      <c r="G741" s="194"/>
      <c r="H741" s="198">
        <v>14.04</v>
      </c>
      <c r="I741" s="199"/>
      <c r="J741" s="194"/>
      <c r="K741" s="194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151</v>
      </c>
      <c r="AU741" s="204" t="s">
        <v>80</v>
      </c>
      <c r="AV741" s="13" t="s">
        <v>80</v>
      </c>
      <c r="AW741" s="13" t="s">
        <v>31</v>
      </c>
      <c r="AX741" s="13" t="s">
        <v>70</v>
      </c>
      <c r="AY741" s="204" t="s">
        <v>140</v>
      </c>
    </row>
    <row r="742" spans="1:65" s="2" customFormat="1" ht="16.5" customHeight="1">
      <c r="A742" s="34"/>
      <c r="B742" s="35"/>
      <c r="C742" s="215" t="s">
        <v>1345</v>
      </c>
      <c r="D742" s="215" t="s">
        <v>240</v>
      </c>
      <c r="E742" s="216" t="s">
        <v>1323</v>
      </c>
      <c r="F742" s="217" t="s">
        <v>1324</v>
      </c>
      <c r="G742" s="218" t="s">
        <v>169</v>
      </c>
      <c r="H742" s="219">
        <v>17.367000000000001</v>
      </c>
      <c r="I742" s="220"/>
      <c r="J742" s="221">
        <f>ROUND(I742*H742,2)</f>
        <v>0</v>
      </c>
      <c r="K742" s="222"/>
      <c r="L742" s="223"/>
      <c r="M742" s="224" t="s">
        <v>18</v>
      </c>
      <c r="N742" s="225" t="s">
        <v>41</v>
      </c>
      <c r="O742" s="64"/>
      <c r="P742" s="184">
        <f>O742*H742</f>
        <v>0</v>
      </c>
      <c r="Q742" s="184">
        <v>0</v>
      </c>
      <c r="R742" s="184">
        <f>Q742*H742</f>
        <v>0</v>
      </c>
      <c r="S742" s="184">
        <v>0</v>
      </c>
      <c r="T742" s="185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86" t="s">
        <v>355</v>
      </c>
      <c r="AT742" s="186" t="s">
        <v>240</v>
      </c>
      <c r="AU742" s="186" t="s">
        <v>80</v>
      </c>
      <c r="AY742" s="17" t="s">
        <v>140</v>
      </c>
      <c r="BE742" s="187">
        <f>IF(N742="základní",J742,0)</f>
        <v>0</v>
      </c>
      <c r="BF742" s="187">
        <f>IF(N742="snížená",J742,0)</f>
        <v>0</v>
      </c>
      <c r="BG742" s="187">
        <f>IF(N742="zákl. přenesená",J742,0)</f>
        <v>0</v>
      </c>
      <c r="BH742" s="187">
        <f>IF(N742="sníž. přenesená",J742,0)</f>
        <v>0</v>
      </c>
      <c r="BI742" s="187">
        <f>IF(N742="nulová",J742,0)</f>
        <v>0</v>
      </c>
      <c r="BJ742" s="17" t="s">
        <v>78</v>
      </c>
      <c r="BK742" s="187">
        <f>ROUND(I742*H742,2)</f>
        <v>0</v>
      </c>
      <c r="BL742" s="17" t="s">
        <v>263</v>
      </c>
      <c r="BM742" s="186" t="s">
        <v>1346</v>
      </c>
    </row>
    <row r="743" spans="1:65" s="13" customFormat="1">
      <c r="B743" s="193"/>
      <c r="C743" s="194"/>
      <c r="D743" s="195" t="s">
        <v>151</v>
      </c>
      <c r="E743" s="194"/>
      <c r="F743" s="197" t="s">
        <v>1347</v>
      </c>
      <c r="G743" s="194"/>
      <c r="H743" s="198">
        <v>17.367000000000001</v>
      </c>
      <c r="I743" s="199"/>
      <c r="J743" s="194"/>
      <c r="K743" s="194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151</v>
      </c>
      <c r="AU743" s="204" t="s">
        <v>80</v>
      </c>
      <c r="AV743" s="13" t="s">
        <v>80</v>
      </c>
      <c r="AW743" s="13" t="s">
        <v>4</v>
      </c>
      <c r="AX743" s="13" t="s">
        <v>78</v>
      </c>
      <c r="AY743" s="204" t="s">
        <v>140</v>
      </c>
    </row>
    <row r="744" spans="1:65" s="2" customFormat="1" ht="33" customHeight="1">
      <c r="A744" s="34"/>
      <c r="B744" s="35"/>
      <c r="C744" s="174" t="s">
        <v>1348</v>
      </c>
      <c r="D744" s="174" t="s">
        <v>143</v>
      </c>
      <c r="E744" s="175" t="s">
        <v>1349</v>
      </c>
      <c r="F744" s="176" t="s">
        <v>1350</v>
      </c>
      <c r="G744" s="177" t="s">
        <v>169</v>
      </c>
      <c r="H744" s="178">
        <v>222.29300000000001</v>
      </c>
      <c r="I744" s="179"/>
      <c r="J744" s="180">
        <f>ROUND(I744*H744,2)</f>
        <v>0</v>
      </c>
      <c r="K744" s="181"/>
      <c r="L744" s="39"/>
      <c r="M744" s="182" t="s">
        <v>18</v>
      </c>
      <c r="N744" s="183" t="s">
        <v>41</v>
      </c>
      <c r="O744" s="64"/>
      <c r="P744" s="184">
        <f>O744*H744</f>
        <v>0</v>
      </c>
      <c r="Q744" s="184">
        <v>2.05E-4</v>
      </c>
      <c r="R744" s="184">
        <f>Q744*H744</f>
        <v>4.5570065E-2</v>
      </c>
      <c r="S744" s="184">
        <v>0</v>
      </c>
      <c r="T744" s="185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86" t="s">
        <v>263</v>
      </c>
      <c r="AT744" s="186" t="s">
        <v>143</v>
      </c>
      <c r="AU744" s="186" t="s">
        <v>80</v>
      </c>
      <c r="AY744" s="17" t="s">
        <v>140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17" t="s">
        <v>78</v>
      </c>
      <c r="BK744" s="187">
        <f>ROUND(I744*H744,2)</f>
        <v>0</v>
      </c>
      <c r="BL744" s="17" t="s">
        <v>263</v>
      </c>
      <c r="BM744" s="186" t="s">
        <v>1351</v>
      </c>
    </row>
    <row r="745" spans="1:65" s="2" customFormat="1">
      <c r="A745" s="34"/>
      <c r="B745" s="35"/>
      <c r="C745" s="36"/>
      <c r="D745" s="188" t="s">
        <v>149</v>
      </c>
      <c r="E745" s="36"/>
      <c r="F745" s="189" t="s">
        <v>1352</v>
      </c>
      <c r="G745" s="36"/>
      <c r="H745" s="36"/>
      <c r="I745" s="190"/>
      <c r="J745" s="36"/>
      <c r="K745" s="36"/>
      <c r="L745" s="39"/>
      <c r="M745" s="191"/>
      <c r="N745" s="192"/>
      <c r="O745" s="64"/>
      <c r="P745" s="64"/>
      <c r="Q745" s="64"/>
      <c r="R745" s="64"/>
      <c r="S745" s="64"/>
      <c r="T745" s="65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149</v>
      </c>
      <c r="AU745" s="17" t="s">
        <v>80</v>
      </c>
    </row>
    <row r="746" spans="1:65" s="14" customFormat="1">
      <c r="B746" s="205"/>
      <c r="C746" s="206"/>
      <c r="D746" s="195" t="s">
        <v>151</v>
      </c>
      <c r="E746" s="207" t="s">
        <v>18</v>
      </c>
      <c r="F746" s="208" t="s">
        <v>206</v>
      </c>
      <c r="G746" s="206"/>
      <c r="H746" s="207" t="s">
        <v>18</v>
      </c>
      <c r="I746" s="209"/>
      <c r="J746" s="206"/>
      <c r="K746" s="206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151</v>
      </c>
      <c r="AU746" s="214" t="s">
        <v>80</v>
      </c>
      <c r="AV746" s="14" t="s">
        <v>78</v>
      </c>
      <c r="AW746" s="14" t="s">
        <v>31</v>
      </c>
      <c r="AX746" s="14" t="s">
        <v>70</v>
      </c>
      <c r="AY746" s="214" t="s">
        <v>140</v>
      </c>
    </row>
    <row r="747" spans="1:65" s="14" customFormat="1">
      <c r="B747" s="205"/>
      <c r="C747" s="206"/>
      <c r="D747" s="195" t="s">
        <v>151</v>
      </c>
      <c r="E747" s="207" t="s">
        <v>18</v>
      </c>
      <c r="F747" s="208" t="s">
        <v>207</v>
      </c>
      <c r="G747" s="206"/>
      <c r="H747" s="207" t="s">
        <v>18</v>
      </c>
      <c r="I747" s="209"/>
      <c r="J747" s="206"/>
      <c r="K747" s="206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151</v>
      </c>
      <c r="AU747" s="214" t="s">
        <v>80</v>
      </c>
      <c r="AV747" s="14" t="s">
        <v>78</v>
      </c>
      <c r="AW747" s="14" t="s">
        <v>31</v>
      </c>
      <c r="AX747" s="14" t="s">
        <v>70</v>
      </c>
      <c r="AY747" s="214" t="s">
        <v>140</v>
      </c>
    </row>
    <row r="748" spans="1:65" s="13" customFormat="1">
      <c r="B748" s="193"/>
      <c r="C748" s="194"/>
      <c r="D748" s="195" t="s">
        <v>151</v>
      </c>
      <c r="E748" s="196" t="s">
        <v>18</v>
      </c>
      <c r="F748" s="197" t="s">
        <v>208</v>
      </c>
      <c r="G748" s="194"/>
      <c r="H748" s="198">
        <v>41.625999999999998</v>
      </c>
      <c r="I748" s="199"/>
      <c r="J748" s="194"/>
      <c r="K748" s="194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151</v>
      </c>
      <c r="AU748" s="204" t="s">
        <v>80</v>
      </c>
      <c r="AV748" s="13" t="s">
        <v>80</v>
      </c>
      <c r="AW748" s="13" t="s">
        <v>31</v>
      </c>
      <c r="AX748" s="13" t="s">
        <v>70</v>
      </c>
      <c r="AY748" s="204" t="s">
        <v>140</v>
      </c>
    </row>
    <row r="749" spans="1:65" s="13" customFormat="1">
      <c r="B749" s="193"/>
      <c r="C749" s="194"/>
      <c r="D749" s="195" t="s">
        <v>151</v>
      </c>
      <c r="E749" s="196" t="s">
        <v>18</v>
      </c>
      <c r="F749" s="197" t="s">
        <v>209</v>
      </c>
      <c r="G749" s="194"/>
      <c r="H749" s="198">
        <v>-3.952</v>
      </c>
      <c r="I749" s="199"/>
      <c r="J749" s="194"/>
      <c r="K749" s="194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151</v>
      </c>
      <c r="AU749" s="204" t="s">
        <v>80</v>
      </c>
      <c r="AV749" s="13" t="s">
        <v>80</v>
      </c>
      <c r="AW749" s="13" t="s">
        <v>31</v>
      </c>
      <c r="AX749" s="13" t="s">
        <v>70</v>
      </c>
      <c r="AY749" s="204" t="s">
        <v>140</v>
      </c>
    </row>
    <row r="750" spans="1:65" s="13" customFormat="1">
      <c r="B750" s="193"/>
      <c r="C750" s="194"/>
      <c r="D750" s="195" t="s">
        <v>151</v>
      </c>
      <c r="E750" s="196" t="s">
        <v>18</v>
      </c>
      <c r="F750" s="197" t="s">
        <v>210</v>
      </c>
      <c r="G750" s="194"/>
      <c r="H750" s="198">
        <v>2.0350000000000001</v>
      </c>
      <c r="I750" s="199"/>
      <c r="J750" s="194"/>
      <c r="K750" s="194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151</v>
      </c>
      <c r="AU750" s="204" t="s">
        <v>80</v>
      </c>
      <c r="AV750" s="13" t="s">
        <v>80</v>
      </c>
      <c r="AW750" s="13" t="s">
        <v>31</v>
      </c>
      <c r="AX750" s="13" t="s">
        <v>70</v>
      </c>
      <c r="AY750" s="204" t="s">
        <v>140</v>
      </c>
    </row>
    <row r="751" spans="1:65" s="14" customFormat="1">
      <c r="B751" s="205"/>
      <c r="C751" s="206"/>
      <c r="D751" s="195" t="s">
        <v>151</v>
      </c>
      <c r="E751" s="207" t="s">
        <v>18</v>
      </c>
      <c r="F751" s="208" t="s">
        <v>211</v>
      </c>
      <c r="G751" s="206"/>
      <c r="H751" s="207" t="s">
        <v>18</v>
      </c>
      <c r="I751" s="209"/>
      <c r="J751" s="206"/>
      <c r="K751" s="206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151</v>
      </c>
      <c r="AU751" s="214" t="s">
        <v>80</v>
      </c>
      <c r="AV751" s="14" t="s">
        <v>78</v>
      </c>
      <c r="AW751" s="14" t="s">
        <v>31</v>
      </c>
      <c r="AX751" s="14" t="s">
        <v>70</v>
      </c>
      <c r="AY751" s="214" t="s">
        <v>140</v>
      </c>
    </row>
    <row r="752" spans="1:65" s="13" customFormat="1">
      <c r="B752" s="193"/>
      <c r="C752" s="194"/>
      <c r="D752" s="195" t="s">
        <v>151</v>
      </c>
      <c r="E752" s="196" t="s">
        <v>18</v>
      </c>
      <c r="F752" s="197" t="s">
        <v>179</v>
      </c>
      <c r="G752" s="194"/>
      <c r="H752" s="198">
        <v>39.700000000000003</v>
      </c>
      <c r="I752" s="199"/>
      <c r="J752" s="194"/>
      <c r="K752" s="194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151</v>
      </c>
      <c r="AU752" s="204" t="s">
        <v>80</v>
      </c>
      <c r="AV752" s="13" t="s">
        <v>80</v>
      </c>
      <c r="AW752" s="13" t="s">
        <v>31</v>
      </c>
      <c r="AX752" s="13" t="s">
        <v>70</v>
      </c>
      <c r="AY752" s="204" t="s">
        <v>140</v>
      </c>
    </row>
    <row r="753" spans="1:65" s="13" customFormat="1">
      <c r="B753" s="193"/>
      <c r="C753" s="194"/>
      <c r="D753" s="195" t="s">
        <v>151</v>
      </c>
      <c r="E753" s="196" t="s">
        <v>18</v>
      </c>
      <c r="F753" s="197" t="s">
        <v>212</v>
      </c>
      <c r="G753" s="194"/>
      <c r="H753" s="198">
        <v>27.49</v>
      </c>
      <c r="I753" s="199"/>
      <c r="J753" s="194"/>
      <c r="K753" s="194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151</v>
      </c>
      <c r="AU753" s="204" t="s">
        <v>80</v>
      </c>
      <c r="AV753" s="13" t="s">
        <v>80</v>
      </c>
      <c r="AW753" s="13" t="s">
        <v>31</v>
      </c>
      <c r="AX753" s="13" t="s">
        <v>70</v>
      </c>
      <c r="AY753" s="204" t="s">
        <v>140</v>
      </c>
    </row>
    <row r="754" spans="1:65" s="13" customFormat="1">
      <c r="B754" s="193"/>
      <c r="C754" s="194"/>
      <c r="D754" s="195" t="s">
        <v>151</v>
      </c>
      <c r="E754" s="196" t="s">
        <v>18</v>
      </c>
      <c r="F754" s="197" t="s">
        <v>213</v>
      </c>
      <c r="G754" s="194"/>
      <c r="H754" s="198">
        <v>-7.0190000000000001</v>
      </c>
      <c r="I754" s="199"/>
      <c r="J754" s="194"/>
      <c r="K754" s="194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151</v>
      </c>
      <c r="AU754" s="204" t="s">
        <v>80</v>
      </c>
      <c r="AV754" s="13" t="s">
        <v>80</v>
      </c>
      <c r="AW754" s="13" t="s">
        <v>31</v>
      </c>
      <c r="AX754" s="13" t="s">
        <v>70</v>
      </c>
      <c r="AY754" s="204" t="s">
        <v>140</v>
      </c>
    </row>
    <row r="755" spans="1:65" s="13" customFormat="1">
      <c r="B755" s="193"/>
      <c r="C755" s="194"/>
      <c r="D755" s="195" t="s">
        <v>151</v>
      </c>
      <c r="E755" s="196" t="s">
        <v>18</v>
      </c>
      <c r="F755" s="197" t="s">
        <v>214</v>
      </c>
      <c r="G755" s="194"/>
      <c r="H755" s="198">
        <v>9.4749999999999996</v>
      </c>
      <c r="I755" s="199"/>
      <c r="J755" s="194"/>
      <c r="K755" s="194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151</v>
      </c>
      <c r="AU755" s="204" t="s">
        <v>80</v>
      </c>
      <c r="AV755" s="13" t="s">
        <v>80</v>
      </c>
      <c r="AW755" s="13" t="s">
        <v>31</v>
      </c>
      <c r="AX755" s="13" t="s">
        <v>70</v>
      </c>
      <c r="AY755" s="204" t="s">
        <v>140</v>
      </c>
    </row>
    <row r="756" spans="1:65" s="14" customFormat="1">
      <c r="B756" s="205"/>
      <c r="C756" s="206"/>
      <c r="D756" s="195" t="s">
        <v>151</v>
      </c>
      <c r="E756" s="207" t="s">
        <v>18</v>
      </c>
      <c r="F756" s="208" t="s">
        <v>215</v>
      </c>
      <c r="G756" s="206"/>
      <c r="H756" s="207" t="s">
        <v>18</v>
      </c>
      <c r="I756" s="209"/>
      <c r="J756" s="206"/>
      <c r="K756" s="206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151</v>
      </c>
      <c r="AU756" s="214" t="s">
        <v>80</v>
      </c>
      <c r="AV756" s="14" t="s">
        <v>78</v>
      </c>
      <c r="AW756" s="14" t="s">
        <v>31</v>
      </c>
      <c r="AX756" s="14" t="s">
        <v>70</v>
      </c>
      <c r="AY756" s="214" t="s">
        <v>140</v>
      </c>
    </row>
    <row r="757" spans="1:65" s="13" customFormat="1">
      <c r="B757" s="193"/>
      <c r="C757" s="194"/>
      <c r="D757" s="195" t="s">
        <v>151</v>
      </c>
      <c r="E757" s="196" t="s">
        <v>18</v>
      </c>
      <c r="F757" s="197" t="s">
        <v>180</v>
      </c>
      <c r="G757" s="194"/>
      <c r="H757" s="198">
        <v>13</v>
      </c>
      <c r="I757" s="199"/>
      <c r="J757" s="194"/>
      <c r="K757" s="194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151</v>
      </c>
      <c r="AU757" s="204" t="s">
        <v>80</v>
      </c>
      <c r="AV757" s="13" t="s">
        <v>80</v>
      </c>
      <c r="AW757" s="13" t="s">
        <v>31</v>
      </c>
      <c r="AX757" s="13" t="s">
        <v>70</v>
      </c>
      <c r="AY757" s="204" t="s">
        <v>140</v>
      </c>
    </row>
    <row r="758" spans="1:65" s="13" customFormat="1">
      <c r="B758" s="193"/>
      <c r="C758" s="194"/>
      <c r="D758" s="195" t="s">
        <v>151</v>
      </c>
      <c r="E758" s="196" t="s">
        <v>18</v>
      </c>
      <c r="F758" s="197" t="s">
        <v>216</v>
      </c>
      <c r="G758" s="194"/>
      <c r="H758" s="198">
        <v>49.956000000000003</v>
      </c>
      <c r="I758" s="199"/>
      <c r="J758" s="194"/>
      <c r="K758" s="194"/>
      <c r="L758" s="200"/>
      <c r="M758" s="201"/>
      <c r="N758" s="202"/>
      <c r="O758" s="202"/>
      <c r="P758" s="202"/>
      <c r="Q758" s="202"/>
      <c r="R758" s="202"/>
      <c r="S758" s="202"/>
      <c r="T758" s="203"/>
      <c r="AT758" s="204" t="s">
        <v>151</v>
      </c>
      <c r="AU758" s="204" t="s">
        <v>80</v>
      </c>
      <c r="AV758" s="13" t="s">
        <v>80</v>
      </c>
      <c r="AW758" s="13" t="s">
        <v>31</v>
      </c>
      <c r="AX758" s="13" t="s">
        <v>70</v>
      </c>
      <c r="AY758" s="204" t="s">
        <v>140</v>
      </c>
    </row>
    <row r="759" spans="1:65" s="13" customFormat="1">
      <c r="B759" s="193"/>
      <c r="C759" s="194"/>
      <c r="D759" s="195" t="s">
        <v>151</v>
      </c>
      <c r="E759" s="196" t="s">
        <v>18</v>
      </c>
      <c r="F759" s="197" t="s">
        <v>1353</v>
      </c>
      <c r="G759" s="194"/>
      <c r="H759" s="198">
        <v>-4.0759999999999996</v>
      </c>
      <c r="I759" s="199"/>
      <c r="J759" s="194"/>
      <c r="K759" s="194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151</v>
      </c>
      <c r="AU759" s="204" t="s">
        <v>80</v>
      </c>
      <c r="AV759" s="13" t="s">
        <v>80</v>
      </c>
      <c r="AW759" s="13" t="s">
        <v>31</v>
      </c>
      <c r="AX759" s="13" t="s">
        <v>70</v>
      </c>
      <c r="AY759" s="204" t="s">
        <v>140</v>
      </c>
    </row>
    <row r="760" spans="1:65" s="13" customFormat="1">
      <c r="B760" s="193"/>
      <c r="C760" s="194"/>
      <c r="D760" s="195" t="s">
        <v>151</v>
      </c>
      <c r="E760" s="196" t="s">
        <v>18</v>
      </c>
      <c r="F760" s="197" t="s">
        <v>1354</v>
      </c>
      <c r="G760" s="194"/>
      <c r="H760" s="198">
        <v>4.0579999999999998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151</v>
      </c>
      <c r="AU760" s="204" t="s">
        <v>80</v>
      </c>
      <c r="AV760" s="13" t="s">
        <v>80</v>
      </c>
      <c r="AW760" s="13" t="s">
        <v>31</v>
      </c>
      <c r="AX760" s="13" t="s">
        <v>70</v>
      </c>
      <c r="AY760" s="204" t="s">
        <v>140</v>
      </c>
    </row>
    <row r="761" spans="1:65" s="13" customFormat="1">
      <c r="B761" s="193"/>
      <c r="C761" s="194"/>
      <c r="D761" s="195" t="s">
        <v>151</v>
      </c>
      <c r="E761" s="196" t="s">
        <v>18</v>
      </c>
      <c r="F761" s="197" t="s">
        <v>1302</v>
      </c>
      <c r="G761" s="194"/>
      <c r="H761" s="198">
        <v>50</v>
      </c>
      <c r="I761" s="199"/>
      <c r="J761" s="194"/>
      <c r="K761" s="194"/>
      <c r="L761" s="200"/>
      <c r="M761" s="201"/>
      <c r="N761" s="202"/>
      <c r="O761" s="202"/>
      <c r="P761" s="202"/>
      <c r="Q761" s="202"/>
      <c r="R761" s="202"/>
      <c r="S761" s="202"/>
      <c r="T761" s="203"/>
      <c r="AT761" s="204" t="s">
        <v>151</v>
      </c>
      <c r="AU761" s="204" t="s">
        <v>80</v>
      </c>
      <c r="AV761" s="13" t="s">
        <v>80</v>
      </c>
      <c r="AW761" s="13" t="s">
        <v>31</v>
      </c>
      <c r="AX761" s="13" t="s">
        <v>70</v>
      </c>
      <c r="AY761" s="204" t="s">
        <v>140</v>
      </c>
    </row>
    <row r="762" spans="1:65" s="2" customFormat="1" ht="33" customHeight="1">
      <c r="A762" s="34"/>
      <c r="B762" s="35"/>
      <c r="C762" s="174" t="s">
        <v>1355</v>
      </c>
      <c r="D762" s="174" t="s">
        <v>143</v>
      </c>
      <c r="E762" s="175" t="s">
        <v>1356</v>
      </c>
      <c r="F762" s="176" t="s">
        <v>1357</v>
      </c>
      <c r="G762" s="177" t="s">
        <v>169</v>
      </c>
      <c r="H762" s="178">
        <v>459.62</v>
      </c>
      <c r="I762" s="179"/>
      <c r="J762" s="180">
        <f>ROUND(I762*H762,2)</f>
        <v>0</v>
      </c>
      <c r="K762" s="181"/>
      <c r="L762" s="39"/>
      <c r="M762" s="182" t="s">
        <v>18</v>
      </c>
      <c r="N762" s="183" t="s">
        <v>41</v>
      </c>
      <c r="O762" s="64"/>
      <c r="P762" s="184">
        <f>O762*H762</f>
        <v>0</v>
      </c>
      <c r="Q762" s="184">
        <v>2.05E-4</v>
      </c>
      <c r="R762" s="184">
        <f>Q762*H762</f>
        <v>9.4222100000000003E-2</v>
      </c>
      <c r="S762" s="184">
        <v>0</v>
      </c>
      <c r="T762" s="185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86" t="s">
        <v>263</v>
      </c>
      <c r="AT762" s="186" t="s">
        <v>143</v>
      </c>
      <c r="AU762" s="186" t="s">
        <v>80</v>
      </c>
      <c r="AY762" s="17" t="s">
        <v>140</v>
      </c>
      <c r="BE762" s="187">
        <f>IF(N762="základní",J762,0)</f>
        <v>0</v>
      </c>
      <c r="BF762" s="187">
        <f>IF(N762="snížená",J762,0)</f>
        <v>0</v>
      </c>
      <c r="BG762" s="187">
        <f>IF(N762="zákl. přenesená",J762,0)</f>
        <v>0</v>
      </c>
      <c r="BH762" s="187">
        <f>IF(N762="sníž. přenesená",J762,0)</f>
        <v>0</v>
      </c>
      <c r="BI762" s="187">
        <f>IF(N762="nulová",J762,0)</f>
        <v>0</v>
      </c>
      <c r="BJ762" s="17" t="s">
        <v>78</v>
      </c>
      <c r="BK762" s="187">
        <f>ROUND(I762*H762,2)</f>
        <v>0</v>
      </c>
      <c r="BL762" s="17" t="s">
        <v>263</v>
      </c>
      <c r="BM762" s="186" t="s">
        <v>1358</v>
      </c>
    </row>
    <row r="763" spans="1:65" s="2" customFormat="1">
      <c r="A763" s="34"/>
      <c r="B763" s="35"/>
      <c r="C763" s="36"/>
      <c r="D763" s="188" t="s">
        <v>149</v>
      </c>
      <c r="E763" s="36"/>
      <c r="F763" s="189" t="s">
        <v>1359</v>
      </c>
      <c r="G763" s="36"/>
      <c r="H763" s="36"/>
      <c r="I763" s="190"/>
      <c r="J763" s="36"/>
      <c r="K763" s="36"/>
      <c r="L763" s="39"/>
      <c r="M763" s="191"/>
      <c r="N763" s="192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149</v>
      </c>
      <c r="AU763" s="17" t="s">
        <v>80</v>
      </c>
    </row>
    <row r="764" spans="1:65" s="14" customFormat="1">
      <c r="B764" s="205"/>
      <c r="C764" s="206"/>
      <c r="D764" s="195" t="s">
        <v>151</v>
      </c>
      <c r="E764" s="207" t="s">
        <v>18</v>
      </c>
      <c r="F764" s="208" t="s">
        <v>201</v>
      </c>
      <c r="G764" s="206"/>
      <c r="H764" s="207" t="s">
        <v>18</v>
      </c>
      <c r="I764" s="209"/>
      <c r="J764" s="206"/>
      <c r="K764" s="206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151</v>
      </c>
      <c r="AU764" s="214" t="s">
        <v>80</v>
      </c>
      <c r="AV764" s="14" t="s">
        <v>78</v>
      </c>
      <c r="AW764" s="14" t="s">
        <v>31</v>
      </c>
      <c r="AX764" s="14" t="s">
        <v>70</v>
      </c>
      <c r="AY764" s="214" t="s">
        <v>140</v>
      </c>
    </row>
    <row r="765" spans="1:65" s="13" customFormat="1">
      <c r="B765" s="193"/>
      <c r="C765" s="194"/>
      <c r="D765" s="195" t="s">
        <v>151</v>
      </c>
      <c r="E765" s="196" t="s">
        <v>18</v>
      </c>
      <c r="F765" s="197" t="s">
        <v>202</v>
      </c>
      <c r="G765" s="194"/>
      <c r="H765" s="198">
        <v>218.25</v>
      </c>
      <c r="I765" s="199"/>
      <c r="J765" s="194"/>
      <c r="K765" s="194"/>
      <c r="L765" s="200"/>
      <c r="M765" s="201"/>
      <c r="N765" s="202"/>
      <c r="O765" s="202"/>
      <c r="P765" s="202"/>
      <c r="Q765" s="202"/>
      <c r="R765" s="202"/>
      <c r="S765" s="202"/>
      <c r="T765" s="203"/>
      <c r="AT765" s="204" t="s">
        <v>151</v>
      </c>
      <c r="AU765" s="204" t="s">
        <v>80</v>
      </c>
      <c r="AV765" s="13" t="s">
        <v>80</v>
      </c>
      <c r="AW765" s="13" t="s">
        <v>31</v>
      </c>
      <c r="AX765" s="13" t="s">
        <v>70</v>
      </c>
      <c r="AY765" s="204" t="s">
        <v>140</v>
      </c>
    </row>
    <row r="766" spans="1:65" s="13" customFormat="1">
      <c r="B766" s="193"/>
      <c r="C766" s="194"/>
      <c r="D766" s="195" t="s">
        <v>151</v>
      </c>
      <c r="E766" s="196" t="s">
        <v>18</v>
      </c>
      <c r="F766" s="197" t="s">
        <v>203</v>
      </c>
      <c r="G766" s="194"/>
      <c r="H766" s="198">
        <v>266.52</v>
      </c>
      <c r="I766" s="199"/>
      <c r="J766" s="194"/>
      <c r="K766" s="194"/>
      <c r="L766" s="200"/>
      <c r="M766" s="201"/>
      <c r="N766" s="202"/>
      <c r="O766" s="202"/>
      <c r="P766" s="202"/>
      <c r="Q766" s="202"/>
      <c r="R766" s="202"/>
      <c r="S766" s="202"/>
      <c r="T766" s="203"/>
      <c r="AT766" s="204" t="s">
        <v>151</v>
      </c>
      <c r="AU766" s="204" t="s">
        <v>80</v>
      </c>
      <c r="AV766" s="13" t="s">
        <v>80</v>
      </c>
      <c r="AW766" s="13" t="s">
        <v>31</v>
      </c>
      <c r="AX766" s="13" t="s">
        <v>70</v>
      </c>
      <c r="AY766" s="204" t="s">
        <v>140</v>
      </c>
    </row>
    <row r="767" spans="1:65" s="13" customFormat="1">
      <c r="B767" s="193"/>
      <c r="C767" s="194"/>
      <c r="D767" s="195" t="s">
        <v>151</v>
      </c>
      <c r="E767" s="196" t="s">
        <v>18</v>
      </c>
      <c r="F767" s="197" t="s">
        <v>204</v>
      </c>
      <c r="G767" s="194"/>
      <c r="H767" s="198">
        <v>-45.107999999999997</v>
      </c>
      <c r="I767" s="199"/>
      <c r="J767" s="194"/>
      <c r="K767" s="194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151</v>
      </c>
      <c r="AU767" s="204" t="s">
        <v>80</v>
      </c>
      <c r="AV767" s="13" t="s">
        <v>80</v>
      </c>
      <c r="AW767" s="13" t="s">
        <v>31</v>
      </c>
      <c r="AX767" s="13" t="s">
        <v>70</v>
      </c>
      <c r="AY767" s="204" t="s">
        <v>140</v>
      </c>
    </row>
    <row r="768" spans="1:65" s="13" customFormat="1">
      <c r="B768" s="193"/>
      <c r="C768" s="194"/>
      <c r="D768" s="195" t="s">
        <v>151</v>
      </c>
      <c r="E768" s="196" t="s">
        <v>18</v>
      </c>
      <c r="F768" s="197" t="s">
        <v>205</v>
      </c>
      <c r="G768" s="194"/>
      <c r="H768" s="198">
        <v>19.957999999999998</v>
      </c>
      <c r="I768" s="199"/>
      <c r="J768" s="194"/>
      <c r="K768" s="194"/>
      <c r="L768" s="200"/>
      <c r="M768" s="201"/>
      <c r="N768" s="202"/>
      <c r="O768" s="202"/>
      <c r="P768" s="202"/>
      <c r="Q768" s="202"/>
      <c r="R768" s="202"/>
      <c r="S768" s="202"/>
      <c r="T768" s="203"/>
      <c r="AT768" s="204" t="s">
        <v>151</v>
      </c>
      <c r="AU768" s="204" t="s">
        <v>80</v>
      </c>
      <c r="AV768" s="13" t="s">
        <v>80</v>
      </c>
      <c r="AW768" s="13" t="s">
        <v>31</v>
      </c>
      <c r="AX768" s="13" t="s">
        <v>70</v>
      </c>
      <c r="AY768" s="204" t="s">
        <v>140</v>
      </c>
    </row>
    <row r="769" spans="1:65" s="2" customFormat="1" ht="24.2" customHeight="1">
      <c r="A769" s="34"/>
      <c r="B769" s="35"/>
      <c r="C769" s="174" t="s">
        <v>1360</v>
      </c>
      <c r="D769" s="174" t="s">
        <v>143</v>
      </c>
      <c r="E769" s="175" t="s">
        <v>1361</v>
      </c>
      <c r="F769" s="176" t="s">
        <v>1362</v>
      </c>
      <c r="G769" s="177" t="s">
        <v>169</v>
      </c>
      <c r="H769" s="178">
        <v>222.29300000000001</v>
      </c>
      <c r="I769" s="179"/>
      <c r="J769" s="180">
        <f>ROUND(I769*H769,2)</f>
        <v>0</v>
      </c>
      <c r="K769" s="181"/>
      <c r="L769" s="39"/>
      <c r="M769" s="182" t="s">
        <v>18</v>
      </c>
      <c r="N769" s="183" t="s">
        <v>41</v>
      </c>
      <c r="O769" s="64"/>
      <c r="P769" s="184">
        <f>O769*H769</f>
        <v>0</v>
      </c>
      <c r="Q769" s="184">
        <v>3.255E-4</v>
      </c>
      <c r="R769" s="184">
        <f>Q769*H769</f>
        <v>7.2356371500000002E-2</v>
      </c>
      <c r="S769" s="184">
        <v>0</v>
      </c>
      <c r="T769" s="185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86" t="s">
        <v>263</v>
      </c>
      <c r="AT769" s="186" t="s">
        <v>143</v>
      </c>
      <c r="AU769" s="186" t="s">
        <v>80</v>
      </c>
      <c r="AY769" s="17" t="s">
        <v>140</v>
      </c>
      <c r="BE769" s="187">
        <f>IF(N769="základní",J769,0)</f>
        <v>0</v>
      </c>
      <c r="BF769" s="187">
        <f>IF(N769="snížená",J769,0)</f>
        <v>0</v>
      </c>
      <c r="BG769" s="187">
        <f>IF(N769="zákl. přenesená",J769,0)</f>
        <v>0</v>
      </c>
      <c r="BH769" s="187">
        <f>IF(N769="sníž. přenesená",J769,0)</f>
        <v>0</v>
      </c>
      <c r="BI769" s="187">
        <f>IF(N769="nulová",J769,0)</f>
        <v>0</v>
      </c>
      <c r="BJ769" s="17" t="s">
        <v>78</v>
      </c>
      <c r="BK769" s="187">
        <f>ROUND(I769*H769,2)</f>
        <v>0</v>
      </c>
      <c r="BL769" s="17" t="s">
        <v>263</v>
      </c>
      <c r="BM769" s="186" t="s">
        <v>1363</v>
      </c>
    </row>
    <row r="770" spans="1:65" s="2" customFormat="1">
      <c r="A770" s="34"/>
      <c r="B770" s="35"/>
      <c r="C770" s="36"/>
      <c r="D770" s="188" t="s">
        <v>149</v>
      </c>
      <c r="E770" s="36"/>
      <c r="F770" s="189" t="s">
        <v>1364</v>
      </c>
      <c r="G770" s="36"/>
      <c r="H770" s="36"/>
      <c r="I770" s="190"/>
      <c r="J770" s="36"/>
      <c r="K770" s="36"/>
      <c r="L770" s="39"/>
      <c r="M770" s="191"/>
      <c r="N770" s="192"/>
      <c r="O770" s="64"/>
      <c r="P770" s="64"/>
      <c r="Q770" s="64"/>
      <c r="R770" s="64"/>
      <c r="S770" s="64"/>
      <c r="T770" s="65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149</v>
      </c>
      <c r="AU770" s="17" t="s">
        <v>80</v>
      </c>
    </row>
    <row r="771" spans="1:65" s="14" customFormat="1">
      <c r="B771" s="205"/>
      <c r="C771" s="206"/>
      <c r="D771" s="195" t="s">
        <v>151</v>
      </c>
      <c r="E771" s="207" t="s">
        <v>18</v>
      </c>
      <c r="F771" s="208" t="s">
        <v>206</v>
      </c>
      <c r="G771" s="206"/>
      <c r="H771" s="207" t="s">
        <v>18</v>
      </c>
      <c r="I771" s="209"/>
      <c r="J771" s="206"/>
      <c r="K771" s="206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151</v>
      </c>
      <c r="AU771" s="214" t="s">
        <v>80</v>
      </c>
      <c r="AV771" s="14" t="s">
        <v>78</v>
      </c>
      <c r="AW771" s="14" t="s">
        <v>31</v>
      </c>
      <c r="AX771" s="14" t="s">
        <v>70</v>
      </c>
      <c r="AY771" s="214" t="s">
        <v>140</v>
      </c>
    </row>
    <row r="772" spans="1:65" s="14" customFormat="1">
      <c r="B772" s="205"/>
      <c r="C772" s="206"/>
      <c r="D772" s="195" t="s">
        <v>151</v>
      </c>
      <c r="E772" s="207" t="s">
        <v>18</v>
      </c>
      <c r="F772" s="208" t="s">
        <v>207</v>
      </c>
      <c r="G772" s="206"/>
      <c r="H772" s="207" t="s">
        <v>18</v>
      </c>
      <c r="I772" s="209"/>
      <c r="J772" s="206"/>
      <c r="K772" s="206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151</v>
      </c>
      <c r="AU772" s="214" t="s">
        <v>80</v>
      </c>
      <c r="AV772" s="14" t="s">
        <v>78</v>
      </c>
      <c r="AW772" s="14" t="s">
        <v>31</v>
      </c>
      <c r="AX772" s="14" t="s">
        <v>70</v>
      </c>
      <c r="AY772" s="214" t="s">
        <v>140</v>
      </c>
    </row>
    <row r="773" spans="1:65" s="13" customFormat="1">
      <c r="B773" s="193"/>
      <c r="C773" s="194"/>
      <c r="D773" s="195" t="s">
        <v>151</v>
      </c>
      <c r="E773" s="196" t="s">
        <v>18</v>
      </c>
      <c r="F773" s="197" t="s">
        <v>208</v>
      </c>
      <c r="G773" s="194"/>
      <c r="H773" s="198">
        <v>41.625999999999998</v>
      </c>
      <c r="I773" s="199"/>
      <c r="J773" s="194"/>
      <c r="K773" s="194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151</v>
      </c>
      <c r="AU773" s="204" t="s">
        <v>80</v>
      </c>
      <c r="AV773" s="13" t="s">
        <v>80</v>
      </c>
      <c r="AW773" s="13" t="s">
        <v>31</v>
      </c>
      <c r="AX773" s="13" t="s">
        <v>70</v>
      </c>
      <c r="AY773" s="204" t="s">
        <v>140</v>
      </c>
    </row>
    <row r="774" spans="1:65" s="13" customFormat="1">
      <c r="B774" s="193"/>
      <c r="C774" s="194"/>
      <c r="D774" s="195" t="s">
        <v>151</v>
      </c>
      <c r="E774" s="196" t="s">
        <v>18</v>
      </c>
      <c r="F774" s="197" t="s">
        <v>209</v>
      </c>
      <c r="G774" s="194"/>
      <c r="H774" s="198">
        <v>-3.952</v>
      </c>
      <c r="I774" s="199"/>
      <c r="J774" s="194"/>
      <c r="K774" s="194"/>
      <c r="L774" s="200"/>
      <c r="M774" s="201"/>
      <c r="N774" s="202"/>
      <c r="O774" s="202"/>
      <c r="P774" s="202"/>
      <c r="Q774" s="202"/>
      <c r="R774" s="202"/>
      <c r="S774" s="202"/>
      <c r="T774" s="203"/>
      <c r="AT774" s="204" t="s">
        <v>151</v>
      </c>
      <c r="AU774" s="204" t="s">
        <v>80</v>
      </c>
      <c r="AV774" s="13" t="s">
        <v>80</v>
      </c>
      <c r="AW774" s="13" t="s">
        <v>31</v>
      </c>
      <c r="AX774" s="13" t="s">
        <v>70</v>
      </c>
      <c r="AY774" s="204" t="s">
        <v>140</v>
      </c>
    </row>
    <row r="775" spans="1:65" s="13" customFormat="1">
      <c r="B775" s="193"/>
      <c r="C775" s="194"/>
      <c r="D775" s="195" t="s">
        <v>151</v>
      </c>
      <c r="E775" s="196" t="s">
        <v>18</v>
      </c>
      <c r="F775" s="197" t="s">
        <v>210</v>
      </c>
      <c r="G775" s="194"/>
      <c r="H775" s="198">
        <v>2.0350000000000001</v>
      </c>
      <c r="I775" s="199"/>
      <c r="J775" s="194"/>
      <c r="K775" s="194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151</v>
      </c>
      <c r="AU775" s="204" t="s">
        <v>80</v>
      </c>
      <c r="AV775" s="13" t="s">
        <v>80</v>
      </c>
      <c r="AW775" s="13" t="s">
        <v>31</v>
      </c>
      <c r="AX775" s="13" t="s">
        <v>70</v>
      </c>
      <c r="AY775" s="204" t="s">
        <v>140</v>
      </c>
    </row>
    <row r="776" spans="1:65" s="14" customFormat="1">
      <c r="B776" s="205"/>
      <c r="C776" s="206"/>
      <c r="D776" s="195" t="s">
        <v>151</v>
      </c>
      <c r="E776" s="207" t="s">
        <v>18</v>
      </c>
      <c r="F776" s="208" t="s">
        <v>211</v>
      </c>
      <c r="G776" s="206"/>
      <c r="H776" s="207" t="s">
        <v>18</v>
      </c>
      <c r="I776" s="209"/>
      <c r="J776" s="206"/>
      <c r="K776" s="206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151</v>
      </c>
      <c r="AU776" s="214" t="s">
        <v>80</v>
      </c>
      <c r="AV776" s="14" t="s">
        <v>78</v>
      </c>
      <c r="AW776" s="14" t="s">
        <v>31</v>
      </c>
      <c r="AX776" s="14" t="s">
        <v>70</v>
      </c>
      <c r="AY776" s="214" t="s">
        <v>140</v>
      </c>
    </row>
    <row r="777" spans="1:65" s="13" customFormat="1">
      <c r="B777" s="193"/>
      <c r="C777" s="194"/>
      <c r="D777" s="195" t="s">
        <v>151</v>
      </c>
      <c r="E777" s="196" t="s">
        <v>18</v>
      </c>
      <c r="F777" s="197" t="s">
        <v>179</v>
      </c>
      <c r="G777" s="194"/>
      <c r="H777" s="198">
        <v>39.700000000000003</v>
      </c>
      <c r="I777" s="199"/>
      <c r="J777" s="194"/>
      <c r="K777" s="194"/>
      <c r="L777" s="200"/>
      <c r="M777" s="201"/>
      <c r="N777" s="202"/>
      <c r="O777" s="202"/>
      <c r="P777" s="202"/>
      <c r="Q777" s="202"/>
      <c r="R777" s="202"/>
      <c r="S777" s="202"/>
      <c r="T777" s="203"/>
      <c r="AT777" s="204" t="s">
        <v>151</v>
      </c>
      <c r="AU777" s="204" t="s">
        <v>80</v>
      </c>
      <c r="AV777" s="13" t="s">
        <v>80</v>
      </c>
      <c r="AW777" s="13" t="s">
        <v>31</v>
      </c>
      <c r="AX777" s="13" t="s">
        <v>70</v>
      </c>
      <c r="AY777" s="204" t="s">
        <v>140</v>
      </c>
    </row>
    <row r="778" spans="1:65" s="13" customFormat="1">
      <c r="B778" s="193"/>
      <c r="C778" s="194"/>
      <c r="D778" s="195" t="s">
        <v>151</v>
      </c>
      <c r="E778" s="196" t="s">
        <v>18</v>
      </c>
      <c r="F778" s="197" t="s">
        <v>212</v>
      </c>
      <c r="G778" s="194"/>
      <c r="H778" s="198">
        <v>27.49</v>
      </c>
      <c r="I778" s="199"/>
      <c r="J778" s="194"/>
      <c r="K778" s="194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151</v>
      </c>
      <c r="AU778" s="204" t="s">
        <v>80</v>
      </c>
      <c r="AV778" s="13" t="s">
        <v>80</v>
      </c>
      <c r="AW778" s="13" t="s">
        <v>31</v>
      </c>
      <c r="AX778" s="13" t="s">
        <v>70</v>
      </c>
      <c r="AY778" s="204" t="s">
        <v>140</v>
      </c>
    </row>
    <row r="779" spans="1:65" s="13" customFormat="1">
      <c r="B779" s="193"/>
      <c r="C779" s="194"/>
      <c r="D779" s="195" t="s">
        <v>151</v>
      </c>
      <c r="E779" s="196" t="s">
        <v>18</v>
      </c>
      <c r="F779" s="197" t="s">
        <v>213</v>
      </c>
      <c r="G779" s="194"/>
      <c r="H779" s="198">
        <v>-7.0190000000000001</v>
      </c>
      <c r="I779" s="199"/>
      <c r="J779" s="194"/>
      <c r="K779" s="194"/>
      <c r="L779" s="200"/>
      <c r="M779" s="201"/>
      <c r="N779" s="202"/>
      <c r="O779" s="202"/>
      <c r="P779" s="202"/>
      <c r="Q779" s="202"/>
      <c r="R779" s="202"/>
      <c r="S779" s="202"/>
      <c r="T779" s="203"/>
      <c r="AT779" s="204" t="s">
        <v>151</v>
      </c>
      <c r="AU779" s="204" t="s">
        <v>80</v>
      </c>
      <c r="AV779" s="13" t="s">
        <v>80</v>
      </c>
      <c r="AW779" s="13" t="s">
        <v>31</v>
      </c>
      <c r="AX779" s="13" t="s">
        <v>70</v>
      </c>
      <c r="AY779" s="204" t="s">
        <v>140</v>
      </c>
    </row>
    <row r="780" spans="1:65" s="13" customFormat="1">
      <c r="B780" s="193"/>
      <c r="C780" s="194"/>
      <c r="D780" s="195" t="s">
        <v>151</v>
      </c>
      <c r="E780" s="196" t="s">
        <v>18</v>
      </c>
      <c r="F780" s="197" t="s">
        <v>214</v>
      </c>
      <c r="G780" s="194"/>
      <c r="H780" s="198">
        <v>9.4749999999999996</v>
      </c>
      <c r="I780" s="199"/>
      <c r="J780" s="194"/>
      <c r="K780" s="194"/>
      <c r="L780" s="200"/>
      <c r="M780" s="201"/>
      <c r="N780" s="202"/>
      <c r="O780" s="202"/>
      <c r="P780" s="202"/>
      <c r="Q780" s="202"/>
      <c r="R780" s="202"/>
      <c r="S780" s="202"/>
      <c r="T780" s="203"/>
      <c r="AT780" s="204" t="s">
        <v>151</v>
      </c>
      <c r="AU780" s="204" t="s">
        <v>80</v>
      </c>
      <c r="AV780" s="13" t="s">
        <v>80</v>
      </c>
      <c r="AW780" s="13" t="s">
        <v>31</v>
      </c>
      <c r="AX780" s="13" t="s">
        <v>70</v>
      </c>
      <c r="AY780" s="204" t="s">
        <v>140</v>
      </c>
    </row>
    <row r="781" spans="1:65" s="14" customFormat="1">
      <c r="B781" s="205"/>
      <c r="C781" s="206"/>
      <c r="D781" s="195" t="s">
        <v>151</v>
      </c>
      <c r="E781" s="207" t="s">
        <v>18</v>
      </c>
      <c r="F781" s="208" t="s">
        <v>215</v>
      </c>
      <c r="G781" s="206"/>
      <c r="H781" s="207" t="s">
        <v>18</v>
      </c>
      <c r="I781" s="209"/>
      <c r="J781" s="206"/>
      <c r="K781" s="206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151</v>
      </c>
      <c r="AU781" s="214" t="s">
        <v>80</v>
      </c>
      <c r="AV781" s="14" t="s">
        <v>78</v>
      </c>
      <c r="AW781" s="14" t="s">
        <v>31</v>
      </c>
      <c r="AX781" s="14" t="s">
        <v>70</v>
      </c>
      <c r="AY781" s="214" t="s">
        <v>140</v>
      </c>
    </row>
    <row r="782" spans="1:65" s="13" customFormat="1">
      <c r="B782" s="193"/>
      <c r="C782" s="194"/>
      <c r="D782" s="195" t="s">
        <v>151</v>
      </c>
      <c r="E782" s="196" t="s">
        <v>18</v>
      </c>
      <c r="F782" s="197" t="s">
        <v>180</v>
      </c>
      <c r="G782" s="194"/>
      <c r="H782" s="198">
        <v>13</v>
      </c>
      <c r="I782" s="199"/>
      <c r="J782" s="194"/>
      <c r="K782" s="194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151</v>
      </c>
      <c r="AU782" s="204" t="s">
        <v>80</v>
      </c>
      <c r="AV782" s="13" t="s">
        <v>80</v>
      </c>
      <c r="AW782" s="13" t="s">
        <v>31</v>
      </c>
      <c r="AX782" s="13" t="s">
        <v>70</v>
      </c>
      <c r="AY782" s="204" t="s">
        <v>140</v>
      </c>
    </row>
    <row r="783" spans="1:65" s="13" customFormat="1">
      <c r="B783" s="193"/>
      <c r="C783" s="194"/>
      <c r="D783" s="195" t="s">
        <v>151</v>
      </c>
      <c r="E783" s="196" t="s">
        <v>18</v>
      </c>
      <c r="F783" s="197" t="s">
        <v>216</v>
      </c>
      <c r="G783" s="194"/>
      <c r="H783" s="198">
        <v>49.956000000000003</v>
      </c>
      <c r="I783" s="199"/>
      <c r="J783" s="194"/>
      <c r="K783" s="194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151</v>
      </c>
      <c r="AU783" s="204" t="s">
        <v>80</v>
      </c>
      <c r="AV783" s="13" t="s">
        <v>80</v>
      </c>
      <c r="AW783" s="13" t="s">
        <v>31</v>
      </c>
      <c r="AX783" s="13" t="s">
        <v>70</v>
      </c>
      <c r="AY783" s="204" t="s">
        <v>140</v>
      </c>
    </row>
    <row r="784" spans="1:65" s="13" customFormat="1">
      <c r="B784" s="193"/>
      <c r="C784" s="194"/>
      <c r="D784" s="195" t="s">
        <v>151</v>
      </c>
      <c r="E784" s="196" t="s">
        <v>18</v>
      </c>
      <c r="F784" s="197" t="s">
        <v>1353</v>
      </c>
      <c r="G784" s="194"/>
      <c r="H784" s="198">
        <v>-4.0759999999999996</v>
      </c>
      <c r="I784" s="199"/>
      <c r="J784" s="194"/>
      <c r="K784" s="194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151</v>
      </c>
      <c r="AU784" s="204" t="s">
        <v>80</v>
      </c>
      <c r="AV784" s="13" t="s">
        <v>80</v>
      </c>
      <c r="AW784" s="13" t="s">
        <v>31</v>
      </c>
      <c r="AX784" s="13" t="s">
        <v>70</v>
      </c>
      <c r="AY784" s="204" t="s">
        <v>140</v>
      </c>
    </row>
    <row r="785" spans="1:65" s="13" customFormat="1">
      <c r="B785" s="193"/>
      <c r="C785" s="194"/>
      <c r="D785" s="195" t="s">
        <v>151</v>
      </c>
      <c r="E785" s="196" t="s">
        <v>18</v>
      </c>
      <c r="F785" s="197" t="s">
        <v>1354</v>
      </c>
      <c r="G785" s="194"/>
      <c r="H785" s="198">
        <v>4.0579999999999998</v>
      </c>
      <c r="I785" s="199"/>
      <c r="J785" s="194"/>
      <c r="K785" s="194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151</v>
      </c>
      <c r="AU785" s="204" t="s">
        <v>80</v>
      </c>
      <c r="AV785" s="13" t="s">
        <v>80</v>
      </c>
      <c r="AW785" s="13" t="s">
        <v>31</v>
      </c>
      <c r="AX785" s="13" t="s">
        <v>70</v>
      </c>
      <c r="AY785" s="204" t="s">
        <v>140</v>
      </c>
    </row>
    <row r="786" spans="1:65" s="13" customFormat="1">
      <c r="B786" s="193"/>
      <c r="C786" s="194"/>
      <c r="D786" s="195" t="s">
        <v>151</v>
      </c>
      <c r="E786" s="196" t="s">
        <v>18</v>
      </c>
      <c r="F786" s="197" t="s">
        <v>1302</v>
      </c>
      <c r="G786" s="194"/>
      <c r="H786" s="198">
        <v>50</v>
      </c>
      <c r="I786" s="199"/>
      <c r="J786" s="194"/>
      <c r="K786" s="194"/>
      <c r="L786" s="200"/>
      <c r="M786" s="201"/>
      <c r="N786" s="202"/>
      <c r="O786" s="202"/>
      <c r="P786" s="202"/>
      <c r="Q786" s="202"/>
      <c r="R786" s="202"/>
      <c r="S786" s="202"/>
      <c r="T786" s="203"/>
      <c r="AT786" s="204" t="s">
        <v>151</v>
      </c>
      <c r="AU786" s="204" t="s">
        <v>80</v>
      </c>
      <c r="AV786" s="13" t="s">
        <v>80</v>
      </c>
      <c r="AW786" s="13" t="s">
        <v>31</v>
      </c>
      <c r="AX786" s="13" t="s">
        <v>70</v>
      </c>
      <c r="AY786" s="204" t="s">
        <v>140</v>
      </c>
    </row>
    <row r="787" spans="1:65" s="2" customFormat="1" ht="24.2" customHeight="1">
      <c r="A787" s="34"/>
      <c r="B787" s="35"/>
      <c r="C787" s="174" t="s">
        <v>1365</v>
      </c>
      <c r="D787" s="174" t="s">
        <v>143</v>
      </c>
      <c r="E787" s="175" t="s">
        <v>1366</v>
      </c>
      <c r="F787" s="176" t="s">
        <v>1367</v>
      </c>
      <c r="G787" s="177" t="s">
        <v>169</v>
      </c>
      <c r="H787" s="178">
        <v>459.62</v>
      </c>
      <c r="I787" s="179"/>
      <c r="J787" s="180">
        <f>ROUND(I787*H787,2)</f>
        <v>0</v>
      </c>
      <c r="K787" s="181"/>
      <c r="L787" s="39"/>
      <c r="M787" s="182" t="s">
        <v>18</v>
      </c>
      <c r="N787" s="183" t="s">
        <v>41</v>
      </c>
      <c r="O787" s="64"/>
      <c r="P787" s="184">
        <f>O787*H787</f>
        <v>0</v>
      </c>
      <c r="Q787" s="184">
        <v>3.255E-4</v>
      </c>
      <c r="R787" s="184">
        <f>Q787*H787</f>
        <v>0.14960630999999999</v>
      </c>
      <c r="S787" s="184">
        <v>0</v>
      </c>
      <c r="T787" s="185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86" t="s">
        <v>263</v>
      </c>
      <c r="AT787" s="186" t="s">
        <v>143</v>
      </c>
      <c r="AU787" s="186" t="s">
        <v>80</v>
      </c>
      <c r="AY787" s="17" t="s">
        <v>140</v>
      </c>
      <c r="BE787" s="187">
        <f>IF(N787="základní",J787,0)</f>
        <v>0</v>
      </c>
      <c r="BF787" s="187">
        <f>IF(N787="snížená",J787,0)</f>
        <v>0</v>
      </c>
      <c r="BG787" s="187">
        <f>IF(N787="zákl. přenesená",J787,0)</f>
        <v>0</v>
      </c>
      <c r="BH787" s="187">
        <f>IF(N787="sníž. přenesená",J787,0)</f>
        <v>0</v>
      </c>
      <c r="BI787" s="187">
        <f>IF(N787="nulová",J787,0)</f>
        <v>0</v>
      </c>
      <c r="BJ787" s="17" t="s">
        <v>78</v>
      </c>
      <c r="BK787" s="187">
        <f>ROUND(I787*H787,2)</f>
        <v>0</v>
      </c>
      <c r="BL787" s="17" t="s">
        <v>263</v>
      </c>
      <c r="BM787" s="186" t="s">
        <v>1368</v>
      </c>
    </row>
    <row r="788" spans="1:65" s="2" customFormat="1">
      <c r="A788" s="34"/>
      <c r="B788" s="35"/>
      <c r="C788" s="36"/>
      <c r="D788" s="188" t="s">
        <v>149</v>
      </c>
      <c r="E788" s="36"/>
      <c r="F788" s="189" t="s">
        <v>1369</v>
      </c>
      <c r="G788" s="36"/>
      <c r="H788" s="36"/>
      <c r="I788" s="190"/>
      <c r="J788" s="36"/>
      <c r="K788" s="36"/>
      <c r="L788" s="39"/>
      <c r="M788" s="191"/>
      <c r="N788" s="192"/>
      <c r="O788" s="64"/>
      <c r="P788" s="64"/>
      <c r="Q788" s="64"/>
      <c r="R788" s="64"/>
      <c r="S788" s="64"/>
      <c r="T788" s="65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7" t="s">
        <v>149</v>
      </c>
      <c r="AU788" s="17" t="s">
        <v>80</v>
      </c>
    </row>
    <row r="789" spans="1:65" s="14" customFormat="1">
      <c r="B789" s="205"/>
      <c r="C789" s="206"/>
      <c r="D789" s="195" t="s">
        <v>151</v>
      </c>
      <c r="E789" s="207" t="s">
        <v>18</v>
      </c>
      <c r="F789" s="208" t="s">
        <v>201</v>
      </c>
      <c r="G789" s="206"/>
      <c r="H789" s="207" t="s">
        <v>18</v>
      </c>
      <c r="I789" s="209"/>
      <c r="J789" s="206"/>
      <c r="K789" s="206"/>
      <c r="L789" s="210"/>
      <c r="M789" s="211"/>
      <c r="N789" s="212"/>
      <c r="O789" s="212"/>
      <c r="P789" s="212"/>
      <c r="Q789" s="212"/>
      <c r="R789" s="212"/>
      <c r="S789" s="212"/>
      <c r="T789" s="213"/>
      <c r="AT789" s="214" t="s">
        <v>151</v>
      </c>
      <c r="AU789" s="214" t="s">
        <v>80</v>
      </c>
      <c r="AV789" s="14" t="s">
        <v>78</v>
      </c>
      <c r="AW789" s="14" t="s">
        <v>31</v>
      </c>
      <c r="AX789" s="14" t="s">
        <v>70</v>
      </c>
      <c r="AY789" s="214" t="s">
        <v>140</v>
      </c>
    </row>
    <row r="790" spans="1:65" s="13" customFormat="1">
      <c r="B790" s="193"/>
      <c r="C790" s="194"/>
      <c r="D790" s="195" t="s">
        <v>151</v>
      </c>
      <c r="E790" s="196" t="s">
        <v>18</v>
      </c>
      <c r="F790" s="197" t="s">
        <v>202</v>
      </c>
      <c r="G790" s="194"/>
      <c r="H790" s="198">
        <v>218.25</v>
      </c>
      <c r="I790" s="199"/>
      <c r="J790" s="194"/>
      <c r="K790" s="194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151</v>
      </c>
      <c r="AU790" s="204" t="s">
        <v>80</v>
      </c>
      <c r="AV790" s="13" t="s">
        <v>80</v>
      </c>
      <c r="AW790" s="13" t="s">
        <v>31</v>
      </c>
      <c r="AX790" s="13" t="s">
        <v>70</v>
      </c>
      <c r="AY790" s="204" t="s">
        <v>140</v>
      </c>
    </row>
    <row r="791" spans="1:65" s="13" customFormat="1">
      <c r="B791" s="193"/>
      <c r="C791" s="194"/>
      <c r="D791" s="195" t="s">
        <v>151</v>
      </c>
      <c r="E791" s="196" t="s">
        <v>18</v>
      </c>
      <c r="F791" s="197" t="s">
        <v>203</v>
      </c>
      <c r="G791" s="194"/>
      <c r="H791" s="198">
        <v>266.52</v>
      </c>
      <c r="I791" s="199"/>
      <c r="J791" s="194"/>
      <c r="K791" s="194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151</v>
      </c>
      <c r="AU791" s="204" t="s">
        <v>80</v>
      </c>
      <c r="AV791" s="13" t="s">
        <v>80</v>
      </c>
      <c r="AW791" s="13" t="s">
        <v>31</v>
      </c>
      <c r="AX791" s="13" t="s">
        <v>70</v>
      </c>
      <c r="AY791" s="204" t="s">
        <v>140</v>
      </c>
    </row>
    <row r="792" spans="1:65" s="13" customFormat="1">
      <c r="B792" s="193"/>
      <c r="C792" s="194"/>
      <c r="D792" s="195" t="s">
        <v>151</v>
      </c>
      <c r="E792" s="196" t="s">
        <v>18</v>
      </c>
      <c r="F792" s="197" t="s">
        <v>204</v>
      </c>
      <c r="G792" s="194"/>
      <c r="H792" s="198">
        <v>-45.107999999999997</v>
      </c>
      <c r="I792" s="199"/>
      <c r="J792" s="194"/>
      <c r="K792" s="194"/>
      <c r="L792" s="200"/>
      <c r="M792" s="201"/>
      <c r="N792" s="202"/>
      <c r="O792" s="202"/>
      <c r="P792" s="202"/>
      <c r="Q792" s="202"/>
      <c r="R792" s="202"/>
      <c r="S792" s="202"/>
      <c r="T792" s="203"/>
      <c r="AT792" s="204" t="s">
        <v>151</v>
      </c>
      <c r="AU792" s="204" t="s">
        <v>80</v>
      </c>
      <c r="AV792" s="13" t="s">
        <v>80</v>
      </c>
      <c r="AW792" s="13" t="s">
        <v>31</v>
      </c>
      <c r="AX792" s="13" t="s">
        <v>70</v>
      </c>
      <c r="AY792" s="204" t="s">
        <v>140</v>
      </c>
    </row>
    <row r="793" spans="1:65" s="13" customFormat="1">
      <c r="B793" s="193"/>
      <c r="C793" s="194"/>
      <c r="D793" s="195" t="s">
        <v>151</v>
      </c>
      <c r="E793" s="196" t="s">
        <v>18</v>
      </c>
      <c r="F793" s="197" t="s">
        <v>205</v>
      </c>
      <c r="G793" s="194"/>
      <c r="H793" s="198">
        <v>19.957999999999998</v>
      </c>
      <c r="I793" s="199"/>
      <c r="J793" s="194"/>
      <c r="K793" s="194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151</v>
      </c>
      <c r="AU793" s="204" t="s">
        <v>80</v>
      </c>
      <c r="AV793" s="13" t="s">
        <v>80</v>
      </c>
      <c r="AW793" s="13" t="s">
        <v>31</v>
      </c>
      <c r="AX793" s="13" t="s">
        <v>70</v>
      </c>
      <c r="AY793" s="204" t="s">
        <v>140</v>
      </c>
    </row>
    <row r="794" spans="1:65" s="2" customFormat="1" ht="44.25" customHeight="1">
      <c r="A794" s="34"/>
      <c r="B794" s="35"/>
      <c r="C794" s="174" t="s">
        <v>1370</v>
      </c>
      <c r="D794" s="174" t="s">
        <v>143</v>
      </c>
      <c r="E794" s="175" t="s">
        <v>1371</v>
      </c>
      <c r="F794" s="176" t="s">
        <v>1372</v>
      </c>
      <c r="G794" s="177" t="s">
        <v>161</v>
      </c>
      <c r="H794" s="178">
        <v>32</v>
      </c>
      <c r="I794" s="179"/>
      <c r="J794" s="180">
        <f>ROUND(I794*H794,2)</f>
        <v>0</v>
      </c>
      <c r="K794" s="181"/>
      <c r="L794" s="39"/>
      <c r="M794" s="182" t="s">
        <v>18</v>
      </c>
      <c r="N794" s="183" t="s">
        <v>41</v>
      </c>
      <c r="O794" s="64"/>
      <c r="P794" s="184">
        <f>O794*H794</f>
        <v>0</v>
      </c>
      <c r="Q794" s="184">
        <v>5.0000000000000001E-4</v>
      </c>
      <c r="R794" s="184">
        <f>Q794*H794</f>
        <v>1.6E-2</v>
      </c>
      <c r="S794" s="184">
        <v>0</v>
      </c>
      <c r="T794" s="185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86" t="s">
        <v>263</v>
      </c>
      <c r="AT794" s="186" t="s">
        <v>143</v>
      </c>
      <c r="AU794" s="186" t="s">
        <v>80</v>
      </c>
      <c r="AY794" s="17" t="s">
        <v>140</v>
      </c>
      <c r="BE794" s="187">
        <f>IF(N794="základní",J794,0)</f>
        <v>0</v>
      </c>
      <c r="BF794" s="187">
        <f>IF(N794="snížená",J794,0)</f>
        <v>0</v>
      </c>
      <c r="BG794" s="187">
        <f>IF(N794="zákl. přenesená",J794,0)</f>
        <v>0</v>
      </c>
      <c r="BH794" s="187">
        <f>IF(N794="sníž. přenesená",J794,0)</f>
        <v>0</v>
      </c>
      <c r="BI794" s="187">
        <f>IF(N794="nulová",J794,0)</f>
        <v>0</v>
      </c>
      <c r="BJ794" s="17" t="s">
        <v>78</v>
      </c>
      <c r="BK794" s="187">
        <f>ROUND(I794*H794,2)</f>
        <v>0</v>
      </c>
      <c r="BL794" s="17" t="s">
        <v>263</v>
      </c>
      <c r="BM794" s="186" t="s">
        <v>1373</v>
      </c>
    </row>
    <row r="795" spans="1:65" s="2" customFormat="1">
      <c r="A795" s="34"/>
      <c r="B795" s="35"/>
      <c r="C795" s="36"/>
      <c r="D795" s="188" t="s">
        <v>149</v>
      </c>
      <c r="E795" s="36"/>
      <c r="F795" s="189" t="s">
        <v>1374</v>
      </c>
      <c r="G795" s="36"/>
      <c r="H795" s="36"/>
      <c r="I795" s="190"/>
      <c r="J795" s="36"/>
      <c r="K795" s="36"/>
      <c r="L795" s="39"/>
      <c r="M795" s="191"/>
      <c r="N795" s="192"/>
      <c r="O795" s="64"/>
      <c r="P795" s="64"/>
      <c r="Q795" s="64"/>
      <c r="R795" s="64"/>
      <c r="S795" s="64"/>
      <c r="T795" s="65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T795" s="17" t="s">
        <v>149</v>
      </c>
      <c r="AU795" s="17" t="s">
        <v>80</v>
      </c>
    </row>
    <row r="796" spans="1:65" s="13" customFormat="1">
      <c r="B796" s="193"/>
      <c r="C796" s="194"/>
      <c r="D796" s="195" t="s">
        <v>151</v>
      </c>
      <c r="E796" s="196" t="s">
        <v>18</v>
      </c>
      <c r="F796" s="197" t="s">
        <v>1375</v>
      </c>
      <c r="G796" s="194"/>
      <c r="H796" s="198">
        <v>32</v>
      </c>
      <c r="I796" s="199"/>
      <c r="J796" s="194"/>
      <c r="K796" s="194"/>
      <c r="L796" s="200"/>
      <c r="M796" s="201"/>
      <c r="N796" s="202"/>
      <c r="O796" s="202"/>
      <c r="P796" s="202"/>
      <c r="Q796" s="202"/>
      <c r="R796" s="202"/>
      <c r="S796" s="202"/>
      <c r="T796" s="203"/>
      <c r="AT796" s="204" t="s">
        <v>151</v>
      </c>
      <c r="AU796" s="204" t="s">
        <v>80</v>
      </c>
      <c r="AV796" s="13" t="s">
        <v>80</v>
      </c>
      <c r="AW796" s="13" t="s">
        <v>31</v>
      </c>
      <c r="AX796" s="13" t="s">
        <v>70</v>
      </c>
      <c r="AY796" s="204" t="s">
        <v>140</v>
      </c>
    </row>
    <row r="797" spans="1:65" s="2" customFormat="1" ht="24.2" customHeight="1">
      <c r="A797" s="34"/>
      <c r="B797" s="35"/>
      <c r="C797" s="215" t="s">
        <v>1376</v>
      </c>
      <c r="D797" s="215" t="s">
        <v>240</v>
      </c>
      <c r="E797" s="216" t="s">
        <v>1377</v>
      </c>
      <c r="F797" s="217" t="s">
        <v>1378</v>
      </c>
      <c r="G797" s="218" t="s">
        <v>161</v>
      </c>
      <c r="H797" s="219">
        <v>32</v>
      </c>
      <c r="I797" s="220"/>
      <c r="J797" s="221">
        <f>ROUND(I797*H797,2)</f>
        <v>0</v>
      </c>
      <c r="K797" s="222"/>
      <c r="L797" s="223"/>
      <c r="M797" s="227" t="s">
        <v>18</v>
      </c>
      <c r="N797" s="228" t="s">
        <v>41</v>
      </c>
      <c r="O797" s="229"/>
      <c r="P797" s="230">
        <f>O797*H797</f>
        <v>0</v>
      </c>
      <c r="Q797" s="230">
        <v>5.7999999999999996E-3</v>
      </c>
      <c r="R797" s="230">
        <f>Q797*H797</f>
        <v>0.18559999999999999</v>
      </c>
      <c r="S797" s="230">
        <v>0</v>
      </c>
      <c r="T797" s="231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86" t="s">
        <v>355</v>
      </c>
      <c r="AT797" s="186" t="s">
        <v>240</v>
      </c>
      <c r="AU797" s="186" t="s">
        <v>80</v>
      </c>
      <c r="AY797" s="17" t="s">
        <v>140</v>
      </c>
      <c r="BE797" s="187">
        <f>IF(N797="základní",J797,0)</f>
        <v>0</v>
      </c>
      <c r="BF797" s="187">
        <f>IF(N797="snížená",J797,0)</f>
        <v>0</v>
      </c>
      <c r="BG797" s="187">
        <f>IF(N797="zákl. přenesená",J797,0)</f>
        <v>0</v>
      </c>
      <c r="BH797" s="187">
        <f>IF(N797="sníž. přenesená",J797,0)</f>
        <v>0</v>
      </c>
      <c r="BI797" s="187">
        <f>IF(N797="nulová",J797,0)</f>
        <v>0</v>
      </c>
      <c r="BJ797" s="17" t="s">
        <v>78</v>
      </c>
      <c r="BK797" s="187">
        <f>ROUND(I797*H797,2)</f>
        <v>0</v>
      </c>
      <c r="BL797" s="17" t="s">
        <v>263</v>
      </c>
      <c r="BM797" s="186" t="s">
        <v>1379</v>
      </c>
    </row>
    <row r="798" spans="1:65" s="2" customFormat="1" ht="6.95" customHeight="1">
      <c r="A798" s="34"/>
      <c r="B798" s="47"/>
      <c r="C798" s="48"/>
      <c r="D798" s="48"/>
      <c r="E798" s="48"/>
      <c r="F798" s="48"/>
      <c r="G798" s="48"/>
      <c r="H798" s="48"/>
      <c r="I798" s="48"/>
      <c r="J798" s="48"/>
      <c r="K798" s="48"/>
      <c r="L798" s="39"/>
      <c r="M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</sheetData>
  <sheetProtection password="CDDA" sheet="1" objects="1" scenarios="1" formatColumns="0" formatRows="0" autoFilter="0"/>
  <autoFilter ref="C100:K797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/>
    <hyperlink ref="F111" r:id="rId2"/>
    <hyperlink ref="F115" r:id="rId3"/>
    <hyperlink ref="F118" r:id="rId4"/>
    <hyperlink ref="F123" r:id="rId5"/>
    <hyperlink ref="F129" r:id="rId6"/>
    <hyperlink ref="F132" r:id="rId7"/>
    <hyperlink ref="F155" r:id="rId8"/>
    <hyperlink ref="F158" r:id="rId9"/>
    <hyperlink ref="F161" r:id="rId10"/>
    <hyperlink ref="F169" r:id="rId11"/>
    <hyperlink ref="F175" r:id="rId12"/>
    <hyperlink ref="F177" r:id="rId13"/>
    <hyperlink ref="F180" r:id="rId14"/>
    <hyperlink ref="F182" r:id="rId15"/>
    <hyperlink ref="F188" r:id="rId16"/>
    <hyperlink ref="F196" r:id="rId17"/>
    <hyperlink ref="F199" r:id="rId18"/>
    <hyperlink ref="F202" r:id="rId19"/>
    <hyperlink ref="F207" r:id="rId20"/>
    <hyperlink ref="F212" r:id="rId21"/>
    <hyperlink ref="F215" r:id="rId22"/>
    <hyperlink ref="F218" r:id="rId23"/>
    <hyperlink ref="F221" r:id="rId24"/>
    <hyperlink ref="F224" r:id="rId25"/>
    <hyperlink ref="F227" r:id="rId26"/>
    <hyperlink ref="F230" r:id="rId27"/>
    <hyperlink ref="F233" r:id="rId28"/>
    <hyperlink ref="F236" r:id="rId29"/>
    <hyperlink ref="F239" r:id="rId30"/>
    <hyperlink ref="F241" r:id="rId31"/>
    <hyperlink ref="F243" r:id="rId32"/>
    <hyperlink ref="F246" r:id="rId33"/>
    <hyperlink ref="F253" r:id="rId34"/>
    <hyperlink ref="F261" r:id="rId35"/>
    <hyperlink ref="F263" r:id="rId36"/>
    <hyperlink ref="F265" r:id="rId37"/>
    <hyperlink ref="F268" r:id="rId38"/>
    <hyperlink ref="F270" r:id="rId39"/>
    <hyperlink ref="F273" r:id="rId40"/>
    <hyperlink ref="F276" r:id="rId41"/>
    <hyperlink ref="F279" r:id="rId42"/>
    <hyperlink ref="F283" r:id="rId43"/>
    <hyperlink ref="F285" r:id="rId44"/>
    <hyperlink ref="F287" r:id="rId45"/>
    <hyperlink ref="F289" r:id="rId46"/>
    <hyperlink ref="F291" r:id="rId47"/>
    <hyperlink ref="F295" r:id="rId48"/>
    <hyperlink ref="F297" r:id="rId49"/>
    <hyperlink ref="F300" r:id="rId50"/>
    <hyperlink ref="F302" r:id="rId51"/>
    <hyperlink ref="F304" r:id="rId52"/>
    <hyperlink ref="F306" r:id="rId53"/>
    <hyperlink ref="F308" r:id="rId54"/>
    <hyperlink ref="F310" r:id="rId55"/>
    <hyperlink ref="F313" r:id="rId56"/>
    <hyperlink ref="F315" r:id="rId57"/>
    <hyperlink ref="F317" r:id="rId58"/>
    <hyperlink ref="F319" r:id="rId59"/>
    <hyperlink ref="F321" r:id="rId60"/>
    <hyperlink ref="F323" r:id="rId61"/>
    <hyperlink ref="F325" r:id="rId62"/>
    <hyperlink ref="F328" r:id="rId63"/>
    <hyperlink ref="F331" r:id="rId64"/>
    <hyperlink ref="F334" r:id="rId65"/>
    <hyperlink ref="F337" r:id="rId66"/>
    <hyperlink ref="F341" r:id="rId67"/>
    <hyperlink ref="F345" r:id="rId68"/>
    <hyperlink ref="F349" r:id="rId69"/>
    <hyperlink ref="F353" r:id="rId70"/>
    <hyperlink ref="F357" r:id="rId71"/>
    <hyperlink ref="F359" r:id="rId72"/>
    <hyperlink ref="F361" r:id="rId73"/>
    <hyperlink ref="F364" r:id="rId74"/>
    <hyperlink ref="F367" r:id="rId75"/>
    <hyperlink ref="F370" r:id="rId76"/>
    <hyperlink ref="F373" r:id="rId77"/>
    <hyperlink ref="F376" r:id="rId78"/>
    <hyperlink ref="F384" r:id="rId79"/>
    <hyperlink ref="F389" r:id="rId80"/>
    <hyperlink ref="F392" r:id="rId81"/>
    <hyperlink ref="F395" r:id="rId82"/>
    <hyperlink ref="F400" r:id="rId83"/>
    <hyperlink ref="F404" r:id="rId84"/>
    <hyperlink ref="F412" r:id="rId85"/>
    <hyperlink ref="F415" r:id="rId86"/>
    <hyperlink ref="F420" r:id="rId87"/>
    <hyperlink ref="F425" r:id="rId88"/>
    <hyperlink ref="F436" r:id="rId89"/>
    <hyperlink ref="F438" r:id="rId90"/>
    <hyperlink ref="F441" r:id="rId91"/>
    <hyperlink ref="F444" r:id="rId92"/>
    <hyperlink ref="F446" r:id="rId93"/>
    <hyperlink ref="F449" r:id="rId94"/>
    <hyperlink ref="F453" r:id="rId95"/>
    <hyperlink ref="F456" r:id="rId96"/>
    <hyperlink ref="F461" r:id="rId97"/>
    <hyperlink ref="F463" r:id="rId98"/>
    <hyperlink ref="F466" r:id="rId99"/>
    <hyperlink ref="F469" r:id="rId100"/>
    <hyperlink ref="F475" r:id="rId101"/>
    <hyperlink ref="F477" r:id="rId102"/>
    <hyperlink ref="F480" r:id="rId103"/>
    <hyperlink ref="F482" r:id="rId104"/>
    <hyperlink ref="F488" r:id="rId105"/>
    <hyperlink ref="F499" r:id="rId106"/>
    <hyperlink ref="F502" r:id="rId107"/>
    <hyperlink ref="F515" r:id="rId108"/>
    <hyperlink ref="F522" r:id="rId109"/>
    <hyperlink ref="F527" r:id="rId110"/>
    <hyperlink ref="F531" r:id="rId111"/>
    <hyperlink ref="F534" r:id="rId112"/>
    <hyperlink ref="F538" r:id="rId113"/>
    <hyperlink ref="F541" r:id="rId114"/>
    <hyperlink ref="F543" r:id="rId115"/>
    <hyperlink ref="F546" r:id="rId116"/>
    <hyperlink ref="F556" r:id="rId117"/>
    <hyperlink ref="F562" r:id="rId118"/>
    <hyperlink ref="F565" r:id="rId119"/>
    <hyperlink ref="F589" r:id="rId120"/>
    <hyperlink ref="F593" r:id="rId121"/>
    <hyperlink ref="F602" r:id="rId122"/>
    <hyperlink ref="F604" r:id="rId123"/>
    <hyperlink ref="F607" r:id="rId124"/>
    <hyperlink ref="F613" r:id="rId125"/>
    <hyperlink ref="F619" r:id="rId126"/>
    <hyperlink ref="F626" r:id="rId127"/>
    <hyperlink ref="F629" r:id="rId128"/>
    <hyperlink ref="F633" r:id="rId129"/>
    <hyperlink ref="F636" r:id="rId130"/>
    <hyperlink ref="F641" r:id="rId131"/>
    <hyperlink ref="F643" r:id="rId132"/>
    <hyperlink ref="F645" r:id="rId133"/>
    <hyperlink ref="F648" r:id="rId134"/>
    <hyperlink ref="F659" r:id="rId135"/>
    <hyperlink ref="F661" r:id="rId136"/>
    <hyperlink ref="F663" r:id="rId137"/>
    <hyperlink ref="F665" r:id="rId138"/>
    <hyperlink ref="F668" r:id="rId139"/>
    <hyperlink ref="F670" r:id="rId140"/>
    <hyperlink ref="F672" r:id="rId141"/>
    <hyperlink ref="F674" r:id="rId142"/>
    <hyperlink ref="F676" r:id="rId143"/>
    <hyperlink ref="F678" r:id="rId144"/>
    <hyperlink ref="F680" r:id="rId145"/>
    <hyperlink ref="F682" r:id="rId146"/>
    <hyperlink ref="F684" r:id="rId147"/>
    <hyperlink ref="F692" r:id="rId148"/>
    <hyperlink ref="F699" r:id="rId149"/>
    <hyperlink ref="F717" r:id="rId150"/>
    <hyperlink ref="F724" r:id="rId151"/>
    <hyperlink ref="F727" r:id="rId152"/>
    <hyperlink ref="F734" r:id="rId153"/>
    <hyperlink ref="F739" r:id="rId154"/>
    <hyperlink ref="F745" r:id="rId155"/>
    <hyperlink ref="F763" r:id="rId156"/>
    <hyperlink ref="F770" r:id="rId157"/>
    <hyperlink ref="F788" r:id="rId158"/>
    <hyperlink ref="F795" r:id="rId15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>
      <selection activeCell="H103" sqref="H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26.25" customHeight="1">
      <c r="B7" s="20"/>
      <c r="E7" s="365" t="str">
        <f>'Rekapitulace stavby'!K6</f>
        <v>Rekonstrukce vnitřního sportovního areálu školy Gymnazia Brandýs nad Labem - Stará Boleslav</v>
      </c>
      <c r="F7" s="366"/>
      <c r="G7" s="366"/>
      <c r="H7" s="366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7" t="s">
        <v>1380</v>
      </c>
      <c r="F9" s="368"/>
      <c r="G9" s="368"/>
      <c r="H9" s="36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9. 10. 2022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2126</v>
      </c>
      <c r="F15" s="34"/>
      <c r="G15" s="34"/>
      <c r="H15" s="34"/>
      <c r="I15" s="105" t="s">
        <v>26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9" t="str">
        <f>'Rekapitulace stavby'!E14</f>
        <v>Vyplň údaj</v>
      </c>
      <c r="F18" s="370"/>
      <c r="G18" s="370"/>
      <c r="H18" s="370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30</v>
      </c>
      <c r="F21" s="34"/>
      <c r="G21" s="34"/>
      <c r="H21" s="34"/>
      <c r="I21" s="105" t="s">
        <v>26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1" t="s">
        <v>18</v>
      </c>
      <c r="F27" s="371"/>
      <c r="G27" s="371"/>
      <c r="H27" s="3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ROUND((SUM(BE88:BE249)),  2)</f>
        <v>0</v>
      </c>
      <c r="G33" s="34"/>
      <c r="H33" s="34"/>
      <c r="I33" s="118">
        <v>0.21</v>
      </c>
      <c r="J33" s="117">
        <f>ROUND(((SUM(BE88:BE249))*I33),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ROUND((SUM(BF88:BF249)),  2)</f>
        <v>0</v>
      </c>
      <c r="G34" s="34"/>
      <c r="H34" s="34"/>
      <c r="I34" s="118">
        <v>0.15</v>
      </c>
      <c r="J34" s="117">
        <f>ROUND(((SUM(BF88:BF249))*I34),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ROUND((SUM(BG88:BG249)),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ROUND((SUM(BH88:BH249)),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ROUND((SUM(BI88:BI249)),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6"/>
      <c r="D48" s="36"/>
      <c r="E48" s="363" t="str">
        <f>E7</f>
        <v>Rekonstrukce vnitřního sportovního areálu školy Gymnazia Brandýs nad Labem - Stará Boleslav</v>
      </c>
      <c r="F48" s="364"/>
      <c r="G48" s="364"/>
      <c r="H48" s="36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51" t="str">
        <f>E9</f>
        <v>462.2 - Úpravy povrchů - sportovní podlahy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Královická 668</v>
      </c>
      <c r="G52" s="36"/>
      <c r="H52" s="36"/>
      <c r="I52" s="29" t="s">
        <v>22</v>
      </c>
      <c r="J52" s="59" t="str">
        <f>IF(J12="","",J12)</f>
        <v>9. 10. 2022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Gym. J. S. Machara, Brandýs nad Labem  – Stará Boleslav</v>
      </c>
      <c r="G54" s="36"/>
      <c r="H54" s="36"/>
      <c r="I54" s="29" t="s">
        <v>29</v>
      </c>
      <c r="J54" s="32" t="str">
        <f>E21</f>
        <v>Ing. Andrea Kocová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Pavel Novotný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100</v>
      </c>
      <c r="D57" s="131"/>
      <c r="E57" s="131"/>
      <c r="F57" s="131"/>
      <c r="G57" s="131"/>
      <c r="H57" s="131"/>
      <c r="I57" s="131"/>
      <c r="J57" s="132" t="s">
        <v>101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102</v>
      </c>
    </row>
    <row r="60" spans="1:47" s="9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1381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116</v>
      </c>
      <c r="E62" s="143"/>
      <c r="F62" s="143"/>
      <c r="G62" s="143"/>
      <c r="H62" s="143"/>
      <c r="I62" s="143"/>
      <c r="J62" s="144">
        <f>J112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117</v>
      </c>
      <c r="E63" s="143"/>
      <c r="F63" s="143"/>
      <c r="G63" s="143"/>
      <c r="H63" s="143"/>
      <c r="I63" s="143"/>
      <c r="J63" s="144">
        <f>J156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118</v>
      </c>
      <c r="E64" s="143"/>
      <c r="F64" s="143"/>
      <c r="G64" s="143"/>
      <c r="H64" s="143"/>
      <c r="I64" s="143"/>
      <c r="J64" s="144">
        <f>J166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120</v>
      </c>
      <c r="E65" s="143"/>
      <c r="F65" s="143"/>
      <c r="G65" s="143"/>
      <c r="H65" s="143"/>
      <c r="I65" s="143"/>
      <c r="J65" s="144">
        <f>J167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121</v>
      </c>
      <c r="E66" s="143"/>
      <c r="F66" s="143"/>
      <c r="G66" s="143"/>
      <c r="H66" s="143"/>
      <c r="I66" s="143"/>
      <c r="J66" s="144">
        <f>J194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1382</v>
      </c>
      <c r="E67" s="143"/>
      <c r="F67" s="143"/>
      <c r="G67" s="143"/>
      <c r="H67" s="143"/>
      <c r="I67" s="143"/>
      <c r="J67" s="144">
        <f>J229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123</v>
      </c>
      <c r="E68" s="143"/>
      <c r="F68" s="143"/>
      <c r="G68" s="143"/>
      <c r="H68" s="143"/>
      <c r="I68" s="143"/>
      <c r="J68" s="144">
        <f>J247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125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25" customHeight="1">
      <c r="A78" s="34"/>
      <c r="B78" s="35"/>
      <c r="C78" s="36"/>
      <c r="D78" s="36"/>
      <c r="E78" s="363" t="str">
        <f>E7</f>
        <v>Rekonstrukce vnitřního sportovního areálu školy Gymnazia Brandýs nad Labem - Stará Boleslav</v>
      </c>
      <c r="F78" s="364"/>
      <c r="G78" s="364"/>
      <c r="H78" s="364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97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51" t="str">
        <f>E9</f>
        <v>462.2 - Úpravy povrchů - sportovní podlahy</v>
      </c>
      <c r="F80" s="362"/>
      <c r="G80" s="362"/>
      <c r="H80" s="362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20</v>
      </c>
      <c r="D82" s="36"/>
      <c r="E82" s="36"/>
      <c r="F82" s="27" t="str">
        <f>F12</f>
        <v>Královická 668</v>
      </c>
      <c r="G82" s="36"/>
      <c r="H82" s="36"/>
      <c r="I82" s="29" t="s">
        <v>22</v>
      </c>
      <c r="J82" s="59" t="str">
        <f>IF(J12="","",J12)</f>
        <v>9. 10. 2022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24</v>
      </c>
      <c r="D84" s="36"/>
      <c r="E84" s="36"/>
      <c r="F84" s="27" t="str">
        <f>E15</f>
        <v>Gym. J. S. Machara, Brandýs nad Labem  – Stará Boleslav</v>
      </c>
      <c r="G84" s="36"/>
      <c r="H84" s="36"/>
      <c r="I84" s="29" t="s">
        <v>29</v>
      </c>
      <c r="J84" s="32" t="str">
        <f>E21</f>
        <v>Ing. Andrea Kocová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27</v>
      </c>
      <c r="D85" s="36"/>
      <c r="E85" s="36"/>
      <c r="F85" s="27" t="str">
        <f>IF(E18="","",E18)</f>
        <v>Vyplň údaj</v>
      </c>
      <c r="G85" s="36"/>
      <c r="H85" s="36"/>
      <c r="I85" s="29" t="s">
        <v>32</v>
      </c>
      <c r="J85" s="32" t="str">
        <f>E24</f>
        <v>Pavel Novotný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126</v>
      </c>
      <c r="D87" s="149" t="s">
        <v>55</v>
      </c>
      <c r="E87" s="149" t="s">
        <v>51</v>
      </c>
      <c r="F87" s="149" t="s">
        <v>52</v>
      </c>
      <c r="G87" s="149" t="s">
        <v>127</v>
      </c>
      <c r="H87" s="149" t="s">
        <v>128</v>
      </c>
      <c r="I87" s="149" t="s">
        <v>129</v>
      </c>
      <c r="J87" s="150" t="s">
        <v>101</v>
      </c>
      <c r="K87" s="151" t="s">
        <v>130</v>
      </c>
      <c r="L87" s="152"/>
      <c r="M87" s="68" t="s">
        <v>18</v>
      </c>
      <c r="N87" s="69" t="s">
        <v>40</v>
      </c>
      <c r="O87" s="69" t="s">
        <v>131</v>
      </c>
      <c r="P87" s="69" t="s">
        <v>132</v>
      </c>
      <c r="Q87" s="69" t="s">
        <v>133</v>
      </c>
      <c r="R87" s="69" t="s">
        <v>134</v>
      </c>
      <c r="S87" s="69" t="s">
        <v>135</v>
      </c>
      <c r="T87" s="70" t="s">
        <v>136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9" customHeight="1">
      <c r="A88" s="34"/>
      <c r="B88" s="35"/>
      <c r="C88" s="75" t="s">
        <v>137</v>
      </c>
      <c r="D88" s="36"/>
      <c r="E88" s="36"/>
      <c r="F88" s="36"/>
      <c r="G88" s="36"/>
      <c r="H88" s="36"/>
      <c r="I88" s="36"/>
      <c r="J88" s="153">
        <f>BK88</f>
        <v>0</v>
      </c>
      <c r="K88" s="36"/>
      <c r="L88" s="39"/>
      <c r="M88" s="71"/>
      <c r="N88" s="154"/>
      <c r="O88" s="72"/>
      <c r="P88" s="155">
        <f>P89</f>
        <v>0</v>
      </c>
      <c r="Q88" s="72"/>
      <c r="R88" s="155">
        <f>R89</f>
        <v>7.9677654563999996</v>
      </c>
      <c r="S88" s="72"/>
      <c r="T88" s="156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69</v>
      </c>
      <c r="AU88" s="17" t="s">
        <v>102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69</v>
      </c>
      <c r="E89" s="161" t="s">
        <v>449</v>
      </c>
      <c r="F89" s="161" t="s">
        <v>450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P90+P112+P156+P166+P167+P194+P229+P247</f>
        <v>0</v>
      </c>
      <c r="Q89" s="166"/>
      <c r="R89" s="167">
        <f>R90+R112+R156+R166+R167+R194+R229+R247</f>
        <v>7.9677654563999996</v>
      </c>
      <c r="S89" s="166"/>
      <c r="T89" s="168">
        <f>T90+T112+T156+T166+T167+T194+T229+T247</f>
        <v>0</v>
      </c>
      <c r="AR89" s="169" t="s">
        <v>80</v>
      </c>
      <c r="AT89" s="170" t="s">
        <v>69</v>
      </c>
      <c r="AU89" s="170" t="s">
        <v>70</v>
      </c>
      <c r="AY89" s="169" t="s">
        <v>140</v>
      </c>
      <c r="BK89" s="171">
        <f>BK90+BK112+BK156+BK166+BK167+BK194+BK229+BK247</f>
        <v>0</v>
      </c>
    </row>
    <row r="90" spans="1:65" s="12" customFormat="1" ht="22.9" customHeight="1">
      <c r="B90" s="158"/>
      <c r="C90" s="159"/>
      <c r="D90" s="160" t="s">
        <v>69</v>
      </c>
      <c r="E90" s="172" t="s">
        <v>1383</v>
      </c>
      <c r="F90" s="172" t="s">
        <v>1384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SUM(P91:P111)</f>
        <v>0</v>
      </c>
      <c r="Q90" s="166"/>
      <c r="R90" s="167">
        <f>SUM(R91:R111)</f>
        <v>0.7490699999999999</v>
      </c>
      <c r="S90" s="166"/>
      <c r="T90" s="168">
        <f>SUM(T91:T111)</f>
        <v>0</v>
      </c>
      <c r="AR90" s="169" t="s">
        <v>80</v>
      </c>
      <c r="AT90" s="170" t="s">
        <v>69</v>
      </c>
      <c r="AU90" s="170" t="s">
        <v>78</v>
      </c>
      <c r="AY90" s="169" t="s">
        <v>140</v>
      </c>
      <c r="BK90" s="171">
        <f>SUM(BK91:BK111)</f>
        <v>0</v>
      </c>
    </row>
    <row r="91" spans="1:65" s="2" customFormat="1" ht="37.9" customHeight="1">
      <c r="A91" s="34"/>
      <c r="B91" s="35"/>
      <c r="C91" s="174" t="s">
        <v>78</v>
      </c>
      <c r="D91" s="174" t="s">
        <v>143</v>
      </c>
      <c r="E91" s="175" t="s">
        <v>1385</v>
      </c>
      <c r="F91" s="176" t="s">
        <v>1386</v>
      </c>
      <c r="G91" s="177" t="s">
        <v>169</v>
      </c>
      <c r="H91" s="178">
        <v>13</v>
      </c>
      <c r="I91" s="179"/>
      <c r="J91" s="180">
        <f>ROUND(I91*H91,2)</f>
        <v>0</v>
      </c>
      <c r="K91" s="181"/>
      <c r="L91" s="39"/>
      <c r="M91" s="182" t="s">
        <v>18</v>
      </c>
      <c r="N91" s="183" t="s">
        <v>41</v>
      </c>
      <c r="O91" s="64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6" t="s">
        <v>263</v>
      </c>
      <c r="AT91" s="186" t="s">
        <v>143</v>
      </c>
      <c r="AU91" s="186" t="s">
        <v>80</v>
      </c>
      <c r="AY91" s="17" t="s">
        <v>140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7" t="s">
        <v>78</v>
      </c>
      <c r="BK91" s="187">
        <f>ROUND(I91*H91,2)</f>
        <v>0</v>
      </c>
      <c r="BL91" s="17" t="s">
        <v>263</v>
      </c>
      <c r="BM91" s="186" t="s">
        <v>1387</v>
      </c>
    </row>
    <row r="92" spans="1:65" s="2" customFormat="1">
      <c r="A92" s="34"/>
      <c r="B92" s="35"/>
      <c r="C92" s="36"/>
      <c r="D92" s="188" t="s">
        <v>149</v>
      </c>
      <c r="E92" s="36"/>
      <c r="F92" s="189" t="s">
        <v>1388</v>
      </c>
      <c r="G92" s="36"/>
      <c r="H92" s="36"/>
      <c r="I92" s="190"/>
      <c r="J92" s="36"/>
      <c r="K92" s="36"/>
      <c r="L92" s="39"/>
      <c r="M92" s="191"/>
      <c r="N92" s="192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80</v>
      </c>
    </row>
    <row r="93" spans="1:65" s="14" customFormat="1">
      <c r="B93" s="205"/>
      <c r="C93" s="206"/>
      <c r="D93" s="195" t="s">
        <v>151</v>
      </c>
      <c r="E93" s="207" t="s">
        <v>18</v>
      </c>
      <c r="F93" s="208" t="s">
        <v>1389</v>
      </c>
      <c r="G93" s="206"/>
      <c r="H93" s="207" t="s">
        <v>18</v>
      </c>
      <c r="I93" s="209"/>
      <c r="J93" s="206"/>
      <c r="K93" s="206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151</v>
      </c>
      <c r="AU93" s="214" t="s">
        <v>80</v>
      </c>
      <c r="AV93" s="14" t="s">
        <v>78</v>
      </c>
      <c r="AW93" s="14" t="s">
        <v>31</v>
      </c>
      <c r="AX93" s="14" t="s">
        <v>70</v>
      </c>
      <c r="AY93" s="214" t="s">
        <v>140</v>
      </c>
    </row>
    <row r="94" spans="1:65" s="13" customFormat="1">
      <c r="B94" s="193"/>
      <c r="C94" s="194"/>
      <c r="D94" s="195" t="s">
        <v>151</v>
      </c>
      <c r="E94" s="196" t="s">
        <v>18</v>
      </c>
      <c r="F94" s="197" t="s">
        <v>180</v>
      </c>
      <c r="G94" s="194"/>
      <c r="H94" s="198">
        <v>13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151</v>
      </c>
      <c r="AU94" s="204" t="s">
        <v>80</v>
      </c>
      <c r="AV94" s="13" t="s">
        <v>80</v>
      </c>
      <c r="AW94" s="13" t="s">
        <v>31</v>
      </c>
      <c r="AX94" s="13" t="s">
        <v>70</v>
      </c>
      <c r="AY94" s="204" t="s">
        <v>140</v>
      </c>
    </row>
    <row r="95" spans="1:65" s="2" customFormat="1" ht="24.2" customHeight="1">
      <c r="A95" s="34"/>
      <c r="B95" s="35"/>
      <c r="C95" s="215" t="s">
        <v>80</v>
      </c>
      <c r="D95" s="215" t="s">
        <v>240</v>
      </c>
      <c r="E95" s="216" t="s">
        <v>1390</v>
      </c>
      <c r="F95" s="217" t="s">
        <v>1391</v>
      </c>
      <c r="G95" s="218" t="s">
        <v>169</v>
      </c>
      <c r="H95" s="219">
        <v>13.65</v>
      </c>
      <c r="I95" s="220"/>
      <c r="J95" s="221">
        <f>ROUND(I95*H95,2)</f>
        <v>0</v>
      </c>
      <c r="K95" s="222"/>
      <c r="L95" s="223"/>
      <c r="M95" s="224" t="s">
        <v>18</v>
      </c>
      <c r="N95" s="225" t="s">
        <v>41</v>
      </c>
      <c r="O95" s="64"/>
      <c r="P95" s="184">
        <f>O95*H95</f>
        <v>0</v>
      </c>
      <c r="Q95" s="184">
        <v>2E-3</v>
      </c>
      <c r="R95" s="184">
        <f>Q95*H95</f>
        <v>2.7300000000000001E-2</v>
      </c>
      <c r="S95" s="184">
        <v>0</v>
      </c>
      <c r="T95" s="18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355</v>
      </c>
      <c r="AT95" s="186" t="s">
        <v>240</v>
      </c>
      <c r="AU95" s="186" t="s">
        <v>80</v>
      </c>
      <c r="AY95" s="17" t="s">
        <v>140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7" t="s">
        <v>78</v>
      </c>
      <c r="BK95" s="187">
        <f>ROUND(I95*H95,2)</f>
        <v>0</v>
      </c>
      <c r="BL95" s="17" t="s">
        <v>263</v>
      </c>
      <c r="BM95" s="186" t="s">
        <v>1392</v>
      </c>
    </row>
    <row r="96" spans="1:65" s="13" customFormat="1">
      <c r="B96" s="193"/>
      <c r="C96" s="194"/>
      <c r="D96" s="195" t="s">
        <v>151</v>
      </c>
      <c r="E96" s="194"/>
      <c r="F96" s="197" t="s">
        <v>1393</v>
      </c>
      <c r="G96" s="194"/>
      <c r="H96" s="198">
        <v>13.65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151</v>
      </c>
      <c r="AU96" s="204" t="s">
        <v>80</v>
      </c>
      <c r="AV96" s="13" t="s">
        <v>80</v>
      </c>
      <c r="AW96" s="13" t="s">
        <v>4</v>
      </c>
      <c r="AX96" s="13" t="s">
        <v>78</v>
      </c>
      <c r="AY96" s="204" t="s">
        <v>140</v>
      </c>
    </row>
    <row r="97" spans="1:65" s="2" customFormat="1" ht="44.25" customHeight="1">
      <c r="A97" s="34"/>
      <c r="B97" s="35"/>
      <c r="C97" s="174" t="s">
        <v>141</v>
      </c>
      <c r="D97" s="174" t="s">
        <v>143</v>
      </c>
      <c r="E97" s="175" t="s">
        <v>1394</v>
      </c>
      <c r="F97" s="176" t="s">
        <v>1395</v>
      </c>
      <c r="G97" s="177" t="s">
        <v>169</v>
      </c>
      <c r="H97" s="178">
        <v>52.9</v>
      </c>
      <c r="I97" s="179"/>
      <c r="J97" s="180">
        <f>ROUND(I97*H97,2)</f>
        <v>0</v>
      </c>
      <c r="K97" s="181"/>
      <c r="L97" s="39"/>
      <c r="M97" s="182" t="s">
        <v>18</v>
      </c>
      <c r="N97" s="183" t="s">
        <v>41</v>
      </c>
      <c r="O97" s="64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6" t="s">
        <v>263</v>
      </c>
      <c r="AT97" s="186" t="s">
        <v>143</v>
      </c>
      <c r="AU97" s="186" t="s">
        <v>80</v>
      </c>
      <c r="AY97" s="17" t="s">
        <v>140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7" t="s">
        <v>78</v>
      </c>
      <c r="BK97" s="187">
        <f>ROUND(I97*H97,2)</f>
        <v>0</v>
      </c>
      <c r="BL97" s="17" t="s">
        <v>263</v>
      </c>
      <c r="BM97" s="186" t="s">
        <v>1396</v>
      </c>
    </row>
    <row r="98" spans="1:65" s="2" customFormat="1">
      <c r="A98" s="34"/>
      <c r="B98" s="35"/>
      <c r="C98" s="36"/>
      <c r="D98" s="188" t="s">
        <v>149</v>
      </c>
      <c r="E98" s="36"/>
      <c r="F98" s="189" t="s">
        <v>1397</v>
      </c>
      <c r="G98" s="36"/>
      <c r="H98" s="36"/>
      <c r="I98" s="190"/>
      <c r="J98" s="36"/>
      <c r="K98" s="36"/>
      <c r="L98" s="39"/>
      <c r="M98" s="191"/>
      <c r="N98" s="192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149</v>
      </c>
      <c r="AU98" s="17" t="s">
        <v>80</v>
      </c>
    </row>
    <row r="99" spans="1:65" s="14" customFormat="1">
      <c r="B99" s="205"/>
      <c r="C99" s="206"/>
      <c r="D99" s="195" t="s">
        <v>151</v>
      </c>
      <c r="E99" s="207" t="s">
        <v>18</v>
      </c>
      <c r="F99" s="208" t="s">
        <v>1398</v>
      </c>
      <c r="G99" s="206"/>
      <c r="H99" s="207" t="s">
        <v>18</v>
      </c>
      <c r="I99" s="209"/>
      <c r="J99" s="206"/>
      <c r="K99" s="206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151</v>
      </c>
      <c r="AU99" s="214" t="s">
        <v>80</v>
      </c>
      <c r="AV99" s="14" t="s">
        <v>78</v>
      </c>
      <c r="AW99" s="14" t="s">
        <v>31</v>
      </c>
      <c r="AX99" s="14" t="s">
        <v>70</v>
      </c>
      <c r="AY99" s="214" t="s">
        <v>140</v>
      </c>
    </row>
    <row r="100" spans="1:65" s="13" customFormat="1">
      <c r="B100" s="193"/>
      <c r="C100" s="194"/>
      <c r="D100" s="195" t="s">
        <v>151</v>
      </c>
      <c r="E100" s="196" t="s">
        <v>18</v>
      </c>
      <c r="F100" s="197" t="s">
        <v>279</v>
      </c>
      <c r="G100" s="194"/>
      <c r="H100" s="198">
        <v>52.9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151</v>
      </c>
      <c r="AU100" s="204" t="s">
        <v>80</v>
      </c>
      <c r="AV100" s="13" t="s">
        <v>80</v>
      </c>
      <c r="AW100" s="13" t="s">
        <v>31</v>
      </c>
      <c r="AX100" s="13" t="s">
        <v>70</v>
      </c>
      <c r="AY100" s="204" t="s">
        <v>140</v>
      </c>
    </row>
    <row r="101" spans="1:65" s="2" customFormat="1" ht="24.2" customHeight="1">
      <c r="A101" s="34"/>
      <c r="B101" s="35"/>
      <c r="C101" s="215" t="s">
        <v>147</v>
      </c>
      <c r="D101" s="215" t="s">
        <v>240</v>
      </c>
      <c r="E101" s="216" t="s">
        <v>1399</v>
      </c>
      <c r="F101" s="217" t="s">
        <v>1400</v>
      </c>
      <c r="G101" s="218" t="s">
        <v>169</v>
      </c>
      <c r="H101" s="219">
        <v>55.545000000000002</v>
      </c>
      <c r="I101" s="220"/>
      <c r="J101" s="221">
        <f>ROUND(I101*H101,2)</f>
        <v>0</v>
      </c>
      <c r="K101" s="222"/>
      <c r="L101" s="223"/>
      <c r="M101" s="224" t="s">
        <v>18</v>
      </c>
      <c r="N101" s="225" t="s">
        <v>41</v>
      </c>
      <c r="O101" s="64"/>
      <c r="P101" s="184">
        <f>O101*H101</f>
        <v>0</v>
      </c>
      <c r="Q101" s="184">
        <v>2.8E-3</v>
      </c>
      <c r="R101" s="184">
        <f>Q101*H101</f>
        <v>0.155526</v>
      </c>
      <c r="S101" s="184">
        <v>0</v>
      </c>
      <c r="T101" s="18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6" t="s">
        <v>355</v>
      </c>
      <c r="AT101" s="186" t="s">
        <v>240</v>
      </c>
      <c r="AU101" s="186" t="s">
        <v>80</v>
      </c>
      <c r="AY101" s="17" t="s">
        <v>140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7" t="s">
        <v>78</v>
      </c>
      <c r="BK101" s="187">
        <f>ROUND(I101*H101,2)</f>
        <v>0</v>
      </c>
      <c r="BL101" s="17" t="s">
        <v>263</v>
      </c>
      <c r="BM101" s="186" t="s">
        <v>1401</v>
      </c>
    </row>
    <row r="102" spans="1:65" s="13" customFormat="1">
      <c r="B102" s="193"/>
      <c r="C102" s="194"/>
      <c r="D102" s="195" t="s">
        <v>151</v>
      </c>
      <c r="E102" s="194"/>
      <c r="F102" s="197" t="s">
        <v>1402</v>
      </c>
      <c r="G102" s="194"/>
      <c r="H102" s="198">
        <v>55.545000000000002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151</v>
      </c>
      <c r="AU102" s="204" t="s">
        <v>80</v>
      </c>
      <c r="AV102" s="13" t="s">
        <v>80</v>
      </c>
      <c r="AW102" s="13" t="s">
        <v>4</v>
      </c>
      <c r="AX102" s="13" t="s">
        <v>78</v>
      </c>
      <c r="AY102" s="204" t="s">
        <v>140</v>
      </c>
    </row>
    <row r="103" spans="1:65" s="2" customFormat="1" ht="37.9" customHeight="1">
      <c r="A103" s="34"/>
      <c r="B103" s="35"/>
      <c r="C103" s="174" t="s">
        <v>173</v>
      </c>
      <c r="D103" s="174" t="s">
        <v>143</v>
      </c>
      <c r="E103" s="175" t="s">
        <v>1403</v>
      </c>
      <c r="F103" s="176" t="s">
        <v>1404</v>
      </c>
      <c r="G103" s="177" t="s">
        <v>169</v>
      </c>
      <c r="H103" s="178">
        <v>224.7</v>
      </c>
      <c r="I103" s="179"/>
      <c r="J103" s="180">
        <f>ROUND(I103*H103,2)</f>
        <v>0</v>
      </c>
      <c r="K103" s="181"/>
      <c r="L103" s="39"/>
      <c r="M103" s="182" t="s">
        <v>18</v>
      </c>
      <c r="N103" s="183" t="s">
        <v>41</v>
      </c>
      <c r="O103" s="64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6" t="s">
        <v>263</v>
      </c>
      <c r="AT103" s="186" t="s">
        <v>143</v>
      </c>
      <c r="AU103" s="186" t="s">
        <v>80</v>
      </c>
      <c r="AY103" s="17" t="s">
        <v>140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7" t="s">
        <v>78</v>
      </c>
      <c r="BK103" s="187">
        <f>ROUND(I103*H103,2)</f>
        <v>0</v>
      </c>
      <c r="BL103" s="17" t="s">
        <v>263</v>
      </c>
      <c r="BM103" s="186" t="s">
        <v>1405</v>
      </c>
    </row>
    <row r="104" spans="1:65" s="2" customFormat="1">
      <c r="A104" s="34"/>
      <c r="B104" s="35"/>
      <c r="C104" s="36"/>
      <c r="D104" s="188" t="s">
        <v>149</v>
      </c>
      <c r="E104" s="36"/>
      <c r="F104" s="189" t="s">
        <v>1406</v>
      </c>
      <c r="G104" s="36"/>
      <c r="H104" s="36"/>
      <c r="I104" s="190"/>
      <c r="J104" s="36"/>
      <c r="K104" s="36"/>
      <c r="L104" s="39"/>
      <c r="M104" s="191"/>
      <c r="N104" s="19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149</v>
      </c>
      <c r="AU104" s="17" t="s">
        <v>80</v>
      </c>
    </row>
    <row r="105" spans="1:65" s="14" customFormat="1">
      <c r="B105" s="205"/>
      <c r="C105" s="206"/>
      <c r="D105" s="195" t="s">
        <v>151</v>
      </c>
      <c r="E105" s="207" t="s">
        <v>18</v>
      </c>
      <c r="F105" s="208" t="s">
        <v>1407</v>
      </c>
      <c r="G105" s="206"/>
      <c r="H105" s="207" t="s">
        <v>18</v>
      </c>
      <c r="I105" s="209"/>
      <c r="J105" s="206"/>
      <c r="K105" s="206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151</v>
      </c>
      <c r="AU105" s="214" t="s">
        <v>80</v>
      </c>
      <c r="AV105" s="14" t="s">
        <v>78</v>
      </c>
      <c r="AW105" s="14" t="s">
        <v>31</v>
      </c>
      <c r="AX105" s="14" t="s">
        <v>70</v>
      </c>
      <c r="AY105" s="214" t="s">
        <v>140</v>
      </c>
    </row>
    <row r="106" spans="1:65" s="13" customFormat="1">
      <c r="B106" s="193"/>
      <c r="C106" s="194"/>
      <c r="D106" s="195" t="s">
        <v>151</v>
      </c>
      <c r="E106" s="196" t="s">
        <v>18</v>
      </c>
      <c r="F106" s="197" t="s">
        <v>178</v>
      </c>
      <c r="G106" s="194"/>
      <c r="H106" s="198">
        <v>185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151</v>
      </c>
      <c r="AU106" s="204" t="s">
        <v>80</v>
      </c>
      <c r="AV106" s="13" t="s">
        <v>80</v>
      </c>
      <c r="AW106" s="13" t="s">
        <v>31</v>
      </c>
      <c r="AX106" s="13" t="s">
        <v>70</v>
      </c>
      <c r="AY106" s="204" t="s">
        <v>140</v>
      </c>
    </row>
    <row r="107" spans="1:65" s="13" customFormat="1">
      <c r="B107" s="193"/>
      <c r="C107" s="194"/>
      <c r="D107" s="195" t="s">
        <v>151</v>
      </c>
      <c r="E107" s="196" t="s">
        <v>18</v>
      </c>
      <c r="F107" s="197" t="s">
        <v>179</v>
      </c>
      <c r="G107" s="194"/>
      <c r="H107" s="198">
        <v>39.700000000000003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151</v>
      </c>
      <c r="AU107" s="204" t="s">
        <v>80</v>
      </c>
      <c r="AV107" s="13" t="s">
        <v>80</v>
      </c>
      <c r="AW107" s="13" t="s">
        <v>31</v>
      </c>
      <c r="AX107" s="13" t="s">
        <v>70</v>
      </c>
      <c r="AY107" s="204" t="s">
        <v>140</v>
      </c>
    </row>
    <row r="108" spans="1:65" s="2" customFormat="1" ht="24.2" customHeight="1">
      <c r="A108" s="34"/>
      <c r="B108" s="35"/>
      <c r="C108" s="215" t="s">
        <v>165</v>
      </c>
      <c r="D108" s="215" t="s">
        <v>240</v>
      </c>
      <c r="E108" s="216" t="s">
        <v>1408</v>
      </c>
      <c r="F108" s="217" t="s">
        <v>1409</v>
      </c>
      <c r="G108" s="218" t="s">
        <v>169</v>
      </c>
      <c r="H108" s="219">
        <v>471.87</v>
      </c>
      <c r="I108" s="220"/>
      <c r="J108" s="221">
        <f>ROUND(I108*H108,2)</f>
        <v>0</v>
      </c>
      <c r="K108" s="222"/>
      <c r="L108" s="223"/>
      <c r="M108" s="224" t="s">
        <v>18</v>
      </c>
      <c r="N108" s="225" t="s">
        <v>41</v>
      </c>
      <c r="O108" s="64"/>
      <c r="P108" s="184">
        <f>O108*H108</f>
        <v>0</v>
      </c>
      <c r="Q108" s="184">
        <v>1.1999999999999999E-3</v>
      </c>
      <c r="R108" s="184">
        <f>Q108*H108</f>
        <v>0.56624399999999997</v>
      </c>
      <c r="S108" s="184">
        <v>0</v>
      </c>
      <c r="T108" s="18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6" t="s">
        <v>355</v>
      </c>
      <c r="AT108" s="186" t="s">
        <v>240</v>
      </c>
      <c r="AU108" s="186" t="s">
        <v>80</v>
      </c>
      <c r="AY108" s="17" t="s">
        <v>140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7" t="s">
        <v>78</v>
      </c>
      <c r="BK108" s="187">
        <f>ROUND(I108*H108,2)</f>
        <v>0</v>
      </c>
      <c r="BL108" s="17" t="s">
        <v>263</v>
      </c>
      <c r="BM108" s="186" t="s">
        <v>1410</v>
      </c>
    </row>
    <row r="109" spans="1:65" s="13" customFormat="1">
      <c r="B109" s="193"/>
      <c r="C109" s="194"/>
      <c r="D109" s="195" t="s">
        <v>151</v>
      </c>
      <c r="E109" s="194"/>
      <c r="F109" s="197" t="s">
        <v>1411</v>
      </c>
      <c r="G109" s="194"/>
      <c r="H109" s="198">
        <v>471.87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151</v>
      </c>
      <c r="AU109" s="204" t="s">
        <v>80</v>
      </c>
      <c r="AV109" s="13" t="s">
        <v>80</v>
      </c>
      <c r="AW109" s="13" t="s">
        <v>4</v>
      </c>
      <c r="AX109" s="13" t="s">
        <v>78</v>
      </c>
      <c r="AY109" s="204" t="s">
        <v>140</v>
      </c>
    </row>
    <row r="110" spans="1:65" s="2" customFormat="1" ht="44.25" customHeight="1">
      <c r="A110" s="34"/>
      <c r="B110" s="35"/>
      <c r="C110" s="174" t="s">
        <v>195</v>
      </c>
      <c r="D110" s="174" t="s">
        <v>143</v>
      </c>
      <c r="E110" s="175" t="s">
        <v>1412</v>
      </c>
      <c r="F110" s="176" t="s">
        <v>1413</v>
      </c>
      <c r="G110" s="177" t="s">
        <v>1414</v>
      </c>
      <c r="H110" s="232"/>
      <c r="I110" s="179"/>
      <c r="J110" s="180">
        <f>ROUND(I110*H110,2)</f>
        <v>0</v>
      </c>
      <c r="K110" s="181"/>
      <c r="L110" s="39"/>
      <c r="M110" s="182" t="s">
        <v>18</v>
      </c>
      <c r="N110" s="183" t="s">
        <v>41</v>
      </c>
      <c r="O110" s="64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6" t="s">
        <v>263</v>
      </c>
      <c r="AT110" s="186" t="s">
        <v>143</v>
      </c>
      <c r="AU110" s="186" t="s">
        <v>80</v>
      </c>
      <c r="AY110" s="17" t="s">
        <v>140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7" t="s">
        <v>78</v>
      </c>
      <c r="BK110" s="187">
        <f>ROUND(I110*H110,2)</f>
        <v>0</v>
      </c>
      <c r="BL110" s="17" t="s">
        <v>263</v>
      </c>
      <c r="BM110" s="186" t="s">
        <v>1415</v>
      </c>
    </row>
    <row r="111" spans="1:65" s="2" customFormat="1">
      <c r="A111" s="34"/>
      <c r="B111" s="35"/>
      <c r="C111" s="36"/>
      <c r="D111" s="188" t="s">
        <v>149</v>
      </c>
      <c r="E111" s="36"/>
      <c r="F111" s="189" t="s">
        <v>1416</v>
      </c>
      <c r="G111" s="36"/>
      <c r="H111" s="36"/>
      <c r="I111" s="190"/>
      <c r="J111" s="36"/>
      <c r="K111" s="36"/>
      <c r="L111" s="39"/>
      <c r="M111" s="191"/>
      <c r="N111" s="192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80</v>
      </c>
    </row>
    <row r="112" spans="1:65" s="12" customFormat="1" ht="22.9" customHeight="1">
      <c r="B112" s="158"/>
      <c r="C112" s="159"/>
      <c r="D112" s="160" t="s">
        <v>69</v>
      </c>
      <c r="E112" s="172" t="s">
        <v>853</v>
      </c>
      <c r="F112" s="172" t="s">
        <v>854</v>
      </c>
      <c r="G112" s="159"/>
      <c r="H112" s="159"/>
      <c r="I112" s="162"/>
      <c r="J112" s="173">
        <f>BK112</f>
        <v>0</v>
      </c>
      <c r="K112" s="159"/>
      <c r="L112" s="164"/>
      <c r="M112" s="165"/>
      <c r="N112" s="166"/>
      <c r="O112" s="166"/>
      <c r="P112" s="167">
        <f>SUM(P113:P155)</f>
        <v>0</v>
      </c>
      <c r="Q112" s="166"/>
      <c r="R112" s="167">
        <f>SUM(R113:R155)</f>
        <v>3.4212942803999993</v>
      </c>
      <c r="S112" s="166"/>
      <c r="T112" s="168">
        <f>SUM(T113:T155)</f>
        <v>0</v>
      </c>
      <c r="AR112" s="169" t="s">
        <v>80</v>
      </c>
      <c r="AT112" s="170" t="s">
        <v>69</v>
      </c>
      <c r="AU112" s="170" t="s">
        <v>78</v>
      </c>
      <c r="AY112" s="169" t="s">
        <v>140</v>
      </c>
      <c r="BK112" s="171">
        <f>SUM(BK113:BK155)</f>
        <v>0</v>
      </c>
    </row>
    <row r="113" spans="1:65" s="2" customFormat="1" ht="24.2" customHeight="1">
      <c r="A113" s="34"/>
      <c r="B113" s="35"/>
      <c r="C113" s="174" t="s">
        <v>219</v>
      </c>
      <c r="D113" s="174" t="s">
        <v>143</v>
      </c>
      <c r="E113" s="175" t="s">
        <v>1417</v>
      </c>
      <c r="F113" s="176" t="s">
        <v>1418</v>
      </c>
      <c r="G113" s="177" t="s">
        <v>228</v>
      </c>
      <c r="H113" s="178">
        <v>5.12</v>
      </c>
      <c r="I113" s="179"/>
      <c r="J113" s="180">
        <f>ROUND(I113*H113,2)</f>
        <v>0</v>
      </c>
      <c r="K113" s="181"/>
      <c r="L113" s="39"/>
      <c r="M113" s="182" t="s">
        <v>18</v>
      </c>
      <c r="N113" s="183" t="s">
        <v>41</v>
      </c>
      <c r="O113" s="64"/>
      <c r="P113" s="184">
        <f>O113*H113</f>
        <v>0</v>
      </c>
      <c r="Q113" s="184">
        <v>5.1000000000000004E-3</v>
      </c>
      <c r="R113" s="184">
        <f>Q113*H113</f>
        <v>2.6112000000000003E-2</v>
      </c>
      <c r="S113" s="184">
        <v>0</v>
      </c>
      <c r="T113" s="18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6" t="s">
        <v>263</v>
      </c>
      <c r="AT113" s="186" t="s">
        <v>143</v>
      </c>
      <c r="AU113" s="186" t="s">
        <v>80</v>
      </c>
      <c r="AY113" s="17" t="s">
        <v>140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7" t="s">
        <v>78</v>
      </c>
      <c r="BK113" s="187">
        <f>ROUND(I113*H113,2)</f>
        <v>0</v>
      </c>
      <c r="BL113" s="17" t="s">
        <v>263</v>
      </c>
      <c r="BM113" s="186" t="s">
        <v>1419</v>
      </c>
    </row>
    <row r="114" spans="1:65" s="2" customFormat="1" ht="29.25">
      <c r="A114" s="34"/>
      <c r="B114" s="35"/>
      <c r="C114" s="36"/>
      <c r="D114" s="195" t="s">
        <v>1048</v>
      </c>
      <c r="E114" s="36"/>
      <c r="F114" s="226" t="s">
        <v>1420</v>
      </c>
      <c r="G114" s="36"/>
      <c r="H114" s="36"/>
      <c r="I114" s="190"/>
      <c r="J114" s="36"/>
      <c r="K114" s="36"/>
      <c r="L114" s="39"/>
      <c r="M114" s="191"/>
      <c r="N114" s="192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1048</v>
      </c>
      <c r="AU114" s="17" t="s">
        <v>80</v>
      </c>
    </row>
    <row r="115" spans="1:65" s="13" customFormat="1">
      <c r="B115" s="193"/>
      <c r="C115" s="194"/>
      <c r="D115" s="195" t="s">
        <v>151</v>
      </c>
      <c r="E115" s="196" t="s">
        <v>18</v>
      </c>
      <c r="F115" s="197" t="s">
        <v>1421</v>
      </c>
      <c r="G115" s="194"/>
      <c r="H115" s="198">
        <v>5.12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151</v>
      </c>
      <c r="AU115" s="204" t="s">
        <v>80</v>
      </c>
      <c r="AV115" s="13" t="s">
        <v>80</v>
      </c>
      <c r="AW115" s="13" t="s">
        <v>31</v>
      </c>
      <c r="AX115" s="13" t="s">
        <v>70</v>
      </c>
      <c r="AY115" s="204" t="s">
        <v>140</v>
      </c>
    </row>
    <row r="116" spans="1:65" s="2" customFormat="1" ht="21.75" customHeight="1">
      <c r="A116" s="34"/>
      <c r="B116" s="35"/>
      <c r="C116" s="215" t="s">
        <v>225</v>
      </c>
      <c r="D116" s="215" t="s">
        <v>240</v>
      </c>
      <c r="E116" s="216" t="s">
        <v>1422</v>
      </c>
      <c r="F116" s="217" t="s">
        <v>1423</v>
      </c>
      <c r="G116" s="218" t="s">
        <v>146</v>
      </c>
      <c r="H116" s="219">
        <v>8.5000000000000006E-2</v>
      </c>
      <c r="I116" s="220"/>
      <c r="J116" s="221">
        <f>ROUND(I116*H116,2)</f>
        <v>0</v>
      </c>
      <c r="K116" s="222"/>
      <c r="L116" s="223"/>
      <c r="M116" s="224" t="s">
        <v>18</v>
      </c>
      <c r="N116" s="225" t="s">
        <v>41</v>
      </c>
      <c r="O116" s="64"/>
      <c r="P116" s="184">
        <f>O116*H116</f>
        <v>0</v>
      </c>
      <c r="Q116" s="184">
        <v>0.44</v>
      </c>
      <c r="R116" s="184">
        <f>Q116*H116</f>
        <v>3.7400000000000003E-2</v>
      </c>
      <c r="S116" s="184">
        <v>0</v>
      </c>
      <c r="T116" s="18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6" t="s">
        <v>355</v>
      </c>
      <c r="AT116" s="186" t="s">
        <v>240</v>
      </c>
      <c r="AU116" s="186" t="s">
        <v>80</v>
      </c>
      <c r="AY116" s="17" t="s">
        <v>140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7" t="s">
        <v>78</v>
      </c>
      <c r="BK116" s="187">
        <f>ROUND(I116*H116,2)</f>
        <v>0</v>
      </c>
      <c r="BL116" s="17" t="s">
        <v>263</v>
      </c>
      <c r="BM116" s="186" t="s">
        <v>1424</v>
      </c>
    </row>
    <row r="117" spans="1:65" s="14" customFormat="1">
      <c r="B117" s="205"/>
      <c r="C117" s="206"/>
      <c r="D117" s="195" t="s">
        <v>151</v>
      </c>
      <c r="E117" s="207" t="s">
        <v>18</v>
      </c>
      <c r="F117" s="208" t="s">
        <v>1389</v>
      </c>
      <c r="G117" s="206"/>
      <c r="H117" s="207" t="s">
        <v>18</v>
      </c>
      <c r="I117" s="209"/>
      <c r="J117" s="206"/>
      <c r="K117" s="206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151</v>
      </c>
      <c r="AU117" s="214" t="s">
        <v>80</v>
      </c>
      <c r="AV117" s="14" t="s">
        <v>78</v>
      </c>
      <c r="AW117" s="14" t="s">
        <v>31</v>
      </c>
      <c r="AX117" s="14" t="s">
        <v>70</v>
      </c>
      <c r="AY117" s="214" t="s">
        <v>140</v>
      </c>
    </row>
    <row r="118" spans="1:65" s="13" customFormat="1">
      <c r="B118" s="193"/>
      <c r="C118" s="194"/>
      <c r="D118" s="195" t="s">
        <v>151</v>
      </c>
      <c r="E118" s="196" t="s">
        <v>18</v>
      </c>
      <c r="F118" s="197" t="s">
        <v>1425</v>
      </c>
      <c r="G118" s="194"/>
      <c r="H118" s="198">
        <v>8.5000000000000006E-2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151</v>
      </c>
      <c r="AU118" s="204" t="s">
        <v>80</v>
      </c>
      <c r="AV118" s="13" t="s">
        <v>80</v>
      </c>
      <c r="AW118" s="13" t="s">
        <v>31</v>
      </c>
      <c r="AX118" s="13" t="s">
        <v>70</v>
      </c>
      <c r="AY118" s="204" t="s">
        <v>140</v>
      </c>
    </row>
    <row r="119" spans="1:65" s="2" customFormat="1" ht="24.2" customHeight="1">
      <c r="A119" s="34"/>
      <c r="B119" s="35"/>
      <c r="C119" s="174" t="s">
        <v>232</v>
      </c>
      <c r="D119" s="174" t="s">
        <v>143</v>
      </c>
      <c r="E119" s="175" t="s">
        <v>1426</v>
      </c>
      <c r="F119" s="176" t="s">
        <v>1427</v>
      </c>
      <c r="G119" s="177" t="s">
        <v>169</v>
      </c>
      <c r="H119" s="178">
        <v>277.60000000000002</v>
      </c>
      <c r="I119" s="179"/>
      <c r="J119" s="180">
        <f>ROUND(I119*H119,2)</f>
        <v>0</v>
      </c>
      <c r="K119" s="181"/>
      <c r="L119" s="39"/>
      <c r="M119" s="182" t="s">
        <v>18</v>
      </c>
      <c r="N119" s="183" t="s">
        <v>41</v>
      </c>
      <c r="O119" s="64"/>
      <c r="P119" s="184">
        <f>O119*H119</f>
        <v>0</v>
      </c>
      <c r="Q119" s="184">
        <v>1.3200000000000001E-4</v>
      </c>
      <c r="R119" s="184">
        <f>Q119*H119</f>
        <v>3.6643200000000008E-2</v>
      </c>
      <c r="S119" s="184">
        <v>0</v>
      </c>
      <c r="T119" s="18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6" t="s">
        <v>263</v>
      </c>
      <c r="AT119" s="186" t="s">
        <v>143</v>
      </c>
      <c r="AU119" s="186" t="s">
        <v>80</v>
      </c>
      <c r="AY119" s="17" t="s">
        <v>140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7" t="s">
        <v>78</v>
      </c>
      <c r="BK119" s="187">
        <f>ROUND(I119*H119,2)</f>
        <v>0</v>
      </c>
      <c r="BL119" s="17" t="s">
        <v>263</v>
      </c>
      <c r="BM119" s="186" t="s">
        <v>1428</v>
      </c>
    </row>
    <row r="120" spans="1:65" s="14" customFormat="1">
      <c r="B120" s="205"/>
      <c r="C120" s="206"/>
      <c r="D120" s="195" t="s">
        <v>151</v>
      </c>
      <c r="E120" s="207" t="s">
        <v>18</v>
      </c>
      <c r="F120" s="208" t="s">
        <v>1407</v>
      </c>
      <c r="G120" s="206"/>
      <c r="H120" s="207" t="s">
        <v>18</v>
      </c>
      <c r="I120" s="209"/>
      <c r="J120" s="206"/>
      <c r="K120" s="206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151</v>
      </c>
      <c r="AU120" s="214" t="s">
        <v>80</v>
      </c>
      <c r="AV120" s="14" t="s">
        <v>78</v>
      </c>
      <c r="AW120" s="14" t="s">
        <v>31</v>
      </c>
      <c r="AX120" s="14" t="s">
        <v>70</v>
      </c>
      <c r="AY120" s="214" t="s">
        <v>140</v>
      </c>
    </row>
    <row r="121" spans="1:65" s="13" customFormat="1">
      <c r="B121" s="193"/>
      <c r="C121" s="194"/>
      <c r="D121" s="195" t="s">
        <v>151</v>
      </c>
      <c r="E121" s="196" t="s">
        <v>18</v>
      </c>
      <c r="F121" s="197" t="s">
        <v>178</v>
      </c>
      <c r="G121" s="194"/>
      <c r="H121" s="198">
        <v>185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151</v>
      </c>
      <c r="AU121" s="204" t="s">
        <v>80</v>
      </c>
      <c r="AV121" s="13" t="s">
        <v>80</v>
      </c>
      <c r="AW121" s="13" t="s">
        <v>31</v>
      </c>
      <c r="AX121" s="13" t="s">
        <v>70</v>
      </c>
      <c r="AY121" s="204" t="s">
        <v>140</v>
      </c>
    </row>
    <row r="122" spans="1:65" s="13" customFormat="1">
      <c r="B122" s="193"/>
      <c r="C122" s="194"/>
      <c r="D122" s="195" t="s">
        <v>151</v>
      </c>
      <c r="E122" s="196" t="s">
        <v>18</v>
      </c>
      <c r="F122" s="197" t="s">
        <v>179</v>
      </c>
      <c r="G122" s="194"/>
      <c r="H122" s="198">
        <v>39.700000000000003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151</v>
      </c>
      <c r="AU122" s="204" t="s">
        <v>80</v>
      </c>
      <c r="AV122" s="13" t="s">
        <v>80</v>
      </c>
      <c r="AW122" s="13" t="s">
        <v>31</v>
      </c>
      <c r="AX122" s="13" t="s">
        <v>70</v>
      </c>
      <c r="AY122" s="204" t="s">
        <v>140</v>
      </c>
    </row>
    <row r="123" spans="1:65" s="14" customFormat="1">
      <c r="B123" s="205"/>
      <c r="C123" s="206"/>
      <c r="D123" s="195" t="s">
        <v>151</v>
      </c>
      <c r="E123" s="207" t="s">
        <v>18</v>
      </c>
      <c r="F123" s="208" t="s">
        <v>1398</v>
      </c>
      <c r="G123" s="206"/>
      <c r="H123" s="207" t="s">
        <v>18</v>
      </c>
      <c r="I123" s="209"/>
      <c r="J123" s="206"/>
      <c r="K123" s="206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151</v>
      </c>
      <c r="AU123" s="214" t="s">
        <v>80</v>
      </c>
      <c r="AV123" s="14" t="s">
        <v>78</v>
      </c>
      <c r="AW123" s="14" t="s">
        <v>31</v>
      </c>
      <c r="AX123" s="14" t="s">
        <v>70</v>
      </c>
      <c r="AY123" s="214" t="s">
        <v>140</v>
      </c>
    </row>
    <row r="124" spans="1:65" s="13" customFormat="1">
      <c r="B124" s="193"/>
      <c r="C124" s="194"/>
      <c r="D124" s="195" t="s">
        <v>151</v>
      </c>
      <c r="E124" s="196" t="s">
        <v>18</v>
      </c>
      <c r="F124" s="197" t="s">
        <v>279</v>
      </c>
      <c r="G124" s="194"/>
      <c r="H124" s="198">
        <v>52.9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151</v>
      </c>
      <c r="AU124" s="204" t="s">
        <v>80</v>
      </c>
      <c r="AV124" s="13" t="s">
        <v>80</v>
      </c>
      <c r="AW124" s="13" t="s">
        <v>31</v>
      </c>
      <c r="AX124" s="13" t="s">
        <v>70</v>
      </c>
      <c r="AY124" s="204" t="s">
        <v>140</v>
      </c>
    </row>
    <row r="125" spans="1:65" s="2" customFormat="1" ht="37.9" customHeight="1">
      <c r="A125" s="34"/>
      <c r="B125" s="35"/>
      <c r="C125" s="174" t="s">
        <v>239</v>
      </c>
      <c r="D125" s="174" t="s">
        <v>143</v>
      </c>
      <c r="E125" s="175" t="s">
        <v>1429</v>
      </c>
      <c r="F125" s="176" t="s">
        <v>1430</v>
      </c>
      <c r="G125" s="177" t="s">
        <v>169</v>
      </c>
      <c r="H125" s="178">
        <v>13</v>
      </c>
      <c r="I125" s="179"/>
      <c r="J125" s="180">
        <f>ROUND(I125*H125,2)</f>
        <v>0</v>
      </c>
      <c r="K125" s="181"/>
      <c r="L125" s="39"/>
      <c r="M125" s="182" t="s">
        <v>18</v>
      </c>
      <c r="N125" s="183" t="s">
        <v>41</v>
      </c>
      <c r="O125" s="64"/>
      <c r="P125" s="184">
        <f>O125*H125</f>
        <v>0</v>
      </c>
      <c r="Q125" s="184">
        <v>1.5652800000000001E-2</v>
      </c>
      <c r="R125" s="184">
        <f>Q125*H125</f>
        <v>0.20348640000000001</v>
      </c>
      <c r="S125" s="184">
        <v>0</v>
      </c>
      <c r="T125" s="18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6" t="s">
        <v>263</v>
      </c>
      <c r="AT125" s="186" t="s">
        <v>143</v>
      </c>
      <c r="AU125" s="186" t="s">
        <v>80</v>
      </c>
      <c r="AY125" s="17" t="s">
        <v>140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7" t="s">
        <v>78</v>
      </c>
      <c r="BK125" s="187">
        <f>ROUND(I125*H125,2)</f>
        <v>0</v>
      </c>
      <c r="BL125" s="17" t="s">
        <v>263</v>
      </c>
      <c r="BM125" s="186" t="s">
        <v>1431</v>
      </c>
    </row>
    <row r="126" spans="1:65" s="2" customFormat="1">
      <c r="A126" s="34"/>
      <c r="B126" s="35"/>
      <c r="C126" s="36"/>
      <c r="D126" s="188" t="s">
        <v>149</v>
      </c>
      <c r="E126" s="36"/>
      <c r="F126" s="189" t="s">
        <v>1432</v>
      </c>
      <c r="G126" s="36"/>
      <c r="H126" s="36"/>
      <c r="I126" s="190"/>
      <c r="J126" s="36"/>
      <c r="K126" s="36"/>
      <c r="L126" s="39"/>
      <c r="M126" s="191"/>
      <c r="N126" s="192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149</v>
      </c>
      <c r="AU126" s="17" t="s">
        <v>80</v>
      </c>
    </row>
    <row r="127" spans="1:65" s="14" customFormat="1">
      <c r="B127" s="205"/>
      <c r="C127" s="206"/>
      <c r="D127" s="195" t="s">
        <v>151</v>
      </c>
      <c r="E127" s="207" t="s">
        <v>18</v>
      </c>
      <c r="F127" s="208" t="s">
        <v>1389</v>
      </c>
      <c r="G127" s="206"/>
      <c r="H127" s="207" t="s">
        <v>18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151</v>
      </c>
      <c r="AU127" s="214" t="s">
        <v>80</v>
      </c>
      <c r="AV127" s="14" t="s">
        <v>78</v>
      </c>
      <c r="AW127" s="14" t="s">
        <v>31</v>
      </c>
      <c r="AX127" s="14" t="s">
        <v>70</v>
      </c>
      <c r="AY127" s="214" t="s">
        <v>140</v>
      </c>
    </row>
    <row r="128" spans="1:65" s="13" customFormat="1">
      <c r="B128" s="193"/>
      <c r="C128" s="194"/>
      <c r="D128" s="195" t="s">
        <v>151</v>
      </c>
      <c r="E128" s="196" t="s">
        <v>18</v>
      </c>
      <c r="F128" s="197" t="s">
        <v>180</v>
      </c>
      <c r="G128" s="194"/>
      <c r="H128" s="198">
        <v>13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151</v>
      </c>
      <c r="AU128" s="204" t="s">
        <v>80</v>
      </c>
      <c r="AV128" s="13" t="s">
        <v>80</v>
      </c>
      <c r="AW128" s="13" t="s">
        <v>31</v>
      </c>
      <c r="AX128" s="13" t="s">
        <v>70</v>
      </c>
      <c r="AY128" s="204" t="s">
        <v>140</v>
      </c>
    </row>
    <row r="129" spans="1:65" s="2" customFormat="1" ht="37.9" customHeight="1">
      <c r="A129" s="34"/>
      <c r="B129" s="35"/>
      <c r="C129" s="174" t="s">
        <v>244</v>
      </c>
      <c r="D129" s="174" t="s">
        <v>143</v>
      </c>
      <c r="E129" s="175" t="s">
        <v>1433</v>
      </c>
      <c r="F129" s="176" t="s">
        <v>1434</v>
      </c>
      <c r="G129" s="177" t="s">
        <v>169</v>
      </c>
      <c r="H129" s="178">
        <v>224.7</v>
      </c>
      <c r="I129" s="179"/>
      <c r="J129" s="180">
        <f>ROUND(I129*H129,2)</f>
        <v>0</v>
      </c>
      <c r="K129" s="181"/>
      <c r="L129" s="39"/>
      <c r="M129" s="182" t="s">
        <v>18</v>
      </c>
      <c r="N129" s="183" t="s">
        <v>41</v>
      </c>
      <c r="O129" s="64"/>
      <c r="P129" s="184">
        <f>O129*H129</f>
        <v>0</v>
      </c>
      <c r="Q129" s="184">
        <v>1.2999999999999999E-4</v>
      </c>
      <c r="R129" s="184">
        <f>Q129*H129</f>
        <v>2.9210999999999997E-2</v>
      </c>
      <c r="S129" s="184">
        <v>0</v>
      </c>
      <c r="T129" s="18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6" t="s">
        <v>263</v>
      </c>
      <c r="AT129" s="186" t="s">
        <v>143</v>
      </c>
      <c r="AU129" s="186" t="s">
        <v>80</v>
      </c>
      <c r="AY129" s="17" t="s">
        <v>140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7" t="s">
        <v>78</v>
      </c>
      <c r="BK129" s="187">
        <f>ROUND(I129*H129,2)</f>
        <v>0</v>
      </c>
      <c r="BL129" s="17" t="s">
        <v>263</v>
      </c>
      <c r="BM129" s="186" t="s">
        <v>1435</v>
      </c>
    </row>
    <row r="130" spans="1:65" s="14" customFormat="1">
      <c r="B130" s="205"/>
      <c r="C130" s="206"/>
      <c r="D130" s="195" t="s">
        <v>151</v>
      </c>
      <c r="E130" s="207" t="s">
        <v>18</v>
      </c>
      <c r="F130" s="208" t="s">
        <v>1407</v>
      </c>
      <c r="G130" s="206"/>
      <c r="H130" s="207" t="s">
        <v>18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151</v>
      </c>
      <c r="AU130" s="214" t="s">
        <v>80</v>
      </c>
      <c r="AV130" s="14" t="s">
        <v>78</v>
      </c>
      <c r="AW130" s="14" t="s">
        <v>31</v>
      </c>
      <c r="AX130" s="14" t="s">
        <v>70</v>
      </c>
      <c r="AY130" s="214" t="s">
        <v>140</v>
      </c>
    </row>
    <row r="131" spans="1:65" s="13" customFormat="1">
      <c r="B131" s="193"/>
      <c r="C131" s="194"/>
      <c r="D131" s="195" t="s">
        <v>151</v>
      </c>
      <c r="E131" s="196" t="s">
        <v>18</v>
      </c>
      <c r="F131" s="197" t="s">
        <v>178</v>
      </c>
      <c r="G131" s="194"/>
      <c r="H131" s="198">
        <v>185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151</v>
      </c>
      <c r="AU131" s="204" t="s">
        <v>80</v>
      </c>
      <c r="AV131" s="13" t="s">
        <v>80</v>
      </c>
      <c r="AW131" s="13" t="s">
        <v>31</v>
      </c>
      <c r="AX131" s="13" t="s">
        <v>70</v>
      </c>
      <c r="AY131" s="204" t="s">
        <v>140</v>
      </c>
    </row>
    <row r="132" spans="1:65" s="13" customFormat="1">
      <c r="B132" s="193"/>
      <c r="C132" s="194"/>
      <c r="D132" s="195" t="s">
        <v>151</v>
      </c>
      <c r="E132" s="196" t="s">
        <v>18</v>
      </c>
      <c r="F132" s="197" t="s">
        <v>179</v>
      </c>
      <c r="G132" s="194"/>
      <c r="H132" s="198">
        <v>39.700000000000003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151</v>
      </c>
      <c r="AU132" s="204" t="s">
        <v>80</v>
      </c>
      <c r="AV132" s="13" t="s">
        <v>80</v>
      </c>
      <c r="AW132" s="13" t="s">
        <v>31</v>
      </c>
      <c r="AX132" s="13" t="s">
        <v>70</v>
      </c>
      <c r="AY132" s="204" t="s">
        <v>140</v>
      </c>
    </row>
    <row r="133" spans="1:65" s="2" customFormat="1" ht="16.5" customHeight="1">
      <c r="A133" s="34"/>
      <c r="B133" s="35"/>
      <c r="C133" s="215" t="s">
        <v>248</v>
      </c>
      <c r="D133" s="215" t="s">
        <v>240</v>
      </c>
      <c r="E133" s="216" t="s">
        <v>1436</v>
      </c>
      <c r="F133" s="217" t="s">
        <v>1437</v>
      </c>
      <c r="G133" s="218" t="s">
        <v>169</v>
      </c>
      <c r="H133" s="219">
        <v>235.935</v>
      </c>
      <c r="I133" s="220"/>
      <c r="J133" s="221">
        <f>ROUND(I133*H133,2)</f>
        <v>0</v>
      </c>
      <c r="K133" s="222"/>
      <c r="L133" s="223"/>
      <c r="M133" s="224" t="s">
        <v>18</v>
      </c>
      <c r="N133" s="225" t="s">
        <v>41</v>
      </c>
      <c r="O133" s="64"/>
      <c r="P133" s="184">
        <f>O133*H133</f>
        <v>0</v>
      </c>
      <c r="Q133" s="184">
        <v>8.6999999999999994E-3</v>
      </c>
      <c r="R133" s="184">
        <f>Q133*H133</f>
        <v>2.0526344999999999</v>
      </c>
      <c r="S133" s="184">
        <v>0</v>
      </c>
      <c r="T133" s="18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6" t="s">
        <v>355</v>
      </c>
      <c r="AT133" s="186" t="s">
        <v>240</v>
      </c>
      <c r="AU133" s="186" t="s">
        <v>80</v>
      </c>
      <c r="AY133" s="17" t="s">
        <v>140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7" t="s">
        <v>78</v>
      </c>
      <c r="BK133" s="187">
        <f>ROUND(I133*H133,2)</f>
        <v>0</v>
      </c>
      <c r="BL133" s="17" t="s">
        <v>263</v>
      </c>
      <c r="BM133" s="186" t="s">
        <v>1438</v>
      </c>
    </row>
    <row r="134" spans="1:65" s="13" customFormat="1">
      <c r="B134" s="193"/>
      <c r="C134" s="194"/>
      <c r="D134" s="195" t="s">
        <v>151</v>
      </c>
      <c r="E134" s="194"/>
      <c r="F134" s="197" t="s">
        <v>1439</v>
      </c>
      <c r="G134" s="194"/>
      <c r="H134" s="198">
        <v>235.935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151</v>
      </c>
      <c r="AU134" s="204" t="s">
        <v>80</v>
      </c>
      <c r="AV134" s="13" t="s">
        <v>80</v>
      </c>
      <c r="AW134" s="13" t="s">
        <v>4</v>
      </c>
      <c r="AX134" s="13" t="s">
        <v>78</v>
      </c>
      <c r="AY134" s="204" t="s">
        <v>140</v>
      </c>
    </row>
    <row r="135" spans="1:65" s="2" customFormat="1" ht="44.25" customHeight="1">
      <c r="A135" s="34"/>
      <c r="B135" s="35"/>
      <c r="C135" s="174" t="s">
        <v>254</v>
      </c>
      <c r="D135" s="174" t="s">
        <v>143</v>
      </c>
      <c r="E135" s="175" t="s">
        <v>1440</v>
      </c>
      <c r="F135" s="176" t="s">
        <v>1441</v>
      </c>
      <c r="G135" s="177" t="s">
        <v>169</v>
      </c>
      <c r="H135" s="178">
        <v>52.9</v>
      </c>
      <c r="I135" s="179"/>
      <c r="J135" s="180">
        <f>ROUND(I135*H135,2)</f>
        <v>0</v>
      </c>
      <c r="K135" s="181"/>
      <c r="L135" s="39"/>
      <c r="M135" s="182" t="s">
        <v>18</v>
      </c>
      <c r="N135" s="183" t="s">
        <v>41</v>
      </c>
      <c r="O135" s="64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6" t="s">
        <v>263</v>
      </c>
      <c r="AT135" s="186" t="s">
        <v>143</v>
      </c>
      <c r="AU135" s="186" t="s">
        <v>80</v>
      </c>
      <c r="AY135" s="17" t="s">
        <v>140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7" t="s">
        <v>78</v>
      </c>
      <c r="BK135" s="187">
        <f>ROUND(I135*H135,2)</f>
        <v>0</v>
      </c>
      <c r="BL135" s="17" t="s">
        <v>263</v>
      </c>
      <c r="BM135" s="186" t="s">
        <v>1442</v>
      </c>
    </row>
    <row r="136" spans="1:65" s="2" customFormat="1">
      <c r="A136" s="34"/>
      <c r="B136" s="35"/>
      <c r="C136" s="36"/>
      <c r="D136" s="188" t="s">
        <v>149</v>
      </c>
      <c r="E136" s="36"/>
      <c r="F136" s="189" t="s">
        <v>1443</v>
      </c>
      <c r="G136" s="36"/>
      <c r="H136" s="36"/>
      <c r="I136" s="190"/>
      <c r="J136" s="36"/>
      <c r="K136" s="36"/>
      <c r="L136" s="39"/>
      <c r="M136" s="191"/>
      <c r="N136" s="192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149</v>
      </c>
      <c r="AU136" s="17" t="s">
        <v>80</v>
      </c>
    </row>
    <row r="137" spans="1:65" s="14" customFormat="1">
      <c r="B137" s="205"/>
      <c r="C137" s="206"/>
      <c r="D137" s="195" t="s">
        <v>151</v>
      </c>
      <c r="E137" s="207" t="s">
        <v>18</v>
      </c>
      <c r="F137" s="208" t="s">
        <v>1398</v>
      </c>
      <c r="G137" s="206"/>
      <c r="H137" s="207" t="s">
        <v>18</v>
      </c>
      <c r="I137" s="209"/>
      <c r="J137" s="206"/>
      <c r="K137" s="206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151</v>
      </c>
      <c r="AU137" s="214" t="s">
        <v>80</v>
      </c>
      <c r="AV137" s="14" t="s">
        <v>78</v>
      </c>
      <c r="AW137" s="14" t="s">
        <v>31</v>
      </c>
      <c r="AX137" s="14" t="s">
        <v>70</v>
      </c>
      <c r="AY137" s="214" t="s">
        <v>140</v>
      </c>
    </row>
    <row r="138" spans="1:65" s="13" customFormat="1">
      <c r="B138" s="193"/>
      <c r="C138" s="194"/>
      <c r="D138" s="195" t="s">
        <v>151</v>
      </c>
      <c r="E138" s="196" t="s">
        <v>18</v>
      </c>
      <c r="F138" s="197" t="s">
        <v>279</v>
      </c>
      <c r="G138" s="194"/>
      <c r="H138" s="198">
        <v>52.9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151</v>
      </c>
      <c r="AU138" s="204" t="s">
        <v>80</v>
      </c>
      <c r="AV138" s="13" t="s">
        <v>80</v>
      </c>
      <c r="AW138" s="13" t="s">
        <v>31</v>
      </c>
      <c r="AX138" s="13" t="s">
        <v>70</v>
      </c>
      <c r="AY138" s="204" t="s">
        <v>140</v>
      </c>
    </row>
    <row r="139" spans="1:65" s="2" customFormat="1" ht="37.9" customHeight="1">
      <c r="A139" s="34"/>
      <c r="B139" s="35"/>
      <c r="C139" s="215" t="s">
        <v>8</v>
      </c>
      <c r="D139" s="215" t="s">
        <v>240</v>
      </c>
      <c r="E139" s="216" t="s">
        <v>1444</v>
      </c>
      <c r="F139" s="217" t="s">
        <v>1445</v>
      </c>
      <c r="G139" s="218" t="s">
        <v>169</v>
      </c>
      <c r="H139" s="219">
        <v>57.131999999999998</v>
      </c>
      <c r="I139" s="220"/>
      <c r="J139" s="221">
        <f>ROUND(I139*H139,2)</f>
        <v>0</v>
      </c>
      <c r="K139" s="222"/>
      <c r="L139" s="223"/>
      <c r="M139" s="224" t="s">
        <v>18</v>
      </c>
      <c r="N139" s="225" t="s">
        <v>41</v>
      </c>
      <c r="O139" s="64"/>
      <c r="P139" s="184">
        <f>O139*H139</f>
        <v>0</v>
      </c>
      <c r="Q139" s="184">
        <v>7.9799999999999992E-3</v>
      </c>
      <c r="R139" s="184">
        <f>Q139*H139</f>
        <v>0.45591335999999993</v>
      </c>
      <c r="S139" s="184">
        <v>0</v>
      </c>
      <c r="T139" s="18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6" t="s">
        <v>355</v>
      </c>
      <c r="AT139" s="186" t="s">
        <v>240</v>
      </c>
      <c r="AU139" s="186" t="s">
        <v>80</v>
      </c>
      <c r="AY139" s="17" t="s">
        <v>140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7" t="s">
        <v>78</v>
      </c>
      <c r="BK139" s="187">
        <f>ROUND(I139*H139,2)</f>
        <v>0</v>
      </c>
      <c r="BL139" s="17" t="s">
        <v>263</v>
      </c>
      <c r="BM139" s="186" t="s">
        <v>1446</v>
      </c>
    </row>
    <row r="140" spans="1:65" s="13" customFormat="1">
      <c r="B140" s="193"/>
      <c r="C140" s="194"/>
      <c r="D140" s="195" t="s">
        <v>151</v>
      </c>
      <c r="E140" s="194"/>
      <c r="F140" s="197" t="s">
        <v>1447</v>
      </c>
      <c r="G140" s="194"/>
      <c r="H140" s="198">
        <v>57.131999999999998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151</v>
      </c>
      <c r="AU140" s="204" t="s">
        <v>80</v>
      </c>
      <c r="AV140" s="13" t="s">
        <v>80</v>
      </c>
      <c r="AW140" s="13" t="s">
        <v>4</v>
      </c>
      <c r="AX140" s="13" t="s">
        <v>78</v>
      </c>
      <c r="AY140" s="204" t="s">
        <v>140</v>
      </c>
    </row>
    <row r="141" spans="1:65" s="2" customFormat="1" ht="24.2" customHeight="1">
      <c r="A141" s="34"/>
      <c r="B141" s="35"/>
      <c r="C141" s="174" t="s">
        <v>263</v>
      </c>
      <c r="D141" s="174" t="s">
        <v>143</v>
      </c>
      <c r="E141" s="175" t="s">
        <v>1448</v>
      </c>
      <c r="F141" s="176" t="s">
        <v>1449</v>
      </c>
      <c r="G141" s="177" t="s">
        <v>228</v>
      </c>
      <c r="H141" s="178">
        <v>476.1</v>
      </c>
      <c r="I141" s="179"/>
      <c r="J141" s="180">
        <f>ROUND(I141*H141,2)</f>
        <v>0</v>
      </c>
      <c r="K141" s="181"/>
      <c r="L141" s="39"/>
      <c r="M141" s="182" t="s">
        <v>18</v>
      </c>
      <c r="N141" s="183" t="s">
        <v>41</v>
      </c>
      <c r="O141" s="64"/>
      <c r="P141" s="184">
        <f>O141*H141</f>
        <v>0</v>
      </c>
      <c r="Q141" s="184">
        <v>1.0504E-5</v>
      </c>
      <c r="R141" s="184">
        <f>Q141*H141</f>
        <v>5.0009544000000003E-3</v>
      </c>
      <c r="S141" s="184">
        <v>0</v>
      </c>
      <c r="T141" s="18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6" t="s">
        <v>263</v>
      </c>
      <c r="AT141" s="186" t="s">
        <v>143</v>
      </c>
      <c r="AU141" s="186" t="s">
        <v>80</v>
      </c>
      <c r="AY141" s="17" t="s">
        <v>140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7" t="s">
        <v>78</v>
      </c>
      <c r="BK141" s="187">
        <f>ROUND(I141*H141,2)</f>
        <v>0</v>
      </c>
      <c r="BL141" s="17" t="s">
        <v>263</v>
      </c>
      <c r="BM141" s="186" t="s">
        <v>1450</v>
      </c>
    </row>
    <row r="142" spans="1:65" s="2" customFormat="1">
      <c r="A142" s="34"/>
      <c r="B142" s="35"/>
      <c r="C142" s="36"/>
      <c r="D142" s="188" t="s">
        <v>149</v>
      </c>
      <c r="E142" s="36"/>
      <c r="F142" s="189" t="s">
        <v>1451</v>
      </c>
      <c r="G142" s="36"/>
      <c r="H142" s="36"/>
      <c r="I142" s="190"/>
      <c r="J142" s="36"/>
      <c r="K142" s="36"/>
      <c r="L142" s="39"/>
      <c r="M142" s="191"/>
      <c r="N142" s="192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149</v>
      </c>
      <c r="AU142" s="17" t="s">
        <v>80</v>
      </c>
    </row>
    <row r="143" spans="1:65" s="2" customFormat="1" ht="19.5">
      <c r="A143" s="34"/>
      <c r="B143" s="35"/>
      <c r="C143" s="36"/>
      <c r="D143" s="195" t="s">
        <v>1048</v>
      </c>
      <c r="E143" s="36"/>
      <c r="F143" s="226" t="s">
        <v>1452</v>
      </c>
      <c r="G143" s="36"/>
      <c r="H143" s="36"/>
      <c r="I143" s="190"/>
      <c r="J143" s="36"/>
      <c r="K143" s="36"/>
      <c r="L143" s="39"/>
      <c r="M143" s="191"/>
      <c r="N143" s="192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1048</v>
      </c>
      <c r="AU143" s="17" t="s">
        <v>80</v>
      </c>
    </row>
    <row r="144" spans="1:65" s="14" customFormat="1">
      <c r="B144" s="205"/>
      <c r="C144" s="206"/>
      <c r="D144" s="195" t="s">
        <v>151</v>
      </c>
      <c r="E144" s="207" t="s">
        <v>18</v>
      </c>
      <c r="F144" s="208" t="s">
        <v>1398</v>
      </c>
      <c r="G144" s="206"/>
      <c r="H144" s="207" t="s">
        <v>18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151</v>
      </c>
      <c r="AU144" s="214" t="s">
        <v>80</v>
      </c>
      <c r="AV144" s="14" t="s">
        <v>78</v>
      </c>
      <c r="AW144" s="14" t="s">
        <v>31</v>
      </c>
      <c r="AX144" s="14" t="s">
        <v>70</v>
      </c>
      <c r="AY144" s="214" t="s">
        <v>140</v>
      </c>
    </row>
    <row r="145" spans="1:65" s="13" customFormat="1">
      <c r="B145" s="193"/>
      <c r="C145" s="194"/>
      <c r="D145" s="195" t="s">
        <v>151</v>
      </c>
      <c r="E145" s="196" t="s">
        <v>18</v>
      </c>
      <c r="F145" s="197" t="s">
        <v>1453</v>
      </c>
      <c r="G145" s="194"/>
      <c r="H145" s="198">
        <v>476.1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151</v>
      </c>
      <c r="AU145" s="204" t="s">
        <v>80</v>
      </c>
      <c r="AV145" s="13" t="s">
        <v>80</v>
      </c>
      <c r="AW145" s="13" t="s">
        <v>31</v>
      </c>
      <c r="AX145" s="13" t="s">
        <v>70</v>
      </c>
      <c r="AY145" s="204" t="s">
        <v>140</v>
      </c>
    </row>
    <row r="146" spans="1:65" s="2" customFormat="1" ht="49.15" customHeight="1">
      <c r="A146" s="34"/>
      <c r="B146" s="35"/>
      <c r="C146" s="215" t="s">
        <v>269</v>
      </c>
      <c r="D146" s="215" t="s">
        <v>240</v>
      </c>
      <c r="E146" s="216" t="s">
        <v>1454</v>
      </c>
      <c r="F146" s="217" t="s">
        <v>1455</v>
      </c>
      <c r="G146" s="218" t="s">
        <v>228</v>
      </c>
      <c r="H146" s="219">
        <v>499.90499999999997</v>
      </c>
      <c r="I146" s="220"/>
      <c r="J146" s="221">
        <f>ROUND(I146*H146,2)</f>
        <v>0</v>
      </c>
      <c r="K146" s="222"/>
      <c r="L146" s="223"/>
      <c r="M146" s="224" t="s">
        <v>18</v>
      </c>
      <c r="N146" s="225" t="s">
        <v>41</v>
      </c>
      <c r="O146" s="64"/>
      <c r="P146" s="184">
        <f>O146*H146</f>
        <v>0</v>
      </c>
      <c r="Q146" s="184">
        <v>6.4999999999999997E-4</v>
      </c>
      <c r="R146" s="184">
        <f>Q146*H146</f>
        <v>0.32493824999999998</v>
      </c>
      <c r="S146" s="184">
        <v>0</v>
      </c>
      <c r="T146" s="18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6" t="s">
        <v>355</v>
      </c>
      <c r="AT146" s="186" t="s">
        <v>240</v>
      </c>
      <c r="AU146" s="186" t="s">
        <v>80</v>
      </c>
      <c r="AY146" s="17" t="s">
        <v>140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7" t="s">
        <v>78</v>
      </c>
      <c r="BK146" s="187">
        <f>ROUND(I146*H146,2)</f>
        <v>0</v>
      </c>
      <c r="BL146" s="17" t="s">
        <v>263</v>
      </c>
      <c r="BM146" s="186" t="s">
        <v>1456</v>
      </c>
    </row>
    <row r="147" spans="1:65" s="13" customFormat="1">
      <c r="B147" s="193"/>
      <c r="C147" s="194"/>
      <c r="D147" s="195" t="s">
        <v>151</v>
      </c>
      <c r="E147" s="194"/>
      <c r="F147" s="197" t="s">
        <v>1457</v>
      </c>
      <c r="G147" s="194"/>
      <c r="H147" s="198">
        <v>499.90499999999997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151</v>
      </c>
      <c r="AU147" s="204" t="s">
        <v>80</v>
      </c>
      <c r="AV147" s="13" t="s">
        <v>80</v>
      </c>
      <c r="AW147" s="13" t="s">
        <v>4</v>
      </c>
      <c r="AX147" s="13" t="s">
        <v>78</v>
      </c>
      <c r="AY147" s="204" t="s">
        <v>140</v>
      </c>
    </row>
    <row r="148" spans="1:65" s="2" customFormat="1" ht="24.2" customHeight="1">
      <c r="A148" s="34"/>
      <c r="B148" s="35"/>
      <c r="C148" s="174" t="s">
        <v>274</v>
      </c>
      <c r="D148" s="174" t="s">
        <v>143</v>
      </c>
      <c r="E148" s="175" t="s">
        <v>1458</v>
      </c>
      <c r="F148" s="176" t="s">
        <v>1449</v>
      </c>
      <c r="G148" s="177" t="s">
        <v>169</v>
      </c>
      <c r="H148" s="178">
        <v>52.9</v>
      </c>
      <c r="I148" s="179"/>
      <c r="J148" s="180">
        <f>ROUND(I148*H148,2)</f>
        <v>0</v>
      </c>
      <c r="K148" s="181"/>
      <c r="L148" s="39"/>
      <c r="M148" s="182" t="s">
        <v>18</v>
      </c>
      <c r="N148" s="183" t="s">
        <v>41</v>
      </c>
      <c r="O148" s="64"/>
      <c r="P148" s="184">
        <f>O148*H148</f>
        <v>0</v>
      </c>
      <c r="Q148" s="184">
        <v>1.0504E-4</v>
      </c>
      <c r="R148" s="184">
        <f>Q148*H148</f>
        <v>5.5566159999999995E-3</v>
      </c>
      <c r="S148" s="184">
        <v>0</v>
      </c>
      <c r="T148" s="18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6" t="s">
        <v>263</v>
      </c>
      <c r="AT148" s="186" t="s">
        <v>143</v>
      </c>
      <c r="AU148" s="186" t="s">
        <v>80</v>
      </c>
      <c r="AY148" s="17" t="s">
        <v>140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7" t="s">
        <v>78</v>
      </c>
      <c r="BK148" s="187">
        <f>ROUND(I148*H148,2)</f>
        <v>0</v>
      </c>
      <c r="BL148" s="17" t="s">
        <v>263</v>
      </c>
      <c r="BM148" s="186" t="s">
        <v>1459</v>
      </c>
    </row>
    <row r="149" spans="1:65" s="2" customFormat="1" ht="39">
      <c r="A149" s="34"/>
      <c r="B149" s="35"/>
      <c r="C149" s="36"/>
      <c r="D149" s="195" t="s">
        <v>1048</v>
      </c>
      <c r="E149" s="36"/>
      <c r="F149" s="226" t="s">
        <v>1460</v>
      </c>
      <c r="G149" s="36"/>
      <c r="H149" s="36"/>
      <c r="I149" s="190"/>
      <c r="J149" s="36"/>
      <c r="K149" s="36"/>
      <c r="L149" s="39"/>
      <c r="M149" s="191"/>
      <c r="N149" s="192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1048</v>
      </c>
      <c r="AU149" s="17" t="s">
        <v>80</v>
      </c>
    </row>
    <row r="150" spans="1:65" s="14" customFormat="1">
      <c r="B150" s="205"/>
      <c r="C150" s="206"/>
      <c r="D150" s="195" t="s">
        <v>151</v>
      </c>
      <c r="E150" s="207" t="s">
        <v>18</v>
      </c>
      <c r="F150" s="208" t="s">
        <v>1398</v>
      </c>
      <c r="G150" s="206"/>
      <c r="H150" s="207" t="s">
        <v>18</v>
      </c>
      <c r="I150" s="209"/>
      <c r="J150" s="206"/>
      <c r="K150" s="206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151</v>
      </c>
      <c r="AU150" s="214" t="s">
        <v>80</v>
      </c>
      <c r="AV150" s="14" t="s">
        <v>78</v>
      </c>
      <c r="AW150" s="14" t="s">
        <v>31</v>
      </c>
      <c r="AX150" s="14" t="s">
        <v>70</v>
      </c>
      <c r="AY150" s="214" t="s">
        <v>140</v>
      </c>
    </row>
    <row r="151" spans="1:65" s="13" customFormat="1">
      <c r="B151" s="193"/>
      <c r="C151" s="194"/>
      <c r="D151" s="195" t="s">
        <v>151</v>
      </c>
      <c r="E151" s="196" t="s">
        <v>18</v>
      </c>
      <c r="F151" s="197" t="s">
        <v>279</v>
      </c>
      <c r="G151" s="194"/>
      <c r="H151" s="198">
        <v>52.9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151</v>
      </c>
      <c r="AU151" s="204" t="s">
        <v>80</v>
      </c>
      <c r="AV151" s="13" t="s">
        <v>80</v>
      </c>
      <c r="AW151" s="13" t="s">
        <v>31</v>
      </c>
      <c r="AX151" s="13" t="s">
        <v>70</v>
      </c>
      <c r="AY151" s="204" t="s">
        <v>140</v>
      </c>
    </row>
    <row r="152" spans="1:65" s="2" customFormat="1" ht="37.9" customHeight="1">
      <c r="A152" s="34"/>
      <c r="B152" s="35"/>
      <c r="C152" s="215" t="s">
        <v>281</v>
      </c>
      <c r="D152" s="215" t="s">
        <v>240</v>
      </c>
      <c r="E152" s="216" t="s">
        <v>1461</v>
      </c>
      <c r="F152" s="217" t="s">
        <v>1462</v>
      </c>
      <c r="G152" s="218" t="s">
        <v>169</v>
      </c>
      <c r="H152" s="219">
        <v>55.545000000000002</v>
      </c>
      <c r="I152" s="220"/>
      <c r="J152" s="221">
        <f>ROUND(I152*H152,2)</f>
        <v>0</v>
      </c>
      <c r="K152" s="222"/>
      <c r="L152" s="223"/>
      <c r="M152" s="224" t="s">
        <v>18</v>
      </c>
      <c r="N152" s="225" t="s">
        <v>41</v>
      </c>
      <c r="O152" s="64"/>
      <c r="P152" s="184">
        <f>O152*H152</f>
        <v>0</v>
      </c>
      <c r="Q152" s="184">
        <v>4.4000000000000003E-3</v>
      </c>
      <c r="R152" s="184">
        <f>Q152*H152</f>
        <v>0.24439800000000003</v>
      </c>
      <c r="S152" s="184">
        <v>0</v>
      </c>
      <c r="T152" s="18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6" t="s">
        <v>355</v>
      </c>
      <c r="AT152" s="186" t="s">
        <v>240</v>
      </c>
      <c r="AU152" s="186" t="s">
        <v>80</v>
      </c>
      <c r="AY152" s="17" t="s">
        <v>140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7" t="s">
        <v>78</v>
      </c>
      <c r="BK152" s="187">
        <f>ROUND(I152*H152,2)</f>
        <v>0</v>
      </c>
      <c r="BL152" s="17" t="s">
        <v>263</v>
      </c>
      <c r="BM152" s="186" t="s">
        <v>1463</v>
      </c>
    </row>
    <row r="153" spans="1:65" s="13" customFormat="1">
      <c r="B153" s="193"/>
      <c r="C153" s="194"/>
      <c r="D153" s="195" t="s">
        <v>151</v>
      </c>
      <c r="E153" s="194"/>
      <c r="F153" s="197" t="s">
        <v>1402</v>
      </c>
      <c r="G153" s="194"/>
      <c r="H153" s="198">
        <v>55.545000000000002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151</v>
      </c>
      <c r="AU153" s="204" t="s">
        <v>80</v>
      </c>
      <c r="AV153" s="13" t="s">
        <v>80</v>
      </c>
      <c r="AW153" s="13" t="s">
        <v>4</v>
      </c>
      <c r="AX153" s="13" t="s">
        <v>78</v>
      </c>
      <c r="AY153" s="204" t="s">
        <v>140</v>
      </c>
    </row>
    <row r="154" spans="1:65" s="2" customFormat="1" ht="44.25" customHeight="1">
      <c r="A154" s="34"/>
      <c r="B154" s="35"/>
      <c r="C154" s="174" t="s">
        <v>287</v>
      </c>
      <c r="D154" s="174" t="s">
        <v>143</v>
      </c>
      <c r="E154" s="175" t="s">
        <v>1464</v>
      </c>
      <c r="F154" s="176" t="s">
        <v>1465</v>
      </c>
      <c r="G154" s="177" t="s">
        <v>1414</v>
      </c>
      <c r="H154" s="232"/>
      <c r="I154" s="179"/>
      <c r="J154" s="180">
        <f>ROUND(I154*H154,2)</f>
        <v>0</v>
      </c>
      <c r="K154" s="181"/>
      <c r="L154" s="39"/>
      <c r="M154" s="182" t="s">
        <v>18</v>
      </c>
      <c r="N154" s="183" t="s">
        <v>41</v>
      </c>
      <c r="O154" s="64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6" t="s">
        <v>263</v>
      </c>
      <c r="AT154" s="186" t="s">
        <v>143</v>
      </c>
      <c r="AU154" s="186" t="s">
        <v>80</v>
      </c>
      <c r="AY154" s="17" t="s">
        <v>140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7" t="s">
        <v>78</v>
      </c>
      <c r="BK154" s="187">
        <f>ROUND(I154*H154,2)</f>
        <v>0</v>
      </c>
      <c r="BL154" s="17" t="s">
        <v>263</v>
      </c>
      <c r="BM154" s="186" t="s">
        <v>1466</v>
      </c>
    </row>
    <row r="155" spans="1:65" s="2" customFormat="1">
      <c r="A155" s="34"/>
      <c r="B155" s="35"/>
      <c r="C155" s="36"/>
      <c r="D155" s="188" t="s">
        <v>149</v>
      </c>
      <c r="E155" s="36"/>
      <c r="F155" s="189" t="s">
        <v>1467</v>
      </c>
      <c r="G155" s="36"/>
      <c r="H155" s="36"/>
      <c r="I155" s="190"/>
      <c r="J155" s="36"/>
      <c r="K155" s="36"/>
      <c r="L155" s="39"/>
      <c r="M155" s="191"/>
      <c r="N155" s="192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149</v>
      </c>
      <c r="AU155" s="17" t="s">
        <v>80</v>
      </c>
    </row>
    <row r="156" spans="1:65" s="12" customFormat="1" ht="22.9" customHeight="1">
      <c r="B156" s="158"/>
      <c r="C156" s="159"/>
      <c r="D156" s="160" t="s">
        <v>69</v>
      </c>
      <c r="E156" s="172" t="s">
        <v>861</v>
      </c>
      <c r="F156" s="172" t="s">
        <v>862</v>
      </c>
      <c r="G156" s="159"/>
      <c r="H156" s="159"/>
      <c r="I156" s="162"/>
      <c r="J156" s="173">
        <f>BK156</f>
        <v>0</v>
      </c>
      <c r="K156" s="159"/>
      <c r="L156" s="164"/>
      <c r="M156" s="165"/>
      <c r="N156" s="166"/>
      <c r="O156" s="166"/>
      <c r="P156" s="167">
        <f>SUM(P157:P165)</f>
        <v>0</v>
      </c>
      <c r="Q156" s="166"/>
      <c r="R156" s="167">
        <f>SUM(R157:R165)</f>
        <v>1.1884999999999999</v>
      </c>
      <c r="S156" s="166"/>
      <c r="T156" s="168">
        <f>SUM(T157:T165)</f>
        <v>0</v>
      </c>
      <c r="AR156" s="169" t="s">
        <v>80</v>
      </c>
      <c r="AT156" s="170" t="s">
        <v>69</v>
      </c>
      <c r="AU156" s="170" t="s">
        <v>78</v>
      </c>
      <c r="AY156" s="169" t="s">
        <v>140</v>
      </c>
      <c r="BK156" s="171">
        <f>SUM(BK157:BK165)</f>
        <v>0</v>
      </c>
    </row>
    <row r="157" spans="1:65" s="2" customFormat="1" ht="16.5" customHeight="1">
      <c r="A157" s="34"/>
      <c r="B157" s="35"/>
      <c r="C157" s="174" t="s">
        <v>7</v>
      </c>
      <c r="D157" s="174" t="s">
        <v>143</v>
      </c>
      <c r="E157" s="175" t="s">
        <v>1468</v>
      </c>
      <c r="F157" s="176" t="s">
        <v>1469</v>
      </c>
      <c r="G157" s="177" t="s">
        <v>169</v>
      </c>
      <c r="H157" s="178">
        <v>237.7</v>
      </c>
      <c r="I157" s="179"/>
      <c r="J157" s="180">
        <f>ROUND(I157*H157,2)</f>
        <v>0</v>
      </c>
      <c r="K157" s="181"/>
      <c r="L157" s="39"/>
      <c r="M157" s="182" t="s">
        <v>18</v>
      </c>
      <c r="N157" s="183" t="s">
        <v>41</v>
      </c>
      <c r="O157" s="64"/>
      <c r="P157" s="184">
        <f>O157*H157</f>
        <v>0</v>
      </c>
      <c r="Q157" s="184">
        <v>5.0000000000000001E-3</v>
      </c>
      <c r="R157" s="184">
        <f>Q157*H157</f>
        <v>1.1884999999999999</v>
      </c>
      <c r="S157" s="184">
        <v>0</v>
      </c>
      <c r="T157" s="18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6" t="s">
        <v>263</v>
      </c>
      <c r="AT157" s="186" t="s">
        <v>143</v>
      </c>
      <c r="AU157" s="186" t="s">
        <v>80</v>
      </c>
      <c r="AY157" s="17" t="s">
        <v>140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7" t="s">
        <v>78</v>
      </c>
      <c r="BK157" s="187">
        <f>ROUND(I157*H157,2)</f>
        <v>0</v>
      </c>
      <c r="BL157" s="17" t="s">
        <v>263</v>
      </c>
      <c r="BM157" s="186" t="s">
        <v>1470</v>
      </c>
    </row>
    <row r="158" spans="1:65" s="14" customFormat="1">
      <c r="B158" s="205"/>
      <c r="C158" s="206"/>
      <c r="D158" s="195" t="s">
        <v>151</v>
      </c>
      <c r="E158" s="207" t="s">
        <v>18</v>
      </c>
      <c r="F158" s="208" t="s">
        <v>1471</v>
      </c>
      <c r="G158" s="206"/>
      <c r="H158" s="207" t="s">
        <v>18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151</v>
      </c>
      <c r="AU158" s="214" t="s">
        <v>80</v>
      </c>
      <c r="AV158" s="14" t="s">
        <v>78</v>
      </c>
      <c r="AW158" s="14" t="s">
        <v>31</v>
      </c>
      <c r="AX158" s="14" t="s">
        <v>70</v>
      </c>
      <c r="AY158" s="214" t="s">
        <v>140</v>
      </c>
    </row>
    <row r="159" spans="1:65" s="14" customFormat="1">
      <c r="B159" s="205"/>
      <c r="C159" s="206"/>
      <c r="D159" s="195" t="s">
        <v>151</v>
      </c>
      <c r="E159" s="207" t="s">
        <v>18</v>
      </c>
      <c r="F159" s="208" t="s">
        <v>1407</v>
      </c>
      <c r="G159" s="206"/>
      <c r="H159" s="207" t="s">
        <v>18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151</v>
      </c>
      <c r="AU159" s="214" t="s">
        <v>80</v>
      </c>
      <c r="AV159" s="14" t="s">
        <v>78</v>
      </c>
      <c r="AW159" s="14" t="s">
        <v>31</v>
      </c>
      <c r="AX159" s="14" t="s">
        <v>70</v>
      </c>
      <c r="AY159" s="214" t="s">
        <v>140</v>
      </c>
    </row>
    <row r="160" spans="1:65" s="13" customFormat="1">
      <c r="B160" s="193"/>
      <c r="C160" s="194"/>
      <c r="D160" s="195" t="s">
        <v>151</v>
      </c>
      <c r="E160" s="196" t="s">
        <v>18</v>
      </c>
      <c r="F160" s="197" t="s">
        <v>178</v>
      </c>
      <c r="G160" s="194"/>
      <c r="H160" s="198">
        <v>185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151</v>
      </c>
      <c r="AU160" s="204" t="s">
        <v>80</v>
      </c>
      <c r="AV160" s="13" t="s">
        <v>80</v>
      </c>
      <c r="AW160" s="13" t="s">
        <v>31</v>
      </c>
      <c r="AX160" s="13" t="s">
        <v>70</v>
      </c>
      <c r="AY160" s="204" t="s">
        <v>140</v>
      </c>
    </row>
    <row r="161" spans="1:65" s="13" customFormat="1">
      <c r="B161" s="193"/>
      <c r="C161" s="194"/>
      <c r="D161" s="195" t="s">
        <v>151</v>
      </c>
      <c r="E161" s="196" t="s">
        <v>18</v>
      </c>
      <c r="F161" s="197" t="s">
        <v>179</v>
      </c>
      <c r="G161" s="194"/>
      <c r="H161" s="198">
        <v>39.700000000000003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151</v>
      </c>
      <c r="AU161" s="204" t="s">
        <v>80</v>
      </c>
      <c r="AV161" s="13" t="s">
        <v>80</v>
      </c>
      <c r="AW161" s="13" t="s">
        <v>31</v>
      </c>
      <c r="AX161" s="13" t="s">
        <v>70</v>
      </c>
      <c r="AY161" s="204" t="s">
        <v>140</v>
      </c>
    </row>
    <row r="162" spans="1:65" s="14" customFormat="1">
      <c r="B162" s="205"/>
      <c r="C162" s="206"/>
      <c r="D162" s="195" t="s">
        <v>151</v>
      </c>
      <c r="E162" s="207" t="s">
        <v>18</v>
      </c>
      <c r="F162" s="208" t="s">
        <v>1389</v>
      </c>
      <c r="G162" s="206"/>
      <c r="H162" s="207" t="s">
        <v>18</v>
      </c>
      <c r="I162" s="209"/>
      <c r="J162" s="206"/>
      <c r="K162" s="206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151</v>
      </c>
      <c r="AU162" s="214" t="s">
        <v>80</v>
      </c>
      <c r="AV162" s="14" t="s">
        <v>78</v>
      </c>
      <c r="AW162" s="14" t="s">
        <v>31</v>
      </c>
      <c r="AX162" s="14" t="s">
        <v>70</v>
      </c>
      <c r="AY162" s="214" t="s">
        <v>140</v>
      </c>
    </row>
    <row r="163" spans="1:65" s="13" customFormat="1">
      <c r="B163" s="193"/>
      <c r="C163" s="194"/>
      <c r="D163" s="195" t="s">
        <v>151</v>
      </c>
      <c r="E163" s="196" t="s">
        <v>18</v>
      </c>
      <c r="F163" s="197" t="s">
        <v>180</v>
      </c>
      <c r="G163" s="194"/>
      <c r="H163" s="198">
        <v>13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151</v>
      </c>
      <c r="AU163" s="204" t="s">
        <v>80</v>
      </c>
      <c r="AV163" s="13" t="s">
        <v>80</v>
      </c>
      <c r="AW163" s="13" t="s">
        <v>31</v>
      </c>
      <c r="AX163" s="13" t="s">
        <v>70</v>
      </c>
      <c r="AY163" s="204" t="s">
        <v>140</v>
      </c>
    </row>
    <row r="164" spans="1:65" s="2" customFormat="1" ht="44.25" customHeight="1">
      <c r="A164" s="34"/>
      <c r="B164" s="35"/>
      <c r="C164" s="174" t="s">
        <v>297</v>
      </c>
      <c r="D164" s="174" t="s">
        <v>143</v>
      </c>
      <c r="E164" s="175" t="s">
        <v>1472</v>
      </c>
      <c r="F164" s="176" t="s">
        <v>1473</v>
      </c>
      <c r="G164" s="177" t="s">
        <v>1414</v>
      </c>
      <c r="H164" s="232"/>
      <c r="I164" s="179"/>
      <c r="J164" s="180">
        <f>ROUND(I164*H164,2)</f>
        <v>0</v>
      </c>
      <c r="K164" s="181"/>
      <c r="L164" s="39"/>
      <c r="M164" s="182" t="s">
        <v>18</v>
      </c>
      <c r="N164" s="183" t="s">
        <v>41</v>
      </c>
      <c r="O164" s="64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6" t="s">
        <v>263</v>
      </c>
      <c r="AT164" s="186" t="s">
        <v>143</v>
      </c>
      <c r="AU164" s="186" t="s">
        <v>80</v>
      </c>
      <c r="AY164" s="17" t="s">
        <v>140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7" t="s">
        <v>78</v>
      </c>
      <c r="BK164" s="187">
        <f>ROUND(I164*H164,2)</f>
        <v>0</v>
      </c>
      <c r="BL164" s="17" t="s">
        <v>263</v>
      </c>
      <c r="BM164" s="186" t="s">
        <v>1474</v>
      </c>
    </row>
    <row r="165" spans="1:65" s="2" customFormat="1">
      <c r="A165" s="34"/>
      <c r="B165" s="35"/>
      <c r="C165" s="36"/>
      <c r="D165" s="188" t="s">
        <v>149</v>
      </c>
      <c r="E165" s="36"/>
      <c r="F165" s="189" t="s">
        <v>1475</v>
      </c>
      <c r="G165" s="36"/>
      <c r="H165" s="36"/>
      <c r="I165" s="190"/>
      <c r="J165" s="36"/>
      <c r="K165" s="36"/>
      <c r="L165" s="39"/>
      <c r="M165" s="191"/>
      <c r="N165" s="192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149</v>
      </c>
      <c r="AU165" s="17" t="s">
        <v>80</v>
      </c>
    </row>
    <row r="166" spans="1:65" s="12" customFormat="1" ht="22.9" customHeight="1">
      <c r="B166" s="158"/>
      <c r="C166" s="159"/>
      <c r="D166" s="160" t="s">
        <v>69</v>
      </c>
      <c r="E166" s="172" t="s">
        <v>890</v>
      </c>
      <c r="F166" s="172" t="s">
        <v>891</v>
      </c>
      <c r="G166" s="159"/>
      <c r="H166" s="159"/>
      <c r="I166" s="162"/>
      <c r="J166" s="173">
        <f>BK166</f>
        <v>0</v>
      </c>
      <c r="K166" s="159"/>
      <c r="L166" s="164"/>
      <c r="M166" s="165"/>
      <c r="N166" s="166"/>
      <c r="O166" s="166"/>
      <c r="P166" s="167">
        <v>0</v>
      </c>
      <c r="Q166" s="166"/>
      <c r="R166" s="167">
        <v>0</v>
      </c>
      <c r="S166" s="166"/>
      <c r="T166" s="168">
        <v>0</v>
      </c>
      <c r="AR166" s="169" t="s">
        <v>80</v>
      </c>
      <c r="AT166" s="170" t="s">
        <v>69</v>
      </c>
      <c r="AU166" s="170" t="s">
        <v>78</v>
      </c>
      <c r="AY166" s="169" t="s">
        <v>140</v>
      </c>
      <c r="BK166" s="171">
        <v>0</v>
      </c>
    </row>
    <row r="167" spans="1:65" s="12" customFormat="1" ht="22.9" customHeight="1">
      <c r="B167" s="158"/>
      <c r="C167" s="159"/>
      <c r="D167" s="160" t="s">
        <v>69</v>
      </c>
      <c r="E167" s="172" t="s">
        <v>1140</v>
      </c>
      <c r="F167" s="172" t="s">
        <v>1141</v>
      </c>
      <c r="G167" s="159"/>
      <c r="H167" s="159"/>
      <c r="I167" s="162"/>
      <c r="J167" s="173">
        <f>BK167</f>
        <v>0</v>
      </c>
      <c r="K167" s="159"/>
      <c r="L167" s="164"/>
      <c r="M167" s="165"/>
      <c r="N167" s="166"/>
      <c r="O167" s="166"/>
      <c r="P167" s="167">
        <f>SUM(P168:P193)</f>
        <v>0</v>
      </c>
      <c r="Q167" s="166"/>
      <c r="R167" s="167">
        <f>SUM(R168:R193)</f>
        <v>1.8537361760000002</v>
      </c>
      <c r="S167" s="166"/>
      <c r="T167" s="168">
        <f>SUM(T168:T193)</f>
        <v>0</v>
      </c>
      <c r="AR167" s="169" t="s">
        <v>80</v>
      </c>
      <c r="AT167" s="170" t="s">
        <v>69</v>
      </c>
      <c r="AU167" s="170" t="s">
        <v>78</v>
      </c>
      <c r="AY167" s="169" t="s">
        <v>140</v>
      </c>
      <c r="BK167" s="171">
        <f>SUM(BK168:BK193)</f>
        <v>0</v>
      </c>
    </row>
    <row r="168" spans="1:65" s="2" customFormat="1" ht="16.5" customHeight="1">
      <c r="A168" s="34"/>
      <c r="B168" s="35"/>
      <c r="C168" s="174" t="s">
        <v>301</v>
      </c>
      <c r="D168" s="174" t="s">
        <v>143</v>
      </c>
      <c r="E168" s="175" t="s">
        <v>1476</v>
      </c>
      <c r="F168" s="176" t="s">
        <v>1477</v>
      </c>
      <c r="G168" s="177" t="s">
        <v>1478</v>
      </c>
      <c r="H168" s="178">
        <v>1</v>
      </c>
      <c r="I168" s="179"/>
      <c r="J168" s="180">
        <f>ROUND(I168*H168,2)</f>
        <v>0</v>
      </c>
      <c r="K168" s="181"/>
      <c r="L168" s="39"/>
      <c r="M168" s="182" t="s">
        <v>18</v>
      </c>
      <c r="N168" s="183" t="s">
        <v>41</v>
      </c>
      <c r="O168" s="64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6" t="s">
        <v>263</v>
      </c>
      <c r="AT168" s="186" t="s">
        <v>143</v>
      </c>
      <c r="AU168" s="186" t="s">
        <v>80</v>
      </c>
      <c r="AY168" s="17" t="s">
        <v>140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7" t="s">
        <v>78</v>
      </c>
      <c r="BK168" s="187">
        <f>ROUND(I168*H168,2)</f>
        <v>0</v>
      </c>
      <c r="BL168" s="17" t="s">
        <v>263</v>
      </c>
      <c r="BM168" s="186" t="s">
        <v>1479</v>
      </c>
    </row>
    <row r="169" spans="1:65" s="2" customFormat="1" ht="21.75" customHeight="1">
      <c r="A169" s="34"/>
      <c r="B169" s="35"/>
      <c r="C169" s="174" t="s">
        <v>309</v>
      </c>
      <c r="D169" s="174" t="s">
        <v>143</v>
      </c>
      <c r="E169" s="175" t="s">
        <v>1480</v>
      </c>
      <c r="F169" s="176" t="s">
        <v>1481</v>
      </c>
      <c r="G169" s="177" t="s">
        <v>228</v>
      </c>
      <c r="H169" s="178">
        <v>8.67</v>
      </c>
      <c r="I169" s="179"/>
      <c r="J169" s="180">
        <f>ROUND(I169*H169,2)</f>
        <v>0</v>
      </c>
      <c r="K169" s="181"/>
      <c r="L169" s="39"/>
      <c r="M169" s="182" t="s">
        <v>18</v>
      </c>
      <c r="N169" s="183" t="s">
        <v>41</v>
      </c>
      <c r="O169" s="64"/>
      <c r="P169" s="184">
        <f>O169*H169</f>
        <v>0</v>
      </c>
      <c r="Q169" s="184">
        <v>4.1999999999999998E-5</v>
      </c>
      <c r="R169" s="184">
        <f>Q169*H169</f>
        <v>3.6413999999999999E-4</v>
      </c>
      <c r="S169" s="184">
        <v>0</v>
      </c>
      <c r="T169" s="18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6" t="s">
        <v>263</v>
      </c>
      <c r="AT169" s="186" t="s">
        <v>143</v>
      </c>
      <c r="AU169" s="186" t="s">
        <v>80</v>
      </c>
      <c r="AY169" s="17" t="s">
        <v>140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7" t="s">
        <v>78</v>
      </c>
      <c r="BK169" s="187">
        <f>ROUND(I169*H169,2)</f>
        <v>0</v>
      </c>
      <c r="BL169" s="17" t="s">
        <v>263</v>
      </c>
      <c r="BM169" s="186" t="s">
        <v>1482</v>
      </c>
    </row>
    <row r="170" spans="1:65" s="2" customFormat="1">
      <c r="A170" s="34"/>
      <c r="B170" s="35"/>
      <c r="C170" s="36"/>
      <c r="D170" s="188" t="s">
        <v>149</v>
      </c>
      <c r="E170" s="36"/>
      <c r="F170" s="189" t="s">
        <v>1483</v>
      </c>
      <c r="G170" s="36"/>
      <c r="H170" s="36"/>
      <c r="I170" s="190"/>
      <c r="J170" s="36"/>
      <c r="K170" s="36"/>
      <c r="L170" s="39"/>
      <c r="M170" s="191"/>
      <c r="N170" s="192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149</v>
      </c>
      <c r="AU170" s="17" t="s">
        <v>80</v>
      </c>
    </row>
    <row r="171" spans="1:65" s="13" customFormat="1">
      <c r="B171" s="193"/>
      <c r="C171" s="194"/>
      <c r="D171" s="195" t="s">
        <v>151</v>
      </c>
      <c r="E171" s="196" t="s">
        <v>18</v>
      </c>
      <c r="F171" s="197" t="s">
        <v>1484</v>
      </c>
      <c r="G171" s="194"/>
      <c r="H171" s="198">
        <v>6.42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151</v>
      </c>
      <c r="AU171" s="204" t="s">
        <v>80</v>
      </c>
      <c r="AV171" s="13" t="s">
        <v>80</v>
      </c>
      <c r="AW171" s="13" t="s">
        <v>31</v>
      </c>
      <c r="AX171" s="13" t="s">
        <v>70</v>
      </c>
      <c r="AY171" s="204" t="s">
        <v>140</v>
      </c>
    </row>
    <row r="172" spans="1:65" s="13" customFormat="1">
      <c r="B172" s="193"/>
      <c r="C172" s="194"/>
      <c r="D172" s="195" t="s">
        <v>151</v>
      </c>
      <c r="E172" s="196" t="s">
        <v>18</v>
      </c>
      <c r="F172" s="197" t="s">
        <v>1485</v>
      </c>
      <c r="G172" s="194"/>
      <c r="H172" s="198">
        <v>2.25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151</v>
      </c>
      <c r="AU172" s="204" t="s">
        <v>80</v>
      </c>
      <c r="AV172" s="13" t="s">
        <v>80</v>
      </c>
      <c r="AW172" s="13" t="s">
        <v>31</v>
      </c>
      <c r="AX172" s="13" t="s">
        <v>70</v>
      </c>
      <c r="AY172" s="204" t="s">
        <v>140</v>
      </c>
    </row>
    <row r="173" spans="1:65" s="2" customFormat="1" ht="24.2" customHeight="1">
      <c r="A173" s="34"/>
      <c r="B173" s="35"/>
      <c r="C173" s="215" t="s">
        <v>314</v>
      </c>
      <c r="D173" s="215" t="s">
        <v>240</v>
      </c>
      <c r="E173" s="216" t="s">
        <v>1486</v>
      </c>
      <c r="F173" s="217" t="s">
        <v>1487</v>
      </c>
      <c r="G173" s="218" t="s">
        <v>228</v>
      </c>
      <c r="H173" s="219">
        <v>9.3640000000000008</v>
      </c>
      <c r="I173" s="220"/>
      <c r="J173" s="221">
        <f>ROUND(I173*H173,2)</f>
        <v>0</v>
      </c>
      <c r="K173" s="222"/>
      <c r="L173" s="223"/>
      <c r="M173" s="224" t="s">
        <v>18</v>
      </c>
      <c r="N173" s="225" t="s">
        <v>41</v>
      </c>
      <c r="O173" s="64"/>
      <c r="P173" s="184">
        <f>O173*H173</f>
        <v>0</v>
      </c>
      <c r="Q173" s="184">
        <v>5.0000000000000001E-4</v>
      </c>
      <c r="R173" s="184">
        <f>Q173*H173</f>
        <v>4.6820000000000004E-3</v>
      </c>
      <c r="S173" s="184">
        <v>0</v>
      </c>
      <c r="T173" s="18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6" t="s">
        <v>355</v>
      </c>
      <c r="AT173" s="186" t="s">
        <v>240</v>
      </c>
      <c r="AU173" s="186" t="s">
        <v>80</v>
      </c>
      <c r="AY173" s="17" t="s">
        <v>140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7" t="s">
        <v>78</v>
      </c>
      <c r="BK173" s="187">
        <f>ROUND(I173*H173,2)</f>
        <v>0</v>
      </c>
      <c r="BL173" s="17" t="s">
        <v>263</v>
      </c>
      <c r="BM173" s="186" t="s">
        <v>1488</v>
      </c>
    </row>
    <row r="174" spans="1:65" s="13" customFormat="1">
      <c r="B174" s="193"/>
      <c r="C174" s="194"/>
      <c r="D174" s="195" t="s">
        <v>151</v>
      </c>
      <c r="E174" s="194"/>
      <c r="F174" s="197" t="s">
        <v>1489</v>
      </c>
      <c r="G174" s="194"/>
      <c r="H174" s="198">
        <v>9.3640000000000008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151</v>
      </c>
      <c r="AU174" s="204" t="s">
        <v>80</v>
      </c>
      <c r="AV174" s="13" t="s">
        <v>80</v>
      </c>
      <c r="AW174" s="13" t="s">
        <v>4</v>
      </c>
      <c r="AX174" s="13" t="s">
        <v>78</v>
      </c>
      <c r="AY174" s="204" t="s">
        <v>140</v>
      </c>
    </row>
    <row r="175" spans="1:65" s="2" customFormat="1" ht="24.2" customHeight="1">
      <c r="A175" s="34"/>
      <c r="B175" s="35"/>
      <c r="C175" s="174" t="s">
        <v>320</v>
      </c>
      <c r="D175" s="174" t="s">
        <v>143</v>
      </c>
      <c r="E175" s="175" t="s">
        <v>1490</v>
      </c>
      <c r="F175" s="176" t="s">
        <v>1491</v>
      </c>
      <c r="G175" s="177" t="s">
        <v>169</v>
      </c>
      <c r="H175" s="178">
        <v>224.7</v>
      </c>
      <c r="I175" s="179"/>
      <c r="J175" s="180">
        <f>ROUND(I175*H175,2)</f>
        <v>0</v>
      </c>
      <c r="K175" s="181"/>
      <c r="L175" s="39"/>
      <c r="M175" s="182" t="s">
        <v>18</v>
      </c>
      <c r="N175" s="183" t="s">
        <v>41</v>
      </c>
      <c r="O175" s="64"/>
      <c r="P175" s="184">
        <f>O175*H175</f>
        <v>0</v>
      </c>
      <c r="Q175" s="184">
        <v>2.1087999999999999E-4</v>
      </c>
      <c r="R175" s="184">
        <f>Q175*H175</f>
        <v>4.7384735999999997E-2</v>
      </c>
      <c r="S175" s="184">
        <v>0</v>
      </c>
      <c r="T175" s="18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6" t="s">
        <v>263</v>
      </c>
      <c r="AT175" s="186" t="s">
        <v>143</v>
      </c>
      <c r="AU175" s="186" t="s">
        <v>80</v>
      </c>
      <c r="AY175" s="17" t="s">
        <v>140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7" t="s">
        <v>78</v>
      </c>
      <c r="BK175" s="187">
        <f>ROUND(I175*H175,2)</f>
        <v>0</v>
      </c>
      <c r="BL175" s="17" t="s">
        <v>263</v>
      </c>
      <c r="BM175" s="186" t="s">
        <v>1492</v>
      </c>
    </row>
    <row r="176" spans="1:65" s="14" customFormat="1">
      <c r="B176" s="205"/>
      <c r="C176" s="206"/>
      <c r="D176" s="195" t="s">
        <v>151</v>
      </c>
      <c r="E176" s="207" t="s">
        <v>18</v>
      </c>
      <c r="F176" s="208" t="s">
        <v>1407</v>
      </c>
      <c r="G176" s="206"/>
      <c r="H176" s="207" t="s">
        <v>18</v>
      </c>
      <c r="I176" s="209"/>
      <c r="J176" s="206"/>
      <c r="K176" s="206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151</v>
      </c>
      <c r="AU176" s="214" t="s">
        <v>80</v>
      </c>
      <c r="AV176" s="14" t="s">
        <v>78</v>
      </c>
      <c r="AW176" s="14" t="s">
        <v>31</v>
      </c>
      <c r="AX176" s="14" t="s">
        <v>70</v>
      </c>
      <c r="AY176" s="214" t="s">
        <v>140</v>
      </c>
    </row>
    <row r="177" spans="1:65" s="13" customFormat="1">
      <c r="B177" s="193"/>
      <c r="C177" s="194"/>
      <c r="D177" s="195" t="s">
        <v>151</v>
      </c>
      <c r="E177" s="196" t="s">
        <v>18</v>
      </c>
      <c r="F177" s="197" t="s">
        <v>178</v>
      </c>
      <c r="G177" s="194"/>
      <c r="H177" s="198">
        <v>185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151</v>
      </c>
      <c r="AU177" s="204" t="s">
        <v>80</v>
      </c>
      <c r="AV177" s="13" t="s">
        <v>80</v>
      </c>
      <c r="AW177" s="13" t="s">
        <v>31</v>
      </c>
      <c r="AX177" s="13" t="s">
        <v>70</v>
      </c>
      <c r="AY177" s="204" t="s">
        <v>140</v>
      </c>
    </row>
    <row r="178" spans="1:65" s="13" customFormat="1">
      <c r="B178" s="193"/>
      <c r="C178" s="194"/>
      <c r="D178" s="195" t="s">
        <v>151</v>
      </c>
      <c r="E178" s="196" t="s">
        <v>18</v>
      </c>
      <c r="F178" s="197" t="s">
        <v>179</v>
      </c>
      <c r="G178" s="194"/>
      <c r="H178" s="198">
        <v>39.700000000000003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151</v>
      </c>
      <c r="AU178" s="204" t="s">
        <v>80</v>
      </c>
      <c r="AV178" s="13" t="s">
        <v>80</v>
      </c>
      <c r="AW178" s="13" t="s">
        <v>31</v>
      </c>
      <c r="AX178" s="13" t="s">
        <v>70</v>
      </c>
      <c r="AY178" s="204" t="s">
        <v>140</v>
      </c>
    </row>
    <row r="179" spans="1:65" s="2" customFormat="1" ht="55.5" customHeight="1">
      <c r="A179" s="34"/>
      <c r="B179" s="35"/>
      <c r="C179" s="215" t="s">
        <v>326</v>
      </c>
      <c r="D179" s="215" t="s">
        <v>240</v>
      </c>
      <c r="E179" s="216" t="s">
        <v>1493</v>
      </c>
      <c r="F179" s="217" t="s">
        <v>1494</v>
      </c>
      <c r="G179" s="218" t="s">
        <v>169</v>
      </c>
      <c r="H179" s="219">
        <v>231.441</v>
      </c>
      <c r="I179" s="220"/>
      <c r="J179" s="221">
        <f>ROUND(I179*H179,2)</f>
        <v>0</v>
      </c>
      <c r="K179" s="222"/>
      <c r="L179" s="223"/>
      <c r="M179" s="224" t="s">
        <v>18</v>
      </c>
      <c r="N179" s="225" t="s">
        <v>41</v>
      </c>
      <c r="O179" s="64"/>
      <c r="P179" s="184">
        <f>O179*H179</f>
        <v>0</v>
      </c>
      <c r="Q179" s="184">
        <v>7.7000000000000002E-3</v>
      </c>
      <c r="R179" s="184">
        <f>Q179*H179</f>
        <v>1.7820957000000002</v>
      </c>
      <c r="S179" s="184">
        <v>0</v>
      </c>
      <c r="T179" s="18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6" t="s">
        <v>355</v>
      </c>
      <c r="AT179" s="186" t="s">
        <v>240</v>
      </c>
      <c r="AU179" s="186" t="s">
        <v>80</v>
      </c>
      <c r="AY179" s="17" t="s">
        <v>140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7" t="s">
        <v>78</v>
      </c>
      <c r="BK179" s="187">
        <f>ROUND(I179*H179,2)</f>
        <v>0</v>
      </c>
      <c r="BL179" s="17" t="s">
        <v>263</v>
      </c>
      <c r="BM179" s="186" t="s">
        <v>1495</v>
      </c>
    </row>
    <row r="180" spans="1:65" s="2" customFormat="1" ht="58.5">
      <c r="A180" s="34"/>
      <c r="B180" s="35"/>
      <c r="C180" s="36"/>
      <c r="D180" s="195" t="s">
        <v>1048</v>
      </c>
      <c r="E180" s="36"/>
      <c r="F180" s="226" t="s">
        <v>1496</v>
      </c>
      <c r="G180" s="36"/>
      <c r="H180" s="36"/>
      <c r="I180" s="190"/>
      <c r="J180" s="36"/>
      <c r="K180" s="36"/>
      <c r="L180" s="39"/>
      <c r="M180" s="191"/>
      <c r="N180" s="192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1048</v>
      </c>
      <c r="AU180" s="17" t="s">
        <v>80</v>
      </c>
    </row>
    <row r="181" spans="1:65" s="13" customFormat="1">
      <c r="B181" s="193"/>
      <c r="C181" s="194"/>
      <c r="D181" s="195" t="s">
        <v>151</v>
      </c>
      <c r="E181" s="194"/>
      <c r="F181" s="197" t="s">
        <v>1497</v>
      </c>
      <c r="G181" s="194"/>
      <c r="H181" s="198">
        <v>231.441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151</v>
      </c>
      <c r="AU181" s="204" t="s">
        <v>80</v>
      </c>
      <c r="AV181" s="13" t="s">
        <v>80</v>
      </c>
      <c r="AW181" s="13" t="s">
        <v>4</v>
      </c>
      <c r="AX181" s="13" t="s">
        <v>78</v>
      </c>
      <c r="AY181" s="204" t="s">
        <v>140</v>
      </c>
    </row>
    <row r="182" spans="1:65" s="2" customFormat="1" ht="24.2" customHeight="1">
      <c r="A182" s="34"/>
      <c r="B182" s="35"/>
      <c r="C182" s="174" t="s">
        <v>332</v>
      </c>
      <c r="D182" s="174" t="s">
        <v>143</v>
      </c>
      <c r="E182" s="175" t="s">
        <v>1498</v>
      </c>
      <c r="F182" s="176" t="s">
        <v>1499</v>
      </c>
      <c r="G182" s="177" t="s">
        <v>169</v>
      </c>
      <c r="H182" s="178">
        <v>13</v>
      </c>
      <c r="I182" s="179"/>
      <c r="J182" s="180">
        <f>ROUND(I182*H182,2)</f>
        <v>0</v>
      </c>
      <c r="K182" s="181"/>
      <c r="L182" s="39"/>
      <c r="M182" s="182" t="s">
        <v>18</v>
      </c>
      <c r="N182" s="183" t="s">
        <v>41</v>
      </c>
      <c r="O182" s="64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6" t="s">
        <v>263</v>
      </c>
      <c r="AT182" s="186" t="s">
        <v>143</v>
      </c>
      <c r="AU182" s="186" t="s">
        <v>80</v>
      </c>
      <c r="AY182" s="17" t="s">
        <v>140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7" t="s">
        <v>78</v>
      </c>
      <c r="BK182" s="187">
        <f>ROUND(I182*H182,2)</f>
        <v>0</v>
      </c>
      <c r="BL182" s="17" t="s">
        <v>263</v>
      </c>
      <c r="BM182" s="186" t="s">
        <v>1500</v>
      </c>
    </row>
    <row r="183" spans="1:65" s="2" customFormat="1">
      <c r="A183" s="34"/>
      <c r="B183" s="35"/>
      <c r="C183" s="36"/>
      <c r="D183" s="188" t="s">
        <v>149</v>
      </c>
      <c r="E183" s="36"/>
      <c r="F183" s="189" t="s">
        <v>1501</v>
      </c>
      <c r="G183" s="36"/>
      <c r="H183" s="36"/>
      <c r="I183" s="190"/>
      <c r="J183" s="36"/>
      <c r="K183" s="36"/>
      <c r="L183" s="39"/>
      <c r="M183" s="191"/>
      <c r="N183" s="192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149</v>
      </c>
      <c r="AU183" s="17" t="s">
        <v>80</v>
      </c>
    </row>
    <row r="184" spans="1:65" s="14" customFormat="1">
      <c r="B184" s="205"/>
      <c r="C184" s="206"/>
      <c r="D184" s="195" t="s">
        <v>151</v>
      </c>
      <c r="E184" s="207" t="s">
        <v>18</v>
      </c>
      <c r="F184" s="208" t="s">
        <v>1389</v>
      </c>
      <c r="G184" s="206"/>
      <c r="H184" s="207" t="s">
        <v>18</v>
      </c>
      <c r="I184" s="209"/>
      <c r="J184" s="206"/>
      <c r="K184" s="206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151</v>
      </c>
      <c r="AU184" s="214" t="s">
        <v>80</v>
      </c>
      <c r="AV184" s="14" t="s">
        <v>78</v>
      </c>
      <c r="AW184" s="14" t="s">
        <v>31</v>
      </c>
      <c r="AX184" s="14" t="s">
        <v>70</v>
      </c>
      <c r="AY184" s="214" t="s">
        <v>140</v>
      </c>
    </row>
    <row r="185" spans="1:65" s="13" customFormat="1">
      <c r="B185" s="193"/>
      <c r="C185" s="194"/>
      <c r="D185" s="195" t="s">
        <v>151</v>
      </c>
      <c r="E185" s="196" t="s">
        <v>18</v>
      </c>
      <c r="F185" s="197" t="s">
        <v>180</v>
      </c>
      <c r="G185" s="194"/>
      <c r="H185" s="198">
        <v>13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151</v>
      </c>
      <c r="AU185" s="204" t="s">
        <v>80</v>
      </c>
      <c r="AV185" s="13" t="s">
        <v>80</v>
      </c>
      <c r="AW185" s="13" t="s">
        <v>31</v>
      </c>
      <c r="AX185" s="13" t="s">
        <v>70</v>
      </c>
      <c r="AY185" s="204" t="s">
        <v>140</v>
      </c>
    </row>
    <row r="186" spans="1:65" s="2" customFormat="1" ht="16.5" customHeight="1">
      <c r="A186" s="34"/>
      <c r="B186" s="35"/>
      <c r="C186" s="215" t="s">
        <v>338</v>
      </c>
      <c r="D186" s="215" t="s">
        <v>240</v>
      </c>
      <c r="E186" s="216" t="s">
        <v>1502</v>
      </c>
      <c r="F186" s="217" t="s">
        <v>1503</v>
      </c>
      <c r="G186" s="218" t="s">
        <v>169</v>
      </c>
      <c r="H186" s="219">
        <v>14.04</v>
      </c>
      <c r="I186" s="220"/>
      <c r="J186" s="221">
        <f>ROUND(I186*H186,2)</f>
        <v>0</v>
      </c>
      <c r="K186" s="222"/>
      <c r="L186" s="223"/>
      <c r="M186" s="224" t="s">
        <v>18</v>
      </c>
      <c r="N186" s="225" t="s">
        <v>41</v>
      </c>
      <c r="O186" s="64"/>
      <c r="P186" s="184">
        <f>O186*H186</f>
        <v>0</v>
      </c>
      <c r="Q186" s="184">
        <v>5.9999999999999995E-4</v>
      </c>
      <c r="R186" s="184">
        <f>Q186*H186</f>
        <v>8.4239999999999992E-3</v>
      </c>
      <c r="S186" s="184">
        <v>0</v>
      </c>
      <c r="T186" s="18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6" t="s">
        <v>355</v>
      </c>
      <c r="AT186" s="186" t="s">
        <v>240</v>
      </c>
      <c r="AU186" s="186" t="s">
        <v>80</v>
      </c>
      <c r="AY186" s="17" t="s">
        <v>140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7" t="s">
        <v>78</v>
      </c>
      <c r="BK186" s="187">
        <f>ROUND(I186*H186,2)</f>
        <v>0</v>
      </c>
      <c r="BL186" s="17" t="s">
        <v>263</v>
      </c>
      <c r="BM186" s="186" t="s">
        <v>1504</v>
      </c>
    </row>
    <row r="187" spans="1:65" s="13" customFormat="1">
      <c r="B187" s="193"/>
      <c r="C187" s="194"/>
      <c r="D187" s="195" t="s">
        <v>151</v>
      </c>
      <c r="E187" s="194"/>
      <c r="F187" s="197" t="s">
        <v>1505</v>
      </c>
      <c r="G187" s="194"/>
      <c r="H187" s="198">
        <v>14.04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151</v>
      </c>
      <c r="AU187" s="204" t="s">
        <v>80</v>
      </c>
      <c r="AV187" s="13" t="s">
        <v>80</v>
      </c>
      <c r="AW187" s="13" t="s">
        <v>4</v>
      </c>
      <c r="AX187" s="13" t="s">
        <v>78</v>
      </c>
      <c r="AY187" s="204" t="s">
        <v>140</v>
      </c>
    </row>
    <row r="188" spans="1:65" s="2" customFormat="1" ht="16.5" customHeight="1">
      <c r="A188" s="34"/>
      <c r="B188" s="35"/>
      <c r="C188" s="174" t="s">
        <v>344</v>
      </c>
      <c r="D188" s="174" t="s">
        <v>143</v>
      </c>
      <c r="E188" s="175" t="s">
        <v>1506</v>
      </c>
      <c r="F188" s="176" t="s">
        <v>1507</v>
      </c>
      <c r="G188" s="177" t="s">
        <v>169</v>
      </c>
      <c r="H188" s="178">
        <v>224.7</v>
      </c>
      <c r="I188" s="179"/>
      <c r="J188" s="180">
        <f>ROUND(I188*H188,2)</f>
        <v>0</v>
      </c>
      <c r="K188" s="181"/>
      <c r="L188" s="39"/>
      <c r="M188" s="182" t="s">
        <v>18</v>
      </c>
      <c r="N188" s="183" t="s">
        <v>41</v>
      </c>
      <c r="O188" s="64"/>
      <c r="P188" s="184">
        <f>O188*H188</f>
        <v>0</v>
      </c>
      <c r="Q188" s="184">
        <v>4.8000000000000001E-5</v>
      </c>
      <c r="R188" s="184">
        <f>Q188*H188</f>
        <v>1.0785599999999999E-2</v>
      </c>
      <c r="S188" s="184">
        <v>0</v>
      </c>
      <c r="T188" s="18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6" t="s">
        <v>263</v>
      </c>
      <c r="AT188" s="186" t="s">
        <v>143</v>
      </c>
      <c r="AU188" s="186" t="s">
        <v>80</v>
      </c>
      <c r="AY188" s="17" t="s">
        <v>140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7" t="s">
        <v>78</v>
      </c>
      <c r="BK188" s="187">
        <f>ROUND(I188*H188,2)</f>
        <v>0</v>
      </c>
      <c r="BL188" s="17" t="s">
        <v>263</v>
      </c>
      <c r="BM188" s="186" t="s">
        <v>1508</v>
      </c>
    </row>
    <row r="189" spans="1:65" s="14" customFormat="1">
      <c r="B189" s="205"/>
      <c r="C189" s="206"/>
      <c r="D189" s="195" t="s">
        <v>151</v>
      </c>
      <c r="E189" s="207" t="s">
        <v>18</v>
      </c>
      <c r="F189" s="208" t="s">
        <v>1407</v>
      </c>
      <c r="G189" s="206"/>
      <c r="H189" s="207" t="s">
        <v>18</v>
      </c>
      <c r="I189" s="209"/>
      <c r="J189" s="206"/>
      <c r="K189" s="206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151</v>
      </c>
      <c r="AU189" s="214" t="s">
        <v>80</v>
      </c>
      <c r="AV189" s="14" t="s">
        <v>78</v>
      </c>
      <c r="AW189" s="14" t="s">
        <v>31</v>
      </c>
      <c r="AX189" s="14" t="s">
        <v>70</v>
      </c>
      <c r="AY189" s="214" t="s">
        <v>140</v>
      </c>
    </row>
    <row r="190" spans="1:65" s="13" customFormat="1">
      <c r="B190" s="193"/>
      <c r="C190" s="194"/>
      <c r="D190" s="195" t="s">
        <v>151</v>
      </c>
      <c r="E190" s="196" t="s">
        <v>18</v>
      </c>
      <c r="F190" s="197" t="s">
        <v>178</v>
      </c>
      <c r="G190" s="194"/>
      <c r="H190" s="198">
        <v>185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151</v>
      </c>
      <c r="AU190" s="204" t="s">
        <v>80</v>
      </c>
      <c r="AV190" s="13" t="s">
        <v>80</v>
      </c>
      <c r="AW190" s="13" t="s">
        <v>31</v>
      </c>
      <c r="AX190" s="13" t="s">
        <v>70</v>
      </c>
      <c r="AY190" s="204" t="s">
        <v>140</v>
      </c>
    </row>
    <row r="191" spans="1:65" s="13" customFormat="1">
      <c r="B191" s="193"/>
      <c r="C191" s="194"/>
      <c r="D191" s="195" t="s">
        <v>151</v>
      </c>
      <c r="E191" s="196" t="s">
        <v>18</v>
      </c>
      <c r="F191" s="197" t="s">
        <v>179</v>
      </c>
      <c r="G191" s="194"/>
      <c r="H191" s="198">
        <v>39.700000000000003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151</v>
      </c>
      <c r="AU191" s="204" t="s">
        <v>80</v>
      </c>
      <c r="AV191" s="13" t="s">
        <v>80</v>
      </c>
      <c r="AW191" s="13" t="s">
        <v>31</v>
      </c>
      <c r="AX191" s="13" t="s">
        <v>70</v>
      </c>
      <c r="AY191" s="204" t="s">
        <v>140</v>
      </c>
    </row>
    <row r="192" spans="1:65" s="2" customFormat="1" ht="44.25" customHeight="1">
      <c r="A192" s="34"/>
      <c r="B192" s="35"/>
      <c r="C192" s="174" t="s">
        <v>349</v>
      </c>
      <c r="D192" s="174" t="s">
        <v>143</v>
      </c>
      <c r="E192" s="175" t="s">
        <v>1509</v>
      </c>
      <c r="F192" s="176" t="s">
        <v>1510</v>
      </c>
      <c r="G192" s="177" t="s">
        <v>1414</v>
      </c>
      <c r="H192" s="232"/>
      <c r="I192" s="179"/>
      <c r="J192" s="180">
        <f>ROUND(I192*H192,2)</f>
        <v>0</v>
      </c>
      <c r="K192" s="181"/>
      <c r="L192" s="39"/>
      <c r="M192" s="182" t="s">
        <v>18</v>
      </c>
      <c r="N192" s="183" t="s">
        <v>41</v>
      </c>
      <c r="O192" s="64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6" t="s">
        <v>263</v>
      </c>
      <c r="AT192" s="186" t="s">
        <v>143</v>
      </c>
      <c r="AU192" s="186" t="s">
        <v>80</v>
      </c>
      <c r="AY192" s="17" t="s">
        <v>140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7" t="s">
        <v>78</v>
      </c>
      <c r="BK192" s="187">
        <f>ROUND(I192*H192,2)</f>
        <v>0</v>
      </c>
      <c r="BL192" s="17" t="s">
        <v>263</v>
      </c>
      <c r="BM192" s="186" t="s">
        <v>1511</v>
      </c>
    </row>
    <row r="193" spans="1:65" s="2" customFormat="1">
      <c r="A193" s="34"/>
      <c r="B193" s="35"/>
      <c r="C193" s="36"/>
      <c r="D193" s="188" t="s">
        <v>149</v>
      </c>
      <c r="E193" s="36"/>
      <c r="F193" s="189" t="s">
        <v>1512</v>
      </c>
      <c r="G193" s="36"/>
      <c r="H193" s="36"/>
      <c r="I193" s="190"/>
      <c r="J193" s="36"/>
      <c r="K193" s="36"/>
      <c r="L193" s="39"/>
      <c r="M193" s="191"/>
      <c r="N193" s="192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149</v>
      </c>
      <c r="AU193" s="17" t="s">
        <v>80</v>
      </c>
    </row>
    <row r="194" spans="1:65" s="12" customFormat="1" ht="22.9" customHeight="1">
      <c r="B194" s="158"/>
      <c r="C194" s="159"/>
      <c r="D194" s="160" t="s">
        <v>69</v>
      </c>
      <c r="E194" s="172" t="s">
        <v>1158</v>
      </c>
      <c r="F194" s="172" t="s">
        <v>1159</v>
      </c>
      <c r="G194" s="159"/>
      <c r="H194" s="159"/>
      <c r="I194" s="162"/>
      <c r="J194" s="173">
        <f>BK194</f>
        <v>0</v>
      </c>
      <c r="K194" s="159"/>
      <c r="L194" s="164"/>
      <c r="M194" s="165"/>
      <c r="N194" s="166"/>
      <c r="O194" s="166"/>
      <c r="P194" s="167">
        <f>SUM(P195:P228)</f>
        <v>0</v>
      </c>
      <c r="Q194" s="166"/>
      <c r="R194" s="167">
        <f>SUM(R195:R228)</f>
        <v>0.32683499999999999</v>
      </c>
      <c r="S194" s="166"/>
      <c r="T194" s="168">
        <f>SUM(T195:T228)</f>
        <v>0</v>
      </c>
      <c r="AR194" s="169" t="s">
        <v>80</v>
      </c>
      <c r="AT194" s="170" t="s">
        <v>69</v>
      </c>
      <c r="AU194" s="170" t="s">
        <v>78</v>
      </c>
      <c r="AY194" s="169" t="s">
        <v>140</v>
      </c>
      <c r="BK194" s="171">
        <f>SUM(BK195:BK228)</f>
        <v>0</v>
      </c>
    </row>
    <row r="195" spans="1:65" s="2" customFormat="1" ht="16.5" customHeight="1">
      <c r="A195" s="34"/>
      <c r="B195" s="35"/>
      <c r="C195" s="174" t="s">
        <v>355</v>
      </c>
      <c r="D195" s="174" t="s">
        <v>143</v>
      </c>
      <c r="E195" s="175" t="s">
        <v>1513</v>
      </c>
      <c r="F195" s="176" t="s">
        <v>1514</v>
      </c>
      <c r="G195" s="177" t="s">
        <v>169</v>
      </c>
      <c r="H195" s="178">
        <v>65.900000000000006</v>
      </c>
      <c r="I195" s="179"/>
      <c r="J195" s="180">
        <f>ROUND(I195*H195,2)</f>
        <v>0</v>
      </c>
      <c r="K195" s="181"/>
      <c r="L195" s="39"/>
      <c r="M195" s="182" t="s">
        <v>18</v>
      </c>
      <c r="N195" s="183" t="s">
        <v>41</v>
      </c>
      <c r="O195" s="64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6" t="s">
        <v>263</v>
      </c>
      <c r="AT195" s="186" t="s">
        <v>143</v>
      </c>
      <c r="AU195" s="186" t="s">
        <v>80</v>
      </c>
      <c r="AY195" s="17" t="s">
        <v>140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7" t="s">
        <v>78</v>
      </c>
      <c r="BK195" s="187">
        <f>ROUND(I195*H195,2)</f>
        <v>0</v>
      </c>
      <c r="BL195" s="17" t="s">
        <v>263</v>
      </c>
      <c r="BM195" s="186" t="s">
        <v>1515</v>
      </c>
    </row>
    <row r="196" spans="1:65" s="2" customFormat="1">
      <c r="A196" s="34"/>
      <c r="B196" s="35"/>
      <c r="C196" s="36"/>
      <c r="D196" s="188" t="s">
        <v>149</v>
      </c>
      <c r="E196" s="36"/>
      <c r="F196" s="189" t="s">
        <v>1516</v>
      </c>
      <c r="G196" s="36"/>
      <c r="H196" s="36"/>
      <c r="I196" s="190"/>
      <c r="J196" s="36"/>
      <c r="K196" s="36"/>
      <c r="L196" s="39"/>
      <c r="M196" s="191"/>
      <c r="N196" s="192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149</v>
      </c>
      <c r="AU196" s="17" t="s">
        <v>80</v>
      </c>
    </row>
    <row r="197" spans="1:65" s="14" customFormat="1">
      <c r="B197" s="205"/>
      <c r="C197" s="206"/>
      <c r="D197" s="195" t="s">
        <v>151</v>
      </c>
      <c r="E197" s="207" t="s">
        <v>18</v>
      </c>
      <c r="F197" s="208" t="s">
        <v>1398</v>
      </c>
      <c r="G197" s="206"/>
      <c r="H197" s="207" t="s">
        <v>18</v>
      </c>
      <c r="I197" s="209"/>
      <c r="J197" s="206"/>
      <c r="K197" s="206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151</v>
      </c>
      <c r="AU197" s="214" t="s">
        <v>80</v>
      </c>
      <c r="AV197" s="14" t="s">
        <v>78</v>
      </c>
      <c r="AW197" s="14" t="s">
        <v>31</v>
      </c>
      <c r="AX197" s="14" t="s">
        <v>70</v>
      </c>
      <c r="AY197" s="214" t="s">
        <v>140</v>
      </c>
    </row>
    <row r="198" spans="1:65" s="13" customFormat="1">
      <c r="B198" s="193"/>
      <c r="C198" s="194"/>
      <c r="D198" s="195" t="s">
        <v>151</v>
      </c>
      <c r="E198" s="196" t="s">
        <v>18</v>
      </c>
      <c r="F198" s="197" t="s">
        <v>279</v>
      </c>
      <c r="G198" s="194"/>
      <c r="H198" s="198">
        <v>52.9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151</v>
      </c>
      <c r="AU198" s="204" t="s">
        <v>80</v>
      </c>
      <c r="AV198" s="13" t="s">
        <v>80</v>
      </c>
      <c r="AW198" s="13" t="s">
        <v>31</v>
      </c>
      <c r="AX198" s="13" t="s">
        <v>70</v>
      </c>
      <c r="AY198" s="204" t="s">
        <v>140</v>
      </c>
    </row>
    <row r="199" spans="1:65" s="14" customFormat="1">
      <c r="B199" s="205"/>
      <c r="C199" s="206"/>
      <c r="D199" s="195" t="s">
        <v>151</v>
      </c>
      <c r="E199" s="207" t="s">
        <v>18</v>
      </c>
      <c r="F199" s="208" t="s">
        <v>1389</v>
      </c>
      <c r="G199" s="206"/>
      <c r="H199" s="207" t="s">
        <v>18</v>
      </c>
      <c r="I199" s="209"/>
      <c r="J199" s="206"/>
      <c r="K199" s="206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151</v>
      </c>
      <c r="AU199" s="214" t="s">
        <v>80</v>
      </c>
      <c r="AV199" s="14" t="s">
        <v>78</v>
      </c>
      <c r="AW199" s="14" t="s">
        <v>31</v>
      </c>
      <c r="AX199" s="14" t="s">
        <v>70</v>
      </c>
      <c r="AY199" s="214" t="s">
        <v>140</v>
      </c>
    </row>
    <row r="200" spans="1:65" s="13" customFormat="1">
      <c r="B200" s="193"/>
      <c r="C200" s="194"/>
      <c r="D200" s="195" t="s">
        <v>151</v>
      </c>
      <c r="E200" s="196" t="s">
        <v>18</v>
      </c>
      <c r="F200" s="197" t="s">
        <v>180</v>
      </c>
      <c r="G200" s="194"/>
      <c r="H200" s="198">
        <v>13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151</v>
      </c>
      <c r="AU200" s="204" t="s">
        <v>80</v>
      </c>
      <c r="AV200" s="13" t="s">
        <v>80</v>
      </c>
      <c r="AW200" s="13" t="s">
        <v>31</v>
      </c>
      <c r="AX200" s="13" t="s">
        <v>70</v>
      </c>
      <c r="AY200" s="204" t="s">
        <v>140</v>
      </c>
    </row>
    <row r="201" spans="1:65" s="2" customFormat="1" ht="24.2" customHeight="1">
      <c r="A201" s="34"/>
      <c r="B201" s="35"/>
      <c r="C201" s="174" t="s">
        <v>361</v>
      </c>
      <c r="D201" s="174" t="s">
        <v>143</v>
      </c>
      <c r="E201" s="175" t="s">
        <v>1517</v>
      </c>
      <c r="F201" s="176" t="s">
        <v>1518</v>
      </c>
      <c r="G201" s="177" t="s">
        <v>169</v>
      </c>
      <c r="H201" s="178">
        <v>13</v>
      </c>
      <c r="I201" s="179"/>
      <c r="J201" s="180">
        <f>ROUND(I201*H201,2)</f>
        <v>0</v>
      </c>
      <c r="K201" s="181"/>
      <c r="L201" s="39"/>
      <c r="M201" s="182" t="s">
        <v>18</v>
      </c>
      <c r="N201" s="183" t="s">
        <v>41</v>
      </c>
      <c r="O201" s="64"/>
      <c r="P201" s="184">
        <f>O201*H201</f>
        <v>0</v>
      </c>
      <c r="Q201" s="184">
        <v>1.2E-4</v>
      </c>
      <c r="R201" s="184">
        <f>Q201*H201</f>
        <v>1.56E-3</v>
      </c>
      <c r="S201" s="184">
        <v>0</v>
      </c>
      <c r="T201" s="18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6" t="s">
        <v>263</v>
      </c>
      <c r="AT201" s="186" t="s">
        <v>143</v>
      </c>
      <c r="AU201" s="186" t="s">
        <v>80</v>
      </c>
      <c r="AY201" s="17" t="s">
        <v>140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7" t="s">
        <v>78</v>
      </c>
      <c r="BK201" s="187">
        <f>ROUND(I201*H201,2)</f>
        <v>0</v>
      </c>
      <c r="BL201" s="17" t="s">
        <v>263</v>
      </c>
      <c r="BM201" s="186" t="s">
        <v>1519</v>
      </c>
    </row>
    <row r="202" spans="1:65" s="2" customFormat="1">
      <c r="A202" s="34"/>
      <c r="B202" s="35"/>
      <c r="C202" s="36"/>
      <c r="D202" s="188" t="s">
        <v>149</v>
      </c>
      <c r="E202" s="36"/>
      <c r="F202" s="189" t="s">
        <v>1520</v>
      </c>
      <c r="G202" s="36"/>
      <c r="H202" s="36"/>
      <c r="I202" s="190"/>
      <c r="J202" s="36"/>
      <c r="K202" s="36"/>
      <c r="L202" s="39"/>
      <c r="M202" s="191"/>
      <c r="N202" s="192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149</v>
      </c>
      <c r="AU202" s="17" t="s">
        <v>80</v>
      </c>
    </row>
    <row r="203" spans="1:65" s="14" customFormat="1">
      <c r="B203" s="205"/>
      <c r="C203" s="206"/>
      <c r="D203" s="195" t="s">
        <v>151</v>
      </c>
      <c r="E203" s="207" t="s">
        <v>18</v>
      </c>
      <c r="F203" s="208" t="s">
        <v>1389</v>
      </c>
      <c r="G203" s="206"/>
      <c r="H203" s="207" t="s">
        <v>18</v>
      </c>
      <c r="I203" s="209"/>
      <c r="J203" s="206"/>
      <c r="K203" s="206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151</v>
      </c>
      <c r="AU203" s="214" t="s">
        <v>80</v>
      </c>
      <c r="AV203" s="14" t="s">
        <v>78</v>
      </c>
      <c r="AW203" s="14" t="s">
        <v>31</v>
      </c>
      <c r="AX203" s="14" t="s">
        <v>70</v>
      </c>
      <c r="AY203" s="214" t="s">
        <v>140</v>
      </c>
    </row>
    <row r="204" spans="1:65" s="13" customFormat="1">
      <c r="B204" s="193"/>
      <c r="C204" s="194"/>
      <c r="D204" s="195" t="s">
        <v>151</v>
      </c>
      <c r="E204" s="196" t="s">
        <v>18</v>
      </c>
      <c r="F204" s="197" t="s">
        <v>180</v>
      </c>
      <c r="G204" s="194"/>
      <c r="H204" s="198">
        <v>13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151</v>
      </c>
      <c r="AU204" s="204" t="s">
        <v>80</v>
      </c>
      <c r="AV204" s="13" t="s">
        <v>80</v>
      </c>
      <c r="AW204" s="13" t="s">
        <v>31</v>
      </c>
      <c r="AX204" s="13" t="s">
        <v>70</v>
      </c>
      <c r="AY204" s="204" t="s">
        <v>140</v>
      </c>
    </row>
    <row r="205" spans="1:65" s="2" customFormat="1" ht="33" customHeight="1">
      <c r="A205" s="34"/>
      <c r="B205" s="35"/>
      <c r="C205" s="174" t="s">
        <v>367</v>
      </c>
      <c r="D205" s="174" t="s">
        <v>143</v>
      </c>
      <c r="E205" s="175" t="s">
        <v>1521</v>
      </c>
      <c r="F205" s="176" t="s">
        <v>1522</v>
      </c>
      <c r="G205" s="177" t="s">
        <v>169</v>
      </c>
      <c r="H205" s="178">
        <v>13</v>
      </c>
      <c r="I205" s="179"/>
      <c r="J205" s="180">
        <f>ROUND(I205*H205,2)</f>
        <v>0</v>
      </c>
      <c r="K205" s="181"/>
      <c r="L205" s="39"/>
      <c r="M205" s="182" t="s">
        <v>18</v>
      </c>
      <c r="N205" s="183" t="s">
        <v>41</v>
      </c>
      <c r="O205" s="64"/>
      <c r="P205" s="184">
        <f>O205*H205</f>
        <v>0</v>
      </c>
      <c r="Q205" s="184">
        <v>4.5450000000000004E-3</v>
      </c>
      <c r="R205" s="184">
        <f>Q205*H205</f>
        <v>5.9085000000000006E-2</v>
      </c>
      <c r="S205" s="184">
        <v>0</v>
      </c>
      <c r="T205" s="18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6" t="s">
        <v>263</v>
      </c>
      <c r="AT205" s="186" t="s">
        <v>143</v>
      </c>
      <c r="AU205" s="186" t="s">
        <v>80</v>
      </c>
      <c r="AY205" s="17" t="s">
        <v>140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7" t="s">
        <v>78</v>
      </c>
      <c r="BK205" s="187">
        <f>ROUND(I205*H205,2)</f>
        <v>0</v>
      </c>
      <c r="BL205" s="17" t="s">
        <v>263</v>
      </c>
      <c r="BM205" s="186" t="s">
        <v>1523</v>
      </c>
    </row>
    <row r="206" spans="1:65" s="2" customFormat="1">
      <c r="A206" s="34"/>
      <c r="B206" s="35"/>
      <c r="C206" s="36"/>
      <c r="D206" s="188" t="s">
        <v>149</v>
      </c>
      <c r="E206" s="36"/>
      <c r="F206" s="189" t="s">
        <v>1524</v>
      </c>
      <c r="G206" s="36"/>
      <c r="H206" s="36"/>
      <c r="I206" s="190"/>
      <c r="J206" s="36"/>
      <c r="K206" s="36"/>
      <c r="L206" s="39"/>
      <c r="M206" s="191"/>
      <c r="N206" s="192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149</v>
      </c>
      <c r="AU206" s="17" t="s">
        <v>80</v>
      </c>
    </row>
    <row r="207" spans="1:65" s="14" customFormat="1">
      <c r="B207" s="205"/>
      <c r="C207" s="206"/>
      <c r="D207" s="195" t="s">
        <v>151</v>
      </c>
      <c r="E207" s="207" t="s">
        <v>18</v>
      </c>
      <c r="F207" s="208" t="s">
        <v>1389</v>
      </c>
      <c r="G207" s="206"/>
      <c r="H207" s="207" t="s">
        <v>18</v>
      </c>
      <c r="I207" s="209"/>
      <c r="J207" s="206"/>
      <c r="K207" s="206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151</v>
      </c>
      <c r="AU207" s="214" t="s">
        <v>80</v>
      </c>
      <c r="AV207" s="14" t="s">
        <v>78</v>
      </c>
      <c r="AW207" s="14" t="s">
        <v>31</v>
      </c>
      <c r="AX207" s="14" t="s">
        <v>70</v>
      </c>
      <c r="AY207" s="214" t="s">
        <v>140</v>
      </c>
    </row>
    <row r="208" spans="1:65" s="13" customFormat="1">
      <c r="B208" s="193"/>
      <c r="C208" s="194"/>
      <c r="D208" s="195" t="s">
        <v>151</v>
      </c>
      <c r="E208" s="196" t="s">
        <v>18</v>
      </c>
      <c r="F208" s="197" t="s">
        <v>180</v>
      </c>
      <c r="G208" s="194"/>
      <c r="H208" s="198">
        <v>13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151</v>
      </c>
      <c r="AU208" s="204" t="s">
        <v>80</v>
      </c>
      <c r="AV208" s="13" t="s">
        <v>80</v>
      </c>
      <c r="AW208" s="13" t="s">
        <v>31</v>
      </c>
      <c r="AX208" s="13" t="s">
        <v>70</v>
      </c>
      <c r="AY208" s="204" t="s">
        <v>140</v>
      </c>
    </row>
    <row r="209" spans="1:65" s="2" customFormat="1" ht="33" customHeight="1">
      <c r="A209" s="34"/>
      <c r="B209" s="35"/>
      <c r="C209" s="174" t="s">
        <v>372</v>
      </c>
      <c r="D209" s="174" t="s">
        <v>143</v>
      </c>
      <c r="E209" s="175" t="s">
        <v>1525</v>
      </c>
      <c r="F209" s="176" t="s">
        <v>1526</v>
      </c>
      <c r="G209" s="177" t="s">
        <v>169</v>
      </c>
      <c r="H209" s="178">
        <v>13</v>
      </c>
      <c r="I209" s="179"/>
      <c r="J209" s="180">
        <f>ROUND(I209*H209,2)</f>
        <v>0</v>
      </c>
      <c r="K209" s="181"/>
      <c r="L209" s="39"/>
      <c r="M209" s="182" t="s">
        <v>18</v>
      </c>
      <c r="N209" s="183" t="s">
        <v>41</v>
      </c>
      <c r="O209" s="64"/>
      <c r="P209" s="184">
        <f>O209*H209</f>
        <v>0</v>
      </c>
      <c r="Q209" s="184">
        <v>4.0000000000000002E-4</v>
      </c>
      <c r="R209" s="184">
        <f>Q209*H209</f>
        <v>5.2000000000000006E-3</v>
      </c>
      <c r="S209" s="184">
        <v>0</v>
      </c>
      <c r="T209" s="18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6" t="s">
        <v>263</v>
      </c>
      <c r="AT209" s="186" t="s">
        <v>143</v>
      </c>
      <c r="AU209" s="186" t="s">
        <v>80</v>
      </c>
      <c r="AY209" s="17" t="s">
        <v>140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7" t="s">
        <v>78</v>
      </c>
      <c r="BK209" s="187">
        <f>ROUND(I209*H209,2)</f>
        <v>0</v>
      </c>
      <c r="BL209" s="17" t="s">
        <v>263</v>
      </c>
      <c r="BM209" s="186" t="s">
        <v>1527</v>
      </c>
    </row>
    <row r="210" spans="1:65" s="2" customFormat="1">
      <c r="A210" s="34"/>
      <c r="B210" s="35"/>
      <c r="C210" s="36"/>
      <c r="D210" s="188" t="s">
        <v>149</v>
      </c>
      <c r="E210" s="36"/>
      <c r="F210" s="189" t="s">
        <v>1528</v>
      </c>
      <c r="G210" s="36"/>
      <c r="H210" s="36"/>
      <c r="I210" s="190"/>
      <c r="J210" s="36"/>
      <c r="K210" s="36"/>
      <c r="L210" s="39"/>
      <c r="M210" s="191"/>
      <c r="N210" s="192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149</v>
      </c>
      <c r="AU210" s="17" t="s">
        <v>80</v>
      </c>
    </row>
    <row r="211" spans="1:65" s="14" customFormat="1">
      <c r="B211" s="205"/>
      <c r="C211" s="206"/>
      <c r="D211" s="195" t="s">
        <v>151</v>
      </c>
      <c r="E211" s="207" t="s">
        <v>18</v>
      </c>
      <c r="F211" s="208" t="s">
        <v>1389</v>
      </c>
      <c r="G211" s="206"/>
      <c r="H211" s="207" t="s">
        <v>18</v>
      </c>
      <c r="I211" s="209"/>
      <c r="J211" s="206"/>
      <c r="K211" s="206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151</v>
      </c>
      <c r="AU211" s="214" t="s">
        <v>80</v>
      </c>
      <c r="AV211" s="14" t="s">
        <v>78</v>
      </c>
      <c r="AW211" s="14" t="s">
        <v>31</v>
      </c>
      <c r="AX211" s="14" t="s">
        <v>70</v>
      </c>
      <c r="AY211" s="214" t="s">
        <v>140</v>
      </c>
    </row>
    <row r="212" spans="1:65" s="13" customFormat="1">
      <c r="B212" s="193"/>
      <c r="C212" s="194"/>
      <c r="D212" s="195" t="s">
        <v>151</v>
      </c>
      <c r="E212" s="196" t="s">
        <v>18</v>
      </c>
      <c r="F212" s="197" t="s">
        <v>180</v>
      </c>
      <c r="G212" s="194"/>
      <c r="H212" s="198">
        <v>13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151</v>
      </c>
      <c r="AU212" s="204" t="s">
        <v>80</v>
      </c>
      <c r="AV212" s="13" t="s">
        <v>80</v>
      </c>
      <c r="AW212" s="13" t="s">
        <v>31</v>
      </c>
      <c r="AX212" s="13" t="s">
        <v>70</v>
      </c>
      <c r="AY212" s="204" t="s">
        <v>140</v>
      </c>
    </row>
    <row r="213" spans="1:65" s="2" customFormat="1" ht="24.2" customHeight="1">
      <c r="A213" s="34"/>
      <c r="B213" s="35"/>
      <c r="C213" s="215" t="s">
        <v>377</v>
      </c>
      <c r="D213" s="215" t="s">
        <v>240</v>
      </c>
      <c r="E213" s="216" t="s">
        <v>1529</v>
      </c>
      <c r="F213" s="217" t="s">
        <v>1530</v>
      </c>
      <c r="G213" s="218" t="s">
        <v>169</v>
      </c>
      <c r="H213" s="219">
        <v>14.3</v>
      </c>
      <c r="I213" s="220"/>
      <c r="J213" s="221">
        <f>ROUND(I213*H213,2)</f>
        <v>0</v>
      </c>
      <c r="K213" s="222"/>
      <c r="L213" s="223"/>
      <c r="M213" s="224" t="s">
        <v>18</v>
      </c>
      <c r="N213" s="225" t="s">
        <v>41</v>
      </c>
      <c r="O213" s="64"/>
      <c r="P213" s="184">
        <f>O213*H213</f>
        <v>0</v>
      </c>
      <c r="Q213" s="184">
        <v>2.64E-3</v>
      </c>
      <c r="R213" s="184">
        <f>Q213*H213</f>
        <v>3.7752000000000001E-2</v>
      </c>
      <c r="S213" s="184">
        <v>0</v>
      </c>
      <c r="T213" s="18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6" t="s">
        <v>355</v>
      </c>
      <c r="AT213" s="186" t="s">
        <v>240</v>
      </c>
      <c r="AU213" s="186" t="s">
        <v>80</v>
      </c>
      <c r="AY213" s="17" t="s">
        <v>140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7" t="s">
        <v>78</v>
      </c>
      <c r="BK213" s="187">
        <f>ROUND(I213*H213,2)</f>
        <v>0</v>
      </c>
      <c r="BL213" s="17" t="s">
        <v>263</v>
      </c>
      <c r="BM213" s="186" t="s">
        <v>1531</v>
      </c>
    </row>
    <row r="214" spans="1:65" s="13" customFormat="1">
      <c r="B214" s="193"/>
      <c r="C214" s="194"/>
      <c r="D214" s="195" t="s">
        <v>151</v>
      </c>
      <c r="E214" s="194"/>
      <c r="F214" s="197" t="s">
        <v>1532</v>
      </c>
      <c r="G214" s="194"/>
      <c r="H214" s="198">
        <v>14.3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151</v>
      </c>
      <c r="AU214" s="204" t="s">
        <v>80</v>
      </c>
      <c r="AV214" s="13" t="s">
        <v>80</v>
      </c>
      <c r="AW214" s="13" t="s">
        <v>4</v>
      </c>
      <c r="AX214" s="13" t="s">
        <v>78</v>
      </c>
      <c r="AY214" s="204" t="s">
        <v>140</v>
      </c>
    </row>
    <row r="215" spans="1:65" s="2" customFormat="1" ht="33" customHeight="1">
      <c r="A215" s="34"/>
      <c r="B215" s="35"/>
      <c r="C215" s="174" t="s">
        <v>382</v>
      </c>
      <c r="D215" s="174" t="s">
        <v>143</v>
      </c>
      <c r="E215" s="175" t="s">
        <v>1533</v>
      </c>
      <c r="F215" s="176" t="s">
        <v>1534</v>
      </c>
      <c r="G215" s="177" t="s">
        <v>169</v>
      </c>
      <c r="H215" s="178">
        <v>52.9</v>
      </c>
      <c r="I215" s="179"/>
      <c r="J215" s="180">
        <f>ROUND(I215*H215,2)</f>
        <v>0</v>
      </c>
      <c r="K215" s="181"/>
      <c r="L215" s="39"/>
      <c r="M215" s="182" t="s">
        <v>18</v>
      </c>
      <c r="N215" s="183" t="s">
        <v>41</v>
      </c>
      <c r="O215" s="64"/>
      <c r="P215" s="184">
        <f>O215*H215</f>
        <v>0</v>
      </c>
      <c r="Q215" s="184">
        <v>6.9999999999999999E-4</v>
      </c>
      <c r="R215" s="184">
        <f>Q215*H215</f>
        <v>3.703E-2</v>
      </c>
      <c r="S215" s="184">
        <v>0</v>
      </c>
      <c r="T215" s="18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6" t="s">
        <v>263</v>
      </c>
      <c r="AT215" s="186" t="s">
        <v>143</v>
      </c>
      <c r="AU215" s="186" t="s">
        <v>80</v>
      </c>
      <c r="AY215" s="17" t="s">
        <v>140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7" t="s">
        <v>78</v>
      </c>
      <c r="BK215" s="187">
        <f>ROUND(I215*H215,2)</f>
        <v>0</v>
      </c>
      <c r="BL215" s="17" t="s">
        <v>263</v>
      </c>
      <c r="BM215" s="186" t="s">
        <v>1535</v>
      </c>
    </row>
    <row r="216" spans="1:65" s="2" customFormat="1">
      <c r="A216" s="34"/>
      <c r="B216" s="35"/>
      <c r="C216" s="36"/>
      <c r="D216" s="188" t="s">
        <v>149</v>
      </c>
      <c r="E216" s="36"/>
      <c r="F216" s="189" t="s">
        <v>1536</v>
      </c>
      <c r="G216" s="36"/>
      <c r="H216" s="36"/>
      <c r="I216" s="190"/>
      <c r="J216" s="36"/>
      <c r="K216" s="36"/>
      <c r="L216" s="39"/>
      <c r="M216" s="191"/>
      <c r="N216" s="192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149</v>
      </c>
      <c r="AU216" s="17" t="s">
        <v>80</v>
      </c>
    </row>
    <row r="217" spans="1:65" s="14" customFormat="1">
      <c r="B217" s="205"/>
      <c r="C217" s="206"/>
      <c r="D217" s="195" t="s">
        <v>151</v>
      </c>
      <c r="E217" s="207" t="s">
        <v>18</v>
      </c>
      <c r="F217" s="208" t="s">
        <v>1398</v>
      </c>
      <c r="G217" s="206"/>
      <c r="H217" s="207" t="s">
        <v>18</v>
      </c>
      <c r="I217" s="209"/>
      <c r="J217" s="206"/>
      <c r="K217" s="206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151</v>
      </c>
      <c r="AU217" s="214" t="s">
        <v>80</v>
      </c>
      <c r="AV217" s="14" t="s">
        <v>78</v>
      </c>
      <c r="AW217" s="14" t="s">
        <v>31</v>
      </c>
      <c r="AX217" s="14" t="s">
        <v>70</v>
      </c>
      <c r="AY217" s="214" t="s">
        <v>140</v>
      </c>
    </row>
    <row r="218" spans="1:65" s="13" customFormat="1">
      <c r="B218" s="193"/>
      <c r="C218" s="194"/>
      <c r="D218" s="195" t="s">
        <v>151</v>
      </c>
      <c r="E218" s="196" t="s">
        <v>18</v>
      </c>
      <c r="F218" s="197" t="s">
        <v>279</v>
      </c>
      <c r="G218" s="194"/>
      <c r="H218" s="198">
        <v>52.9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151</v>
      </c>
      <c r="AU218" s="204" t="s">
        <v>80</v>
      </c>
      <c r="AV218" s="13" t="s">
        <v>80</v>
      </c>
      <c r="AW218" s="13" t="s">
        <v>31</v>
      </c>
      <c r="AX218" s="13" t="s">
        <v>70</v>
      </c>
      <c r="AY218" s="204" t="s">
        <v>140</v>
      </c>
    </row>
    <row r="219" spans="1:65" s="2" customFormat="1" ht="37.9" customHeight="1">
      <c r="A219" s="34"/>
      <c r="B219" s="35"/>
      <c r="C219" s="215" t="s">
        <v>392</v>
      </c>
      <c r="D219" s="215" t="s">
        <v>240</v>
      </c>
      <c r="E219" s="216" t="s">
        <v>1537</v>
      </c>
      <c r="F219" s="217" t="s">
        <v>1538</v>
      </c>
      <c r="G219" s="218" t="s">
        <v>169</v>
      </c>
      <c r="H219" s="219">
        <v>58.19</v>
      </c>
      <c r="I219" s="220"/>
      <c r="J219" s="221">
        <f>ROUND(I219*H219,2)</f>
        <v>0</v>
      </c>
      <c r="K219" s="222"/>
      <c r="L219" s="223"/>
      <c r="M219" s="224" t="s">
        <v>18</v>
      </c>
      <c r="N219" s="225" t="s">
        <v>41</v>
      </c>
      <c r="O219" s="64"/>
      <c r="P219" s="184">
        <f>O219*H219</f>
        <v>0</v>
      </c>
      <c r="Q219" s="184">
        <v>3.2000000000000002E-3</v>
      </c>
      <c r="R219" s="184">
        <f>Q219*H219</f>
        <v>0.18620800000000001</v>
      </c>
      <c r="S219" s="184">
        <v>0</v>
      </c>
      <c r="T219" s="18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6" t="s">
        <v>355</v>
      </c>
      <c r="AT219" s="186" t="s">
        <v>240</v>
      </c>
      <c r="AU219" s="186" t="s">
        <v>80</v>
      </c>
      <c r="AY219" s="17" t="s">
        <v>140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7" t="s">
        <v>78</v>
      </c>
      <c r="BK219" s="187">
        <f>ROUND(I219*H219,2)</f>
        <v>0</v>
      </c>
      <c r="BL219" s="17" t="s">
        <v>263</v>
      </c>
      <c r="BM219" s="186" t="s">
        <v>1539</v>
      </c>
    </row>
    <row r="220" spans="1:65" s="13" customFormat="1">
      <c r="B220" s="193"/>
      <c r="C220" s="194"/>
      <c r="D220" s="195" t="s">
        <v>151</v>
      </c>
      <c r="E220" s="194"/>
      <c r="F220" s="197" t="s">
        <v>1540</v>
      </c>
      <c r="G220" s="194"/>
      <c r="H220" s="198">
        <v>58.19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151</v>
      </c>
      <c r="AU220" s="204" t="s">
        <v>80</v>
      </c>
      <c r="AV220" s="13" t="s">
        <v>80</v>
      </c>
      <c r="AW220" s="13" t="s">
        <v>4</v>
      </c>
      <c r="AX220" s="13" t="s">
        <v>78</v>
      </c>
      <c r="AY220" s="204" t="s">
        <v>140</v>
      </c>
    </row>
    <row r="221" spans="1:65" s="2" customFormat="1" ht="24.2" customHeight="1">
      <c r="A221" s="34"/>
      <c r="B221" s="35"/>
      <c r="C221" s="174" t="s">
        <v>404</v>
      </c>
      <c r="D221" s="174" t="s">
        <v>143</v>
      </c>
      <c r="E221" s="175" t="s">
        <v>1541</v>
      </c>
      <c r="F221" s="176" t="s">
        <v>1542</v>
      </c>
      <c r="G221" s="177" t="s">
        <v>169</v>
      </c>
      <c r="H221" s="178">
        <v>65.900000000000006</v>
      </c>
      <c r="I221" s="179"/>
      <c r="J221" s="180">
        <f>ROUND(I221*H221,2)</f>
        <v>0</v>
      </c>
      <c r="K221" s="181"/>
      <c r="L221" s="39"/>
      <c r="M221" s="182" t="s">
        <v>18</v>
      </c>
      <c r="N221" s="183" t="s">
        <v>41</v>
      </c>
      <c r="O221" s="64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6" t="s">
        <v>263</v>
      </c>
      <c r="AT221" s="186" t="s">
        <v>143</v>
      </c>
      <c r="AU221" s="186" t="s">
        <v>80</v>
      </c>
      <c r="AY221" s="17" t="s">
        <v>140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7" t="s">
        <v>78</v>
      </c>
      <c r="BK221" s="187">
        <f>ROUND(I221*H221,2)</f>
        <v>0</v>
      </c>
      <c r="BL221" s="17" t="s">
        <v>263</v>
      </c>
      <c r="BM221" s="186" t="s">
        <v>1543</v>
      </c>
    </row>
    <row r="222" spans="1:65" s="2" customFormat="1">
      <c r="A222" s="34"/>
      <c r="B222" s="35"/>
      <c r="C222" s="36"/>
      <c r="D222" s="188" t="s">
        <v>149</v>
      </c>
      <c r="E222" s="36"/>
      <c r="F222" s="189" t="s">
        <v>1544</v>
      </c>
      <c r="G222" s="36"/>
      <c r="H222" s="36"/>
      <c r="I222" s="190"/>
      <c r="J222" s="36"/>
      <c r="K222" s="36"/>
      <c r="L222" s="39"/>
      <c r="M222" s="191"/>
      <c r="N222" s="192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149</v>
      </c>
      <c r="AU222" s="17" t="s">
        <v>80</v>
      </c>
    </row>
    <row r="223" spans="1:65" s="14" customFormat="1">
      <c r="B223" s="205"/>
      <c r="C223" s="206"/>
      <c r="D223" s="195" t="s">
        <v>151</v>
      </c>
      <c r="E223" s="207" t="s">
        <v>18</v>
      </c>
      <c r="F223" s="208" t="s">
        <v>1398</v>
      </c>
      <c r="G223" s="206"/>
      <c r="H223" s="207" t="s">
        <v>18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151</v>
      </c>
      <c r="AU223" s="214" t="s">
        <v>80</v>
      </c>
      <c r="AV223" s="14" t="s">
        <v>78</v>
      </c>
      <c r="AW223" s="14" t="s">
        <v>31</v>
      </c>
      <c r="AX223" s="14" t="s">
        <v>70</v>
      </c>
      <c r="AY223" s="214" t="s">
        <v>140</v>
      </c>
    </row>
    <row r="224" spans="1:65" s="13" customFormat="1">
      <c r="B224" s="193"/>
      <c r="C224" s="194"/>
      <c r="D224" s="195" t="s">
        <v>151</v>
      </c>
      <c r="E224" s="196" t="s">
        <v>18</v>
      </c>
      <c r="F224" s="197" t="s">
        <v>279</v>
      </c>
      <c r="G224" s="194"/>
      <c r="H224" s="198">
        <v>52.9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151</v>
      </c>
      <c r="AU224" s="204" t="s">
        <v>80</v>
      </c>
      <c r="AV224" s="13" t="s">
        <v>80</v>
      </c>
      <c r="AW224" s="13" t="s">
        <v>31</v>
      </c>
      <c r="AX224" s="13" t="s">
        <v>70</v>
      </c>
      <c r="AY224" s="204" t="s">
        <v>140</v>
      </c>
    </row>
    <row r="225" spans="1:65" s="14" customFormat="1">
      <c r="B225" s="205"/>
      <c r="C225" s="206"/>
      <c r="D225" s="195" t="s">
        <v>151</v>
      </c>
      <c r="E225" s="207" t="s">
        <v>18</v>
      </c>
      <c r="F225" s="208" t="s">
        <v>1389</v>
      </c>
      <c r="G225" s="206"/>
      <c r="H225" s="207" t="s">
        <v>18</v>
      </c>
      <c r="I225" s="209"/>
      <c r="J225" s="206"/>
      <c r="K225" s="206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151</v>
      </c>
      <c r="AU225" s="214" t="s">
        <v>80</v>
      </c>
      <c r="AV225" s="14" t="s">
        <v>78</v>
      </c>
      <c r="AW225" s="14" t="s">
        <v>31</v>
      </c>
      <c r="AX225" s="14" t="s">
        <v>70</v>
      </c>
      <c r="AY225" s="214" t="s">
        <v>140</v>
      </c>
    </row>
    <row r="226" spans="1:65" s="13" customFormat="1">
      <c r="B226" s="193"/>
      <c r="C226" s="194"/>
      <c r="D226" s="195" t="s">
        <v>151</v>
      </c>
      <c r="E226" s="196" t="s">
        <v>18</v>
      </c>
      <c r="F226" s="197" t="s">
        <v>180</v>
      </c>
      <c r="G226" s="194"/>
      <c r="H226" s="198">
        <v>13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151</v>
      </c>
      <c r="AU226" s="204" t="s">
        <v>80</v>
      </c>
      <c r="AV226" s="13" t="s">
        <v>80</v>
      </c>
      <c r="AW226" s="13" t="s">
        <v>31</v>
      </c>
      <c r="AX226" s="13" t="s">
        <v>70</v>
      </c>
      <c r="AY226" s="204" t="s">
        <v>140</v>
      </c>
    </row>
    <row r="227" spans="1:65" s="2" customFormat="1" ht="44.25" customHeight="1">
      <c r="A227" s="34"/>
      <c r="B227" s="35"/>
      <c r="C227" s="174" t="s">
        <v>409</v>
      </c>
      <c r="D227" s="174" t="s">
        <v>143</v>
      </c>
      <c r="E227" s="175" t="s">
        <v>1545</v>
      </c>
      <c r="F227" s="176" t="s">
        <v>1546</v>
      </c>
      <c r="G227" s="177" t="s">
        <v>1414</v>
      </c>
      <c r="H227" s="232"/>
      <c r="I227" s="179"/>
      <c r="J227" s="180">
        <f>ROUND(I227*H227,2)</f>
        <v>0</v>
      </c>
      <c r="K227" s="181"/>
      <c r="L227" s="39"/>
      <c r="M227" s="182" t="s">
        <v>18</v>
      </c>
      <c r="N227" s="183" t="s">
        <v>41</v>
      </c>
      <c r="O227" s="64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6" t="s">
        <v>263</v>
      </c>
      <c r="AT227" s="186" t="s">
        <v>143</v>
      </c>
      <c r="AU227" s="186" t="s">
        <v>80</v>
      </c>
      <c r="AY227" s="17" t="s">
        <v>140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7" t="s">
        <v>78</v>
      </c>
      <c r="BK227" s="187">
        <f>ROUND(I227*H227,2)</f>
        <v>0</v>
      </c>
      <c r="BL227" s="17" t="s">
        <v>263</v>
      </c>
      <c r="BM227" s="186" t="s">
        <v>1547</v>
      </c>
    </row>
    <row r="228" spans="1:65" s="2" customFormat="1">
      <c r="A228" s="34"/>
      <c r="B228" s="35"/>
      <c r="C228" s="36"/>
      <c r="D228" s="188" t="s">
        <v>149</v>
      </c>
      <c r="E228" s="36"/>
      <c r="F228" s="189" t="s">
        <v>1548</v>
      </c>
      <c r="G228" s="36"/>
      <c r="H228" s="36"/>
      <c r="I228" s="190"/>
      <c r="J228" s="36"/>
      <c r="K228" s="36"/>
      <c r="L228" s="39"/>
      <c r="M228" s="191"/>
      <c r="N228" s="192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149</v>
      </c>
      <c r="AU228" s="17" t="s">
        <v>80</v>
      </c>
    </row>
    <row r="229" spans="1:65" s="12" customFormat="1" ht="22.9" customHeight="1">
      <c r="B229" s="158"/>
      <c r="C229" s="159"/>
      <c r="D229" s="160" t="s">
        <v>69</v>
      </c>
      <c r="E229" s="172" t="s">
        <v>1549</v>
      </c>
      <c r="F229" s="172" t="s">
        <v>1550</v>
      </c>
      <c r="G229" s="159"/>
      <c r="H229" s="159"/>
      <c r="I229" s="162"/>
      <c r="J229" s="173">
        <f>BK229</f>
        <v>0</v>
      </c>
      <c r="K229" s="159"/>
      <c r="L229" s="164"/>
      <c r="M229" s="165"/>
      <c r="N229" s="166"/>
      <c r="O229" s="166"/>
      <c r="P229" s="167">
        <f>SUM(P230:P246)</f>
        <v>0</v>
      </c>
      <c r="Q229" s="166"/>
      <c r="R229" s="167">
        <f>SUM(R230:R246)</f>
        <v>0.42137000000000002</v>
      </c>
      <c r="S229" s="166"/>
      <c r="T229" s="168">
        <f>SUM(T230:T246)</f>
        <v>0</v>
      </c>
      <c r="AR229" s="169" t="s">
        <v>80</v>
      </c>
      <c r="AT229" s="170" t="s">
        <v>69</v>
      </c>
      <c r="AU229" s="170" t="s">
        <v>78</v>
      </c>
      <c r="AY229" s="169" t="s">
        <v>140</v>
      </c>
      <c r="BK229" s="171">
        <f>SUM(BK230:BK246)</f>
        <v>0</v>
      </c>
    </row>
    <row r="230" spans="1:65" s="2" customFormat="1" ht="33" customHeight="1">
      <c r="A230" s="34"/>
      <c r="B230" s="35"/>
      <c r="C230" s="174" t="s">
        <v>414</v>
      </c>
      <c r="D230" s="174" t="s">
        <v>143</v>
      </c>
      <c r="E230" s="175" t="s">
        <v>1551</v>
      </c>
      <c r="F230" s="176" t="s">
        <v>1552</v>
      </c>
      <c r="G230" s="177" t="s">
        <v>169</v>
      </c>
      <c r="H230" s="178">
        <v>29.06</v>
      </c>
      <c r="I230" s="179"/>
      <c r="J230" s="180">
        <f>ROUND(I230*H230,2)</f>
        <v>0</v>
      </c>
      <c r="K230" s="181"/>
      <c r="L230" s="39"/>
      <c r="M230" s="182" t="s">
        <v>18</v>
      </c>
      <c r="N230" s="183" t="s">
        <v>41</v>
      </c>
      <c r="O230" s="64"/>
      <c r="P230" s="184">
        <f>O230*H230</f>
        <v>0</v>
      </c>
      <c r="Q230" s="184">
        <v>8.9999999999999993E-3</v>
      </c>
      <c r="R230" s="184">
        <f>Q230*H230</f>
        <v>0.26153999999999999</v>
      </c>
      <c r="S230" s="184">
        <v>0</v>
      </c>
      <c r="T230" s="18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6" t="s">
        <v>263</v>
      </c>
      <c r="AT230" s="186" t="s">
        <v>143</v>
      </c>
      <c r="AU230" s="186" t="s">
        <v>80</v>
      </c>
      <c r="AY230" s="17" t="s">
        <v>140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7" t="s">
        <v>78</v>
      </c>
      <c r="BK230" s="187">
        <f>ROUND(I230*H230,2)</f>
        <v>0</v>
      </c>
      <c r="BL230" s="17" t="s">
        <v>263</v>
      </c>
      <c r="BM230" s="186" t="s">
        <v>1553</v>
      </c>
    </row>
    <row r="231" spans="1:65" s="2" customFormat="1">
      <c r="A231" s="34"/>
      <c r="B231" s="35"/>
      <c r="C231" s="36"/>
      <c r="D231" s="188" t="s">
        <v>149</v>
      </c>
      <c r="E231" s="36"/>
      <c r="F231" s="189" t="s">
        <v>1554</v>
      </c>
      <c r="G231" s="36"/>
      <c r="H231" s="36"/>
      <c r="I231" s="190"/>
      <c r="J231" s="36"/>
      <c r="K231" s="36"/>
      <c r="L231" s="39"/>
      <c r="M231" s="191"/>
      <c r="N231" s="192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149</v>
      </c>
      <c r="AU231" s="17" t="s">
        <v>80</v>
      </c>
    </row>
    <row r="232" spans="1:65" s="14" customFormat="1">
      <c r="B232" s="205"/>
      <c r="C232" s="206"/>
      <c r="D232" s="195" t="s">
        <v>151</v>
      </c>
      <c r="E232" s="207" t="s">
        <v>18</v>
      </c>
      <c r="F232" s="208" t="s">
        <v>1555</v>
      </c>
      <c r="G232" s="206"/>
      <c r="H232" s="207" t="s">
        <v>18</v>
      </c>
      <c r="I232" s="209"/>
      <c r="J232" s="206"/>
      <c r="K232" s="206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151</v>
      </c>
      <c r="AU232" s="214" t="s">
        <v>80</v>
      </c>
      <c r="AV232" s="14" t="s">
        <v>78</v>
      </c>
      <c r="AW232" s="14" t="s">
        <v>31</v>
      </c>
      <c r="AX232" s="14" t="s">
        <v>70</v>
      </c>
      <c r="AY232" s="214" t="s">
        <v>140</v>
      </c>
    </row>
    <row r="233" spans="1:65" s="13" customFormat="1">
      <c r="B233" s="193"/>
      <c r="C233" s="194"/>
      <c r="D233" s="195" t="s">
        <v>151</v>
      </c>
      <c r="E233" s="196" t="s">
        <v>18</v>
      </c>
      <c r="F233" s="197" t="s">
        <v>388</v>
      </c>
      <c r="G233" s="194"/>
      <c r="H233" s="198">
        <v>18.5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151</v>
      </c>
      <c r="AU233" s="204" t="s">
        <v>80</v>
      </c>
      <c r="AV233" s="13" t="s">
        <v>80</v>
      </c>
      <c r="AW233" s="13" t="s">
        <v>31</v>
      </c>
      <c r="AX233" s="13" t="s">
        <v>70</v>
      </c>
      <c r="AY233" s="204" t="s">
        <v>140</v>
      </c>
    </row>
    <row r="234" spans="1:65" s="13" customFormat="1">
      <c r="B234" s="193"/>
      <c r="C234" s="194"/>
      <c r="D234" s="195" t="s">
        <v>151</v>
      </c>
      <c r="E234" s="196" t="s">
        <v>18</v>
      </c>
      <c r="F234" s="197" t="s">
        <v>389</v>
      </c>
      <c r="G234" s="194"/>
      <c r="H234" s="198">
        <v>5.29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151</v>
      </c>
      <c r="AU234" s="204" t="s">
        <v>80</v>
      </c>
      <c r="AV234" s="13" t="s">
        <v>80</v>
      </c>
      <c r="AW234" s="13" t="s">
        <v>31</v>
      </c>
      <c r="AX234" s="13" t="s">
        <v>70</v>
      </c>
      <c r="AY234" s="204" t="s">
        <v>140</v>
      </c>
    </row>
    <row r="235" spans="1:65" s="13" customFormat="1">
      <c r="B235" s="193"/>
      <c r="C235" s="194"/>
      <c r="D235" s="195" t="s">
        <v>151</v>
      </c>
      <c r="E235" s="196" t="s">
        <v>18</v>
      </c>
      <c r="F235" s="197" t="s">
        <v>390</v>
      </c>
      <c r="G235" s="194"/>
      <c r="H235" s="198">
        <v>3.97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151</v>
      </c>
      <c r="AU235" s="204" t="s">
        <v>80</v>
      </c>
      <c r="AV235" s="13" t="s">
        <v>80</v>
      </c>
      <c r="AW235" s="13" t="s">
        <v>31</v>
      </c>
      <c r="AX235" s="13" t="s">
        <v>70</v>
      </c>
      <c r="AY235" s="204" t="s">
        <v>140</v>
      </c>
    </row>
    <row r="236" spans="1:65" s="13" customFormat="1">
      <c r="B236" s="193"/>
      <c r="C236" s="194"/>
      <c r="D236" s="195" t="s">
        <v>151</v>
      </c>
      <c r="E236" s="196" t="s">
        <v>18</v>
      </c>
      <c r="F236" s="197" t="s">
        <v>391</v>
      </c>
      <c r="G236" s="194"/>
      <c r="H236" s="198">
        <v>1.3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151</v>
      </c>
      <c r="AU236" s="204" t="s">
        <v>80</v>
      </c>
      <c r="AV236" s="13" t="s">
        <v>80</v>
      </c>
      <c r="AW236" s="13" t="s">
        <v>31</v>
      </c>
      <c r="AX236" s="13" t="s">
        <v>70</v>
      </c>
      <c r="AY236" s="204" t="s">
        <v>140</v>
      </c>
    </row>
    <row r="237" spans="1:65" s="2" customFormat="1" ht="24.2" customHeight="1">
      <c r="A237" s="34"/>
      <c r="B237" s="35"/>
      <c r="C237" s="174" t="s">
        <v>420</v>
      </c>
      <c r="D237" s="174" t="s">
        <v>143</v>
      </c>
      <c r="E237" s="175" t="s">
        <v>1556</v>
      </c>
      <c r="F237" s="176" t="s">
        <v>1557</v>
      </c>
      <c r="G237" s="177" t="s">
        <v>169</v>
      </c>
      <c r="H237" s="178">
        <v>290.60000000000002</v>
      </c>
      <c r="I237" s="179"/>
      <c r="J237" s="180">
        <f>ROUND(I237*H237,2)</f>
        <v>0</v>
      </c>
      <c r="K237" s="181"/>
      <c r="L237" s="39"/>
      <c r="M237" s="182" t="s">
        <v>18</v>
      </c>
      <c r="N237" s="183" t="s">
        <v>41</v>
      </c>
      <c r="O237" s="64"/>
      <c r="P237" s="184">
        <f>O237*H237</f>
        <v>0</v>
      </c>
      <c r="Q237" s="184">
        <v>5.5000000000000003E-4</v>
      </c>
      <c r="R237" s="184">
        <f>Q237*H237</f>
        <v>0.15983000000000003</v>
      </c>
      <c r="S237" s="184">
        <v>0</v>
      </c>
      <c r="T237" s="18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6" t="s">
        <v>263</v>
      </c>
      <c r="AT237" s="186" t="s">
        <v>143</v>
      </c>
      <c r="AU237" s="186" t="s">
        <v>80</v>
      </c>
      <c r="AY237" s="17" t="s">
        <v>140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7" t="s">
        <v>78</v>
      </c>
      <c r="BK237" s="187">
        <f>ROUND(I237*H237,2)</f>
        <v>0</v>
      </c>
      <c r="BL237" s="17" t="s">
        <v>263</v>
      </c>
      <c r="BM237" s="186" t="s">
        <v>1558</v>
      </c>
    </row>
    <row r="238" spans="1:65" s="2" customFormat="1">
      <c r="A238" s="34"/>
      <c r="B238" s="35"/>
      <c r="C238" s="36"/>
      <c r="D238" s="188" t="s">
        <v>149</v>
      </c>
      <c r="E238" s="36"/>
      <c r="F238" s="189" t="s">
        <v>1559</v>
      </c>
      <c r="G238" s="36"/>
      <c r="H238" s="36"/>
      <c r="I238" s="190"/>
      <c r="J238" s="36"/>
      <c r="K238" s="36"/>
      <c r="L238" s="39"/>
      <c r="M238" s="191"/>
      <c r="N238" s="192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149</v>
      </c>
      <c r="AU238" s="17" t="s">
        <v>80</v>
      </c>
    </row>
    <row r="239" spans="1:65" s="13" customFormat="1">
      <c r="B239" s="193"/>
      <c r="C239" s="194"/>
      <c r="D239" s="195" t="s">
        <v>151</v>
      </c>
      <c r="E239" s="196" t="s">
        <v>18</v>
      </c>
      <c r="F239" s="197" t="s">
        <v>1147</v>
      </c>
      <c r="G239" s="194"/>
      <c r="H239" s="198">
        <v>185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151</v>
      </c>
      <c r="AU239" s="204" t="s">
        <v>80</v>
      </c>
      <c r="AV239" s="13" t="s">
        <v>80</v>
      </c>
      <c r="AW239" s="13" t="s">
        <v>31</v>
      </c>
      <c r="AX239" s="13" t="s">
        <v>70</v>
      </c>
      <c r="AY239" s="204" t="s">
        <v>140</v>
      </c>
    </row>
    <row r="240" spans="1:65" s="13" customFormat="1">
      <c r="B240" s="193"/>
      <c r="C240" s="194"/>
      <c r="D240" s="195" t="s">
        <v>151</v>
      </c>
      <c r="E240" s="196" t="s">
        <v>18</v>
      </c>
      <c r="F240" s="197" t="s">
        <v>860</v>
      </c>
      <c r="G240" s="194"/>
      <c r="H240" s="198">
        <v>52.9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151</v>
      </c>
      <c r="AU240" s="204" t="s">
        <v>80</v>
      </c>
      <c r="AV240" s="13" t="s">
        <v>80</v>
      </c>
      <c r="AW240" s="13" t="s">
        <v>31</v>
      </c>
      <c r="AX240" s="13" t="s">
        <v>70</v>
      </c>
      <c r="AY240" s="204" t="s">
        <v>140</v>
      </c>
    </row>
    <row r="241" spans="1:65" s="13" customFormat="1">
      <c r="B241" s="193"/>
      <c r="C241" s="194"/>
      <c r="D241" s="195" t="s">
        <v>151</v>
      </c>
      <c r="E241" s="196" t="s">
        <v>18</v>
      </c>
      <c r="F241" s="197" t="s">
        <v>179</v>
      </c>
      <c r="G241" s="194"/>
      <c r="H241" s="198">
        <v>39.700000000000003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151</v>
      </c>
      <c r="AU241" s="204" t="s">
        <v>80</v>
      </c>
      <c r="AV241" s="13" t="s">
        <v>80</v>
      </c>
      <c r="AW241" s="13" t="s">
        <v>31</v>
      </c>
      <c r="AX241" s="13" t="s">
        <v>70</v>
      </c>
      <c r="AY241" s="204" t="s">
        <v>140</v>
      </c>
    </row>
    <row r="242" spans="1:65" s="13" customFormat="1">
      <c r="B242" s="193"/>
      <c r="C242" s="194"/>
      <c r="D242" s="195" t="s">
        <v>151</v>
      </c>
      <c r="E242" s="196" t="s">
        <v>18</v>
      </c>
      <c r="F242" s="197" t="s">
        <v>180</v>
      </c>
      <c r="G242" s="194"/>
      <c r="H242" s="198">
        <v>13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151</v>
      </c>
      <c r="AU242" s="204" t="s">
        <v>80</v>
      </c>
      <c r="AV242" s="13" t="s">
        <v>80</v>
      </c>
      <c r="AW242" s="13" t="s">
        <v>31</v>
      </c>
      <c r="AX242" s="13" t="s">
        <v>70</v>
      </c>
      <c r="AY242" s="204" t="s">
        <v>140</v>
      </c>
    </row>
    <row r="243" spans="1:65" s="2" customFormat="1" ht="44.25" customHeight="1">
      <c r="A243" s="34"/>
      <c r="B243" s="35"/>
      <c r="C243" s="174" t="s">
        <v>425</v>
      </c>
      <c r="D243" s="174" t="s">
        <v>143</v>
      </c>
      <c r="E243" s="175" t="s">
        <v>1560</v>
      </c>
      <c r="F243" s="176" t="s">
        <v>1561</v>
      </c>
      <c r="G243" s="177" t="s">
        <v>155</v>
      </c>
      <c r="H243" s="178">
        <v>0.42099999999999999</v>
      </c>
      <c r="I243" s="179"/>
      <c r="J243" s="180">
        <f>ROUND(I243*H243,2)</f>
        <v>0</v>
      </c>
      <c r="K243" s="181"/>
      <c r="L243" s="39"/>
      <c r="M243" s="182" t="s">
        <v>18</v>
      </c>
      <c r="N243" s="183" t="s">
        <v>41</v>
      </c>
      <c r="O243" s="64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6" t="s">
        <v>263</v>
      </c>
      <c r="AT243" s="186" t="s">
        <v>143</v>
      </c>
      <c r="AU243" s="186" t="s">
        <v>80</v>
      </c>
      <c r="AY243" s="17" t="s">
        <v>140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7" t="s">
        <v>78</v>
      </c>
      <c r="BK243" s="187">
        <f>ROUND(I243*H243,2)</f>
        <v>0</v>
      </c>
      <c r="BL243" s="17" t="s">
        <v>263</v>
      </c>
      <c r="BM243" s="186" t="s">
        <v>1562</v>
      </c>
    </row>
    <row r="244" spans="1:65" s="2" customFormat="1">
      <c r="A244" s="34"/>
      <c r="B244" s="35"/>
      <c r="C244" s="36"/>
      <c r="D244" s="188" t="s">
        <v>149</v>
      </c>
      <c r="E244" s="36"/>
      <c r="F244" s="189" t="s">
        <v>1563</v>
      </c>
      <c r="G244" s="36"/>
      <c r="H244" s="36"/>
      <c r="I244" s="190"/>
      <c r="J244" s="36"/>
      <c r="K244" s="36"/>
      <c r="L244" s="39"/>
      <c r="M244" s="191"/>
      <c r="N244" s="192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149</v>
      </c>
      <c r="AU244" s="17" t="s">
        <v>80</v>
      </c>
    </row>
    <row r="245" spans="1:65" s="2" customFormat="1" ht="44.25" customHeight="1">
      <c r="A245" s="34"/>
      <c r="B245" s="35"/>
      <c r="C245" s="174" t="s">
        <v>431</v>
      </c>
      <c r="D245" s="174" t="s">
        <v>143</v>
      </c>
      <c r="E245" s="175" t="s">
        <v>1564</v>
      </c>
      <c r="F245" s="176" t="s">
        <v>1565</v>
      </c>
      <c r="G245" s="177" t="s">
        <v>1414</v>
      </c>
      <c r="H245" s="232"/>
      <c r="I245" s="179"/>
      <c r="J245" s="180">
        <f>ROUND(I245*H245,2)</f>
        <v>0</v>
      </c>
      <c r="K245" s="181"/>
      <c r="L245" s="39"/>
      <c r="M245" s="182" t="s">
        <v>18</v>
      </c>
      <c r="N245" s="183" t="s">
        <v>41</v>
      </c>
      <c r="O245" s="64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6" t="s">
        <v>263</v>
      </c>
      <c r="AT245" s="186" t="s">
        <v>143</v>
      </c>
      <c r="AU245" s="186" t="s">
        <v>80</v>
      </c>
      <c r="AY245" s="17" t="s">
        <v>140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7" t="s">
        <v>78</v>
      </c>
      <c r="BK245" s="187">
        <f>ROUND(I245*H245,2)</f>
        <v>0</v>
      </c>
      <c r="BL245" s="17" t="s">
        <v>263</v>
      </c>
      <c r="BM245" s="186" t="s">
        <v>1566</v>
      </c>
    </row>
    <row r="246" spans="1:65" s="2" customFormat="1">
      <c r="A246" s="34"/>
      <c r="B246" s="35"/>
      <c r="C246" s="36"/>
      <c r="D246" s="188" t="s">
        <v>149</v>
      </c>
      <c r="E246" s="36"/>
      <c r="F246" s="189" t="s">
        <v>1567</v>
      </c>
      <c r="G246" s="36"/>
      <c r="H246" s="36"/>
      <c r="I246" s="190"/>
      <c r="J246" s="36"/>
      <c r="K246" s="36"/>
      <c r="L246" s="39"/>
      <c r="M246" s="191"/>
      <c r="N246" s="192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149</v>
      </c>
      <c r="AU246" s="17" t="s">
        <v>80</v>
      </c>
    </row>
    <row r="247" spans="1:65" s="12" customFormat="1" ht="22.9" customHeight="1">
      <c r="B247" s="158"/>
      <c r="C247" s="159"/>
      <c r="D247" s="160" t="s">
        <v>69</v>
      </c>
      <c r="E247" s="172" t="s">
        <v>1203</v>
      </c>
      <c r="F247" s="172" t="s">
        <v>1204</v>
      </c>
      <c r="G247" s="159"/>
      <c r="H247" s="159"/>
      <c r="I247" s="162"/>
      <c r="J247" s="173">
        <f>BK247</f>
        <v>0</v>
      </c>
      <c r="K247" s="159"/>
      <c r="L247" s="164"/>
      <c r="M247" s="165"/>
      <c r="N247" s="166"/>
      <c r="O247" s="166"/>
      <c r="P247" s="167">
        <f>SUM(P248:P249)</f>
        <v>0</v>
      </c>
      <c r="Q247" s="166"/>
      <c r="R247" s="167">
        <f>SUM(R248:R249)</f>
        <v>6.9600000000000009E-3</v>
      </c>
      <c r="S247" s="166"/>
      <c r="T247" s="168">
        <f>SUM(T248:T249)</f>
        <v>0</v>
      </c>
      <c r="AR247" s="169" t="s">
        <v>80</v>
      </c>
      <c r="AT247" s="170" t="s">
        <v>69</v>
      </c>
      <c r="AU247" s="170" t="s">
        <v>78</v>
      </c>
      <c r="AY247" s="169" t="s">
        <v>140</v>
      </c>
      <c r="BK247" s="171">
        <f>SUM(BK248:BK249)</f>
        <v>0</v>
      </c>
    </row>
    <row r="248" spans="1:65" s="2" customFormat="1" ht="24.2" customHeight="1">
      <c r="A248" s="34"/>
      <c r="B248" s="35"/>
      <c r="C248" s="174" t="s">
        <v>437</v>
      </c>
      <c r="D248" s="174" t="s">
        <v>143</v>
      </c>
      <c r="E248" s="175" t="s">
        <v>1568</v>
      </c>
      <c r="F248" s="176" t="s">
        <v>1569</v>
      </c>
      <c r="G248" s="177" t="s">
        <v>228</v>
      </c>
      <c r="H248" s="178">
        <v>348</v>
      </c>
      <c r="I248" s="179"/>
      <c r="J248" s="180">
        <f>ROUND(I248*H248,2)</f>
        <v>0</v>
      </c>
      <c r="K248" s="181"/>
      <c r="L248" s="39"/>
      <c r="M248" s="182" t="s">
        <v>18</v>
      </c>
      <c r="N248" s="183" t="s">
        <v>41</v>
      </c>
      <c r="O248" s="64"/>
      <c r="P248" s="184">
        <f>O248*H248</f>
        <v>0</v>
      </c>
      <c r="Q248" s="184">
        <v>2.0000000000000002E-5</v>
      </c>
      <c r="R248" s="184">
        <f>Q248*H248</f>
        <v>6.9600000000000009E-3</v>
      </c>
      <c r="S248" s="184">
        <v>0</v>
      </c>
      <c r="T248" s="18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6" t="s">
        <v>263</v>
      </c>
      <c r="AT248" s="186" t="s">
        <v>143</v>
      </c>
      <c r="AU248" s="186" t="s">
        <v>80</v>
      </c>
      <c r="AY248" s="17" t="s">
        <v>140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7" t="s">
        <v>78</v>
      </c>
      <c r="BK248" s="187">
        <f>ROUND(I248*H248,2)</f>
        <v>0</v>
      </c>
      <c r="BL248" s="17" t="s">
        <v>263</v>
      </c>
      <c r="BM248" s="186" t="s">
        <v>1570</v>
      </c>
    </row>
    <row r="249" spans="1:65" s="13" customFormat="1">
      <c r="B249" s="193"/>
      <c r="C249" s="194"/>
      <c r="D249" s="195" t="s">
        <v>151</v>
      </c>
      <c r="E249" s="196" t="s">
        <v>18</v>
      </c>
      <c r="F249" s="197" t="s">
        <v>1571</v>
      </c>
      <c r="G249" s="194"/>
      <c r="H249" s="198">
        <v>348</v>
      </c>
      <c r="I249" s="199"/>
      <c r="J249" s="194"/>
      <c r="K249" s="194"/>
      <c r="L249" s="200"/>
      <c r="M249" s="233"/>
      <c r="N249" s="234"/>
      <c r="O249" s="234"/>
      <c r="P249" s="234"/>
      <c r="Q249" s="234"/>
      <c r="R249" s="234"/>
      <c r="S249" s="234"/>
      <c r="T249" s="235"/>
      <c r="AT249" s="204" t="s">
        <v>151</v>
      </c>
      <c r="AU249" s="204" t="s">
        <v>80</v>
      </c>
      <c r="AV249" s="13" t="s">
        <v>80</v>
      </c>
      <c r="AW249" s="13" t="s">
        <v>31</v>
      </c>
      <c r="AX249" s="13" t="s">
        <v>70</v>
      </c>
      <c r="AY249" s="204" t="s">
        <v>140</v>
      </c>
    </row>
    <row r="250" spans="1:65" s="2" customFormat="1" ht="6.95" customHeight="1">
      <c r="A250" s="34"/>
      <c r="B250" s="47"/>
      <c r="C250" s="48"/>
      <c r="D250" s="48"/>
      <c r="E250" s="48"/>
      <c r="F250" s="48"/>
      <c r="G250" s="48"/>
      <c r="H250" s="48"/>
      <c r="I250" s="48"/>
      <c r="J250" s="48"/>
      <c r="K250" s="48"/>
      <c r="L250" s="39"/>
      <c r="M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</row>
  </sheetData>
  <sheetProtection password="CDDA" sheet="1" objects="1" scenarios="1" formatColumns="0" formatRows="0" autoFilter="0"/>
  <autoFilter ref="C87:K24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8" r:id="rId2"/>
    <hyperlink ref="F104" r:id="rId3"/>
    <hyperlink ref="F111" r:id="rId4"/>
    <hyperlink ref="F126" r:id="rId5"/>
    <hyperlink ref="F136" r:id="rId6"/>
    <hyperlink ref="F142" r:id="rId7"/>
    <hyperlink ref="F155" r:id="rId8"/>
    <hyperlink ref="F165" r:id="rId9"/>
    <hyperlink ref="F170" r:id="rId10"/>
    <hyperlink ref="F183" r:id="rId11"/>
    <hyperlink ref="F193" r:id="rId12"/>
    <hyperlink ref="F196" r:id="rId13"/>
    <hyperlink ref="F202" r:id="rId14"/>
    <hyperlink ref="F206" r:id="rId15"/>
    <hyperlink ref="F210" r:id="rId16"/>
    <hyperlink ref="F216" r:id="rId17"/>
    <hyperlink ref="F222" r:id="rId18"/>
    <hyperlink ref="F228" r:id="rId19"/>
    <hyperlink ref="F231" r:id="rId20"/>
    <hyperlink ref="F238" r:id="rId21"/>
    <hyperlink ref="F244" r:id="rId22"/>
    <hyperlink ref="F246" r:id="rId2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>
      <selection activeCell="F24" sqref="F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86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26.25" customHeight="1">
      <c r="B7" s="20"/>
      <c r="E7" s="365" t="str">
        <f>'Rekapitulace stavby'!K6</f>
        <v>Rekonstrukce vnitřního sportovního areálu školy Gymnazia Brandýs nad Labem - Stará Boleslav</v>
      </c>
      <c r="F7" s="366"/>
      <c r="G7" s="366"/>
      <c r="H7" s="366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7" t="s">
        <v>1572</v>
      </c>
      <c r="F9" s="368"/>
      <c r="G9" s="368"/>
      <c r="H9" s="36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9. 10. 2022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2125</v>
      </c>
      <c r="F15" s="34"/>
      <c r="G15" s="34"/>
      <c r="H15" s="34"/>
      <c r="I15" s="105" t="s">
        <v>26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9" t="str">
        <f>'Rekapitulace stavby'!E14</f>
        <v>Vyplň údaj</v>
      </c>
      <c r="F18" s="370"/>
      <c r="G18" s="370"/>
      <c r="H18" s="370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30</v>
      </c>
      <c r="F21" s="34"/>
      <c r="G21" s="34"/>
      <c r="H21" s="34"/>
      <c r="I21" s="105" t="s">
        <v>26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1" t="s">
        <v>18</v>
      </c>
      <c r="F27" s="371"/>
      <c r="G27" s="371"/>
      <c r="H27" s="3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ROUND((SUM(BE82:BE126)),  2)</f>
        <v>0</v>
      </c>
      <c r="G33" s="34"/>
      <c r="H33" s="34"/>
      <c r="I33" s="118">
        <v>0.21</v>
      </c>
      <c r="J33" s="117">
        <f>ROUND(((SUM(BE82:BE126))*I33),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ROUND((SUM(BF82:BF126)),  2)</f>
        <v>0</v>
      </c>
      <c r="G34" s="34"/>
      <c r="H34" s="34"/>
      <c r="I34" s="118">
        <v>0.15</v>
      </c>
      <c r="J34" s="117">
        <f>ROUND(((SUM(BF82:BF126))*I34),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ROUND((SUM(BG82:BG126)),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ROUND((SUM(BH82:BH126)),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ROUND((SUM(BI82:BI126)),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6"/>
      <c r="D48" s="36"/>
      <c r="E48" s="363" t="str">
        <f>E7</f>
        <v>Rekonstrukce vnitřního sportovního areálu školy Gymnazia Brandýs nad Labem - Stará Boleslav</v>
      </c>
      <c r="F48" s="364"/>
      <c r="G48" s="364"/>
      <c r="H48" s="36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51" t="str">
        <f>E9</f>
        <v>462.3 - Úpravy povrchů - bezpečnostní obložení stěn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Královická 668</v>
      </c>
      <c r="G52" s="36"/>
      <c r="H52" s="36"/>
      <c r="I52" s="29" t="s">
        <v>22</v>
      </c>
      <c r="J52" s="59" t="str">
        <f>IF(J12="","",J12)</f>
        <v>9. 10. 2022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Gym. J. S. Machara, Brandýs nad Labem – Stará Boleslav</v>
      </c>
      <c r="G54" s="36"/>
      <c r="H54" s="36"/>
      <c r="I54" s="29" t="s">
        <v>29</v>
      </c>
      <c r="J54" s="32" t="str">
        <f>E21</f>
        <v>Ing. Andrea Kocová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Pavel Novotný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100</v>
      </c>
      <c r="D57" s="131"/>
      <c r="E57" s="131"/>
      <c r="F57" s="131"/>
      <c r="G57" s="131"/>
      <c r="H57" s="131"/>
      <c r="I57" s="131"/>
      <c r="J57" s="132" t="s">
        <v>101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102</v>
      </c>
    </row>
    <row r="60" spans="1:47" s="9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1573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118</v>
      </c>
      <c r="E62" s="143"/>
      <c r="F62" s="143"/>
      <c r="G62" s="143"/>
      <c r="H62" s="143"/>
      <c r="I62" s="143"/>
      <c r="J62" s="144">
        <f>J93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125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6.25" customHeight="1">
      <c r="A72" s="34"/>
      <c r="B72" s="35"/>
      <c r="C72" s="36"/>
      <c r="D72" s="36"/>
      <c r="E72" s="363" t="str">
        <f>E7</f>
        <v>Rekonstrukce vnitřního sportovního areálu školy Gymnazia Brandýs nad Labem - Stará Boleslav</v>
      </c>
      <c r="F72" s="364"/>
      <c r="G72" s="364"/>
      <c r="H72" s="364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97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1" t="str">
        <f>E9</f>
        <v>462.3 - Úpravy povrchů - bezpečnostní obložení stěn</v>
      </c>
      <c r="F74" s="362"/>
      <c r="G74" s="362"/>
      <c r="H74" s="362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20</v>
      </c>
      <c r="D76" s="36"/>
      <c r="E76" s="36"/>
      <c r="F76" s="27" t="str">
        <f>F12</f>
        <v>Královická 668</v>
      </c>
      <c r="G76" s="36"/>
      <c r="H76" s="36"/>
      <c r="I76" s="29" t="s">
        <v>22</v>
      </c>
      <c r="J76" s="59" t="str">
        <f>IF(J12="","",J12)</f>
        <v>9. 10. 2022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24</v>
      </c>
      <c r="D78" s="36"/>
      <c r="E78" s="36"/>
      <c r="F78" s="27" t="str">
        <f>E15</f>
        <v>Gym. J. S. Machara, Brandýs nad Labem – Stará Boleslav</v>
      </c>
      <c r="G78" s="36"/>
      <c r="H78" s="36"/>
      <c r="I78" s="29" t="s">
        <v>29</v>
      </c>
      <c r="J78" s="32" t="str">
        <f>E21</f>
        <v>Ing. Andrea Kocová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27</v>
      </c>
      <c r="D79" s="36"/>
      <c r="E79" s="36"/>
      <c r="F79" s="27" t="str">
        <f>IF(E18="","",E18)</f>
        <v>Vyplň údaj</v>
      </c>
      <c r="G79" s="36"/>
      <c r="H79" s="36"/>
      <c r="I79" s="29" t="s">
        <v>32</v>
      </c>
      <c r="J79" s="32" t="str">
        <f>E24</f>
        <v>Pavel Novotný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126</v>
      </c>
      <c r="D81" s="149" t="s">
        <v>55</v>
      </c>
      <c r="E81" s="149" t="s">
        <v>51</v>
      </c>
      <c r="F81" s="149" t="s">
        <v>52</v>
      </c>
      <c r="G81" s="149" t="s">
        <v>127</v>
      </c>
      <c r="H81" s="149" t="s">
        <v>128</v>
      </c>
      <c r="I81" s="149" t="s">
        <v>129</v>
      </c>
      <c r="J81" s="150" t="s">
        <v>101</v>
      </c>
      <c r="K81" s="151" t="s">
        <v>130</v>
      </c>
      <c r="L81" s="152"/>
      <c r="M81" s="68" t="s">
        <v>18</v>
      </c>
      <c r="N81" s="69" t="s">
        <v>40</v>
      </c>
      <c r="O81" s="69" t="s">
        <v>131</v>
      </c>
      <c r="P81" s="69" t="s">
        <v>132</v>
      </c>
      <c r="Q81" s="69" t="s">
        <v>133</v>
      </c>
      <c r="R81" s="69" t="s">
        <v>134</v>
      </c>
      <c r="S81" s="69" t="s">
        <v>135</v>
      </c>
      <c r="T81" s="70" t="s">
        <v>136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137</v>
      </c>
      <c r="D82" s="36"/>
      <c r="E82" s="36"/>
      <c r="F82" s="36"/>
      <c r="G82" s="36"/>
      <c r="H82" s="36"/>
      <c r="I82" s="36"/>
      <c r="J82" s="153">
        <f>BK82</f>
        <v>0</v>
      </c>
      <c r="K82" s="36"/>
      <c r="L82" s="39"/>
      <c r="M82" s="71"/>
      <c r="N82" s="154"/>
      <c r="O82" s="72"/>
      <c r="P82" s="155">
        <f>P83</f>
        <v>0</v>
      </c>
      <c r="Q82" s="72"/>
      <c r="R82" s="155">
        <f>R83</f>
        <v>3.6779664999999997</v>
      </c>
      <c r="S82" s="72"/>
      <c r="T82" s="156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69</v>
      </c>
      <c r="AU82" s="17" t="s">
        <v>102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69</v>
      </c>
      <c r="E83" s="161" t="s">
        <v>449</v>
      </c>
      <c r="F83" s="161" t="s">
        <v>450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P84+P93</f>
        <v>0</v>
      </c>
      <c r="Q83" s="166"/>
      <c r="R83" s="167">
        <f>R84+R93</f>
        <v>3.6779664999999997</v>
      </c>
      <c r="S83" s="166"/>
      <c r="T83" s="168">
        <f>T84+T93</f>
        <v>0</v>
      </c>
      <c r="AR83" s="169" t="s">
        <v>80</v>
      </c>
      <c r="AT83" s="170" t="s">
        <v>69</v>
      </c>
      <c r="AU83" s="170" t="s">
        <v>70</v>
      </c>
      <c r="AY83" s="169" t="s">
        <v>140</v>
      </c>
      <c r="BK83" s="171">
        <f>BK84+BK93</f>
        <v>0</v>
      </c>
    </row>
    <row r="84" spans="1:65" s="12" customFormat="1" ht="22.9" customHeight="1">
      <c r="B84" s="158"/>
      <c r="C84" s="159"/>
      <c r="D84" s="160" t="s">
        <v>69</v>
      </c>
      <c r="E84" s="172" t="s">
        <v>1574</v>
      </c>
      <c r="F84" s="172" t="s">
        <v>1575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SUM(P85:P92)</f>
        <v>0</v>
      </c>
      <c r="Q84" s="166"/>
      <c r="R84" s="167">
        <f>SUM(R85:R92)</f>
        <v>0.29079000000000005</v>
      </c>
      <c r="S84" s="166"/>
      <c r="T84" s="168">
        <f>SUM(T85:T92)</f>
        <v>0</v>
      </c>
      <c r="AR84" s="169" t="s">
        <v>80</v>
      </c>
      <c r="AT84" s="170" t="s">
        <v>69</v>
      </c>
      <c r="AU84" s="170" t="s">
        <v>78</v>
      </c>
      <c r="AY84" s="169" t="s">
        <v>140</v>
      </c>
      <c r="BK84" s="171">
        <f>SUM(BK85:BK92)</f>
        <v>0</v>
      </c>
    </row>
    <row r="85" spans="1:65" s="2" customFormat="1" ht="24.2" customHeight="1">
      <c r="A85" s="34"/>
      <c r="B85" s="35"/>
      <c r="C85" s="174" t="s">
        <v>78</v>
      </c>
      <c r="D85" s="174" t="s">
        <v>143</v>
      </c>
      <c r="E85" s="175" t="s">
        <v>1576</v>
      </c>
      <c r="F85" s="176" t="s">
        <v>1577</v>
      </c>
      <c r="G85" s="177" t="s">
        <v>169</v>
      </c>
      <c r="H85" s="178">
        <v>95.028999999999996</v>
      </c>
      <c r="I85" s="179"/>
      <c r="J85" s="180">
        <f>ROUND(I85*H85,2)</f>
        <v>0</v>
      </c>
      <c r="K85" s="181"/>
      <c r="L85" s="39"/>
      <c r="M85" s="182" t="s">
        <v>18</v>
      </c>
      <c r="N85" s="183" t="s">
        <v>41</v>
      </c>
      <c r="O85" s="64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6" t="s">
        <v>263</v>
      </c>
      <c r="AT85" s="186" t="s">
        <v>143</v>
      </c>
      <c r="AU85" s="186" t="s">
        <v>80</v>
      </c>
      <c r="AY85" s="17" t="s">
        <v>140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7" t="s">
        <v>78</v>
      </c>
      <c r="BK85" s="187">
        <f>ROUND(I85*H85,2)</f>
        <v>0</v>
      </c>
      <c r="BL85" s="17" t="s">
        <v>263</v>
      </c>
      <c r="BM85" s="186" t="s">
        <v>1578</v>
      </c>
    </row>
    <row r="86" spans="1:65" s="2" customFormat="1" ht="48.75">
      <c r="A86" s="34"/>
      <c r="B86" s="35"/>
      <c r="C86" s="36"/>
      <c r="D86" s="195" t="s">
        <v>1048</v>
      </c>
      <c r="E86" s="36"/>
      <c r="F86" s="226" t="s">
        <v>1579</v>
      </c>
      <c r="G86" s="36"/>
      <c r="H86" s="36"/>
      <c r="I86" s="190"/>
      <c r="J86" s="36"/>
      <c r="K86" s="36"/>
      <c r="L86" s="39"/>
      <c r="M86" s="191"/>
      <c r="N86" s="192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1048</v>
      </c>
      <c r="AU86" s="17" t="s">
        <v>80</v>
      </c>
    </row>
    <row r="87" spans="1:65" s="14" customFormat="1">
      <c r="B87" s="205"/>
      <c r="C87" s="206"/>
      <c r="D87" s="195" t="s">
        <v>151</v>
      </c>
      <c r="E87" s="207" t="s">
        <v>18</v>
      </c>
      <c r="F87" s="208" t="s">
        <v>1580</v>
      </c>
      <c r="G87" s="206"/>
      <c r="H87" s="207" t="s">
        <v>18</v>
      </c>
      <c r="I87" s="209"/>
      <c r="J87" s="206"/>
      <c r="K87" s="206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151</v>
      </c>
      <c r="AU87" s="214" t="s">
        <v>80</v>
      </c>
      <c r="AV87" s="14" t="s">
        <v>78</v>
      </c>
      <c r="AW87" s="14" t="s">
        <v>31</v>
      </c>
      <c r="AX87" s="14" t="s">
        <v>70</v>
      </c>
      <c r="AY87" s="214" t="s">
        <v>140</v>
      </c>
    </row>
    <row r="88" spans="1:65" s="13" customFormat="1" ht="22.5">
      <c r="B88" s="193"/>
      <c r="C88" s="194"/>
      <c r="D88" s="195" t="s">
        <v>151</v>
      </c>
      <c r="E88" s="196" t="s">
        <v>18</v>
      </c>
      <c r="F88" s="197" t="s">
        <v>1581</v>
      </c>
      <c r="G88" s="194"/>
      <c r="H88" s="198">
        <v>95.028999999999996</v>
      </c>
      <c r="I88" s="199"/>
      <c r="J88" s="194"/>
      <c r="K88" s="194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151</v>
      </c>
      <c r="AU88" s="204" t="s">
        <v>80</v>
      </c>
      <c r="AV88" s="13" t="s">
        <v>80</v>
      </c>
      <c r="AW88" s="13" t="s">
        <v>31</v>
      </c>
      <c r="AX88" s="13" t="s">
        <v>70</v>
      </c>
      <c r="AY88" s="204" t="s">
        <v>140</v>
      </c>
    </row>
    <row r="89" spans="1:65" s="2" customFormat="1" ht="24.2" customHeight="1">
      <c r="A89" s="34"/>
      <c r="B89" s="35"/>
      <c r="C89" s="215" t="s">
        <v>80</v>
      </c>
      <c r="D89" s="215" t="s">
        <v>240</v>
      </c>
      <c r="E89" s="216" t="s">
        <v>1582</v>
      </c>
      <c r="F89" s="217" t="s">
        <v>1583</v>
      </c>
      <c r="G89" s="218" t="s">
        <v>169</v>
      </c>
      <c r="H89" s="219">
        <v>96.93</v>
      </c>
      <c r="I89" s="220"/>
      <c r="J89" s="221">
        <f>ROUND(I89*H89,2)</f>
        <v>0</v>
      </c>
      <c r="K89" s="222"/>
      <c r="L89" s="223"/>
      <c r="M89" s="224" t="s">
        <v>18</v>
      </c>
      <c r="N89" s="225" t="s">
        <v>41</v>
      </c>
      <c r="O89" s="64"/>
      <c r="P89" s="184">
        <f>O89*H89</f>
        <v>0</v>
      </c>
      <c r="Q89" s="184">
        <v>3.0000000000000001E-3</v>
      </c>
      <c r="R89" s="184">
        <f>Q89*H89</f>
        <v>0.29079000000000005</v>
      </c>
      <c r="S89" s="184">
        <v>0</v>
      </c>
      <c r="T89" s="185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6" t="s">
        <v>355</v>
      </c>
      <c r="AT89" s="186" t="s">
        <v>240</v>
      </c>
      <c r="AU89" s="186" t="s">
        <v>80</v>
      </c>
      <c r="AY89" s="17" t="s">
        <v>140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7" t="s">
        <v>78</v>
      </c>
      <c r="BK89" s="187">
        <f>ROUND(I89*H89,2)</f>
        <v>0</v>
      </c>
      <c r="BL89" s="17" t="s">
        <v>263</v>
      </c>
      <c r="BM89" s="186" t="s">
        <v>1584</v>
      </c>
    </row>
    <row r="90" spans="1:65" s="13" customFormat="1">
      <c r="B90" s="193"/>
      <c r="C90" s="194"/>
      <c r="D90" s="195" t="s">
        <v>151</v>
      </c>
      <c r="E90" s="194"/>
      <c r="F90" s="197" t="s">
        <v>1585</v>
      </c>
      <c r="G90" s="194"/>
      <c r="H90" s="198">
        <v>96.93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151</v>
      </c>
      <c r="AU90" s="204" t="s">
        <v>80</v>
      </c>
      <c r="AV90" s="13" t="s">
        <v>80</v>
      </c>
      <c r="AW90" s="13" t="s">
        <v>4</v>
      </c>
      <c r="AX90" s="13" t="s">
        <v>78</v>
      </c>
      <c r="AY90" s="204" t="s">
        <v>140</v>
      </c>
    </row>
    <row r="91" spans="1:65" s="2" customFormat="1" ht="44.25" customHeight="1">
      <c r="A91" s="34"/>
      <c r="B91" s="35"/>
      <c r="C91" s="174" t="s">
        <v>141</v>
      </c>
      <c r="D91" s="174" t="s">
        <v>143</v>
      </c>
      <c r="E91" s="175" t="s">
        <v>1586</v>
      </c>
      <c r="F91" s="176" t="s">
        <v>1587</v>
      </c>
      <c r="G91" s="177" t="s">
        <v>1414</v>
      </c>
      <c r="H91" s="232"/>
      <c r="I91" s="179"/>
      <c r="J91" s="180">
        <f>ROUND(I91*H91,2)</f>
        <v>0</v>
      </c>
      <c r="K91" s="181"/>
      <c r="L91" s="39"/>
      <c r="M91" s="182" t="s">
        <v>18</v>
      </c>
      <c r="N91" s="183" t="s">
        <v>41</v>
      </c>
      <c r="O91" s="64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6" t="s">
        <v>263</v>
      </c>
      <c r="AT91" s="186" t="s">
        <v>143</v>
      </c>
      <c r="AU91" s="186" t="s">
        <v>80</v>
      </c>
      <c r="AY91" s="17" t="s">
        <v>140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7" t="s">
        <v>78</v>
      </c>
      <c r="BK91" s="187">
        <f>ROUND(I91*H91,2)</f>
        <v>0</v>
      </c>
      <c r="BL91" s="17" t="s">
        <v>263</v>
      </c>
      <c r="BM91" s="186" t="s">
        <v>1588</v>
      </c>
    </row>
    <row r="92" spans="1:65" s="2" customFormat="1">
      <c r="A92" s="34"/>
      <c r="B92" s="35"/>
      <c r="C92" s="36"/>
      <c r="D92" s="188" t="s">
        <v>149</v>
      </c>
      <c r="E92" s="36"/>
      <c r="F92" s="189" t="s">
        <v>1589</v>
      </c>
      <c r="G92" s="36"/>
      <c r="H92" s="36"/>
      <c r="I92" s="190"/>
      <c r="J92" s="36"/>
      <c r="K92" s="36"/>
      <c r="L92" s="39"/>
      <c r="M92" s="191"/>
      <c r="N92" s="192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80</v>
      </c>
    </row>
    <row r="93" spans="1:65" s="12" customFormat="1" ht="22.9" customHeight="1">
      <c r="B93" s="158"/>
      <c r="C93" s="159"/>
      <c r="D93" s="160" t="s">
        <v>69</v>
      </c>
      <c r="E93" s="172" t="s">
        <v>890</v>
      </c>
      <c r="F93" s="172" t="s">
        <v>891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SUM(P94:P126)</f>
        <v>0</v>
      </c>
      <c r="Q93" s="166"/>
      <c r="R93" s="167">
        <f>SUM(R94:R126)</f>
        <v>3.3871764999999998</v>
      </c>
      <c r="S93" s="166"/>
      <c r="T93" s="168">
        <f>SUM(T94:T126)</f>
        <v>0</v>
      </c>
      <c r="AR93" s="169" t="s">
        <v>80</v>
      </c>
      <c r="AT93" s="170" t="s">
        <v>69</v>
      </c>
      <c r="AU93" s="170" t="s">
        <v>78</v>
      </c>
      <c r="AY93" s="169" t="s">
        <v>140</v>
      </c>
      <c r="BK93" s="171">
        <f>SUM(BK94:BK126)</f>
        <v>0</v>
      </c>
    </row>
    <row r="94" spans="1:65" s="2" customFormat="1" ht="16.5" customHeight="1">
      <c r="A94" s="34"/>
      <c r="B94" s="35"/>
      <c r="C94" s="174" t="s">
        <v>147</v>
      </c>
      <c r="D94" s="174" t="s">
        <v>143</v>
      </c>
      <c r="E94" s="175" t="s">
        <v>1590</v>
      </c>
      <c r="F94" s="176" t="s">
        <v>1591</v>
      </c>
      <c r="G94" s="177" t="s">
        <v>1478</v>
      </c>
      <c r="H94" s="178">
        <v>1</v>
      </c>
      <c r="I94" s="179"/>
      <c r="J94" s="180">
        <f>ROUND(I94*H94,2)</f>
        <v>0</v>
      </c>
      <c r="K94" s="181"/>
      <c r="L94" s="39"/>
      <c r="M94" s="182" t="s">
        <v>18</v>
      </c>
      <c r="N94" s="183" t="s">
        <v>41</v>
      </c>
      <c r="O94" s="64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6" t="s">
        <v>263</v>
      </c>
      <c r="AT94" s="186" t="s">
        <v>143</v>
      </c>
      <c r="AU94" s="186" t="s">
        <v>80</v>
      </c>
      <c r="AY94" s="17" t="s">
        <v>140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7" t="s">
        <v>78</v>
      </c>
      <c r="BK94" s="187">
        <f>ROUND(I94*H94,2)</f>
        <v>0</v>
      </c>
      <c r="BL94" s="17" t="s">
        <v>263</v>
      </c>
      <c r="BM94" s="186" t="s">
        <v>1592</v>
      </c>
    </row>
    <row r="95" spans="1:65" s="2" customFormat="1" ht="24.2" customHeight="1">
      <c r="A95" s="34"/>
      <c r="B95" s="35"/>
      <c r="C95" s="174" t="s">
        <v>173</v>
      </c>
      <c r="D95" s="174" t="s">
        <v>143</v>
      </c>
      <c r="E95" s="175" t="s">
        <v>1593</v>
      </c>
      <c r="F95" s="176" t="s">
        <v>1594</v>
      </c>
      <c r="G95" s="177" t="s">
        <v>169</v>
      </c>
      <c r="H95" s="178">
        <v>9.4789999999999992</v>
      </c>
      <c r="I95" s="179"/>
      <c r="J95" s="180">
        <f>ROUND(I95*H95,2)</f>
        <v>0</v>
      </c>
      <c r="K95" s="181"/>
      <c r="L95" s="39"/>
      <c r="M95" s="182" t="s">
        <v>18</v>
      </c>
      <c r="N95" s="183" t="s">
        <v>41</v>
      </c>
      <c r="O95" s="64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263</v>
      </c>
      <c r="AT95" s="186" t="s">
        <v>143</v>
      </c>
      <c r="AU95" s="186" t="s">
        <v>80</v>
      </c>
      <c r="AY95" s="17" t="s">
        <v>140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7" t="s">
        <v>78</v>
      </c>
      <c r="BK95" s="187">
        <f>ROUND(I95*H95,2)</f>
        <v>0</v>
      </c>
      <c r="BL95" s="17" t="s">
        <v>263</v>
      </c>
      <c r="BM95" s="186" t="s">
        <v>1595</v>
      </c>
    </row>
    <row r="96" spans="1:65" s="2" customFormat="1">
      <c r="A96" s="34"/>
      <c r="B96" s="35"/>
      <c r="C96" s="36"/>
      <c r="D96" s="188" t="s">
        <v>149</v>
      </c>
      <c r="E96" s="36"/>
      <c r="F96" s="189" t="s">
        <v>1596</v>
      </c>
      <c r="G96" s="36"/>
      <c r="H96" s="36"/>
      <c r="I96" s="190"/>
      <c r="J96" s="36"/>
      <c r="K96" s="36"/>
      <c r="L96" s="39"/>
      <c r="M96" s="191"/>
      <c r="N96" s="192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149</v>
      </c>
      <c r="AU96" s="17" t="s">
        <v>80</v>
      </c>
    </row>
    <row r="97" spans="1:65" s="2" customFormat="1" ht="48.75">
      <c r="A97" s="34"/>
      <c r="B97" s="35"/>
      <c r="C97" s="36"/>
      <c r="D97" s="195" t="s">
        <v>1048</v>
      </c>
      <c r="E97" s="36"/>
      <c r="F97" s="226" t="s">
        <v>1579</v>
      </c>
      <c r="G97" s="36"/>
      <c r="H97" s="36"/>
      <c r="I97" s="190"/>
      <c r="J97" s="36"/>
      <c r="K97" s="36"/>
      <c r="L97" s="39"/>
      <c r="M97" s="191"/>
      <c r="N97" s="192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1048</v>
      </c>
      <c r="AU97" s="17" t="s">
        <v>80</v>
      </c>
    </row>
    <row r="98" spans="1:65" s="13" customFormat="1" ht="33.75">
      <c r="B98" s="193"/>
      <c r="C98" s="194"/>
      <c r="D98" s="195" t="s">
        <v>151</v>
      </c>
      <c r="E98" s="196" t="s">
        <v>18</v>
      </c>
      <c r="F98" s="197" t="s">
        <v>1597</v>
      </c>
      <c r="G98" s="194"/>
      <c r="H98" s="198">
        <v>4.6479999999999997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151</v>
      </c>
      <c r="AU98" s="204" t="s">
        <v>80</v>
      </c>
      <c r="AV98" s="13" t="s">
        <v>80</v>
      </c>
      <c r="AW98" s="13" t="s">
        <v>31</v>
      </c>
      <c r="AX98" s="13" t="s">
        <v>70</v>
      </c>
      <c r="AY98" s="204" t="s">
        <v>140</v>
      </c>
    </row>
    <row r="99" spans="1:65" s="13" customFormat="1">
      <c r="B99" s="193"/>
      <c r="C99" s="194"/>
      <c r="D99" s="195" t="s">
        <v>151</v>
      </c>
      <c r="E99" s="196" t="s">
        <v>18</v>
      </c>
      <c r="F99" s="197" t="s">
        <v>1598</v>
      </c>
      <c r="G99" s="194"/>
      <c r="H99" s="198">
        <v>0.61899999999999999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151</v>
      </c>
      <c r="AU99" s="204" t="s">
        <v>80</v>
      </c>
      <c r="AV99" s="13" t="s">
        <v>80</v>
      </c>
      <c r="AW99" s="13" t="s">
        <v>31</v>
      </c>
      <c r="AX99" s="13" t="s">
        <v>70</v>
      </c>
      <c r="AY99" s="204" t="s">
        <v>140</v>
      </c>
    </row>
    <row r="100" spans="1:65" s="13" customFormat="1" ht="22.5">
      <c r="B100" s="193"/>
      <c r="C100" s="194"/>
      <c r="D100" s="195" t="s">
        <v>151</v>
      </c>
      <c r="E100" s="196" t="s">
        <v>18</v>
      </c>
      <c r="F100" s="197" t="s">
        <v>1599</v>
      </c>
      <c r="G100" s="194"/>
      <c r="H100" s="198">
        <v>4.2119999999999997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151</v>
      </c>
      <c r="AU100" s="204" t="s">
        <v>80</v>
      </c>
      <c r="AV100" s="13" t="s">
        <v>80</v>
      </c>
      <c r="AW100" s="13" t="s">
        <v>31</v>
      </c>
      <c r="AX100" s="13" t="s">
        <v>70</v>
      </c>
      <c r="AY100" s="204" t="s">
        <v>140</v>
      </c>
    </row>
    <row r="101" spans="1:65" s="2" customFormat="1" ht="16.5" customHeight="1">
      <c r="A101" s="34"/>
      <c r="B101" s="35"/>
      <c r="C101" s="215" t="s">
        <v>165</v>
      </c>
      <c r="D101" s="215" t="s">
        <v>240</v>
      </c>
      <c r="E101" s="216" t="s">
        <v>1600</v>
      </c>
      <c r="F101" s="217" t="s">
        <v>1601</v>
      </c>
      <c r="G101" s="218" t="s">
        <v>169</v>
      </c>
      <c r="H101" s="219">
        <v>10.048</v>
      </c>
      <c r="I101" s="220"/>
      <c r="J101" s="221">
        <f>ROUND(I101*H101,2)</f>
        <v>0</v>
      </c>
      <c r="K101" s="222"/>
      <c r="L101" s="223"/>
      <c r="M101" s="224" t="s">
        <v>18</v>
      </c>
      <c r="N101" s="225" t="s">
        <v>41</v>
      </c>
      <c r="O101" s="64"/>
      <c r="P101" s="184">
        <f>O101*H101</f>
        <v>0</v>
      </c>
      <c r="Q101" s="184">
        <v>7.3000000000000001E-3</v>
      </c>
      <c r="R101" s="184">
        <f>Q101*H101</f>
        <v>7.3350399999999996E-2</v>
      </c>
      <c r="S101" s="184">
        <v>0</v>
      </c>
      <c r="T101" s="18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6" t="s">
        <v>355</v>
      </c>
      <c r="AT101" s="186" t="s">
        <v>240</v>
      </c>
      <c r="AU101" s="186" t="s">
        <v>80</v>
      </c>
      <c r="AY101" s="17" t="s">
        <v>140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7" t="s">
        <v>78</v>
      </c>
      <c r="BK101" s="187">
        <f>ROUND(I101*H101,2)</f>
        <v>0</v>
      </c>
      <c r="BL101" s="17" t="s">
        <v>263</v>
      </c>
      <c r="BM101" s="186" t="s">
        <v>1602</v>
      </c>
    </row>
    <row r="102" spans="1:65" s="13" customFormat="1">
      <c r="B102" s="193"/>
      <c r="C102" s="194"/>
      <c r="D102" s="195" t="s">
        <v>151</v>
      </c>
      <c r="E102" s="194"/>
      <c r="F102" s="197" t="s">
        <v>1603</v>
      </c>
      <c r="G102" s="194"/>
      <c r="H102" s="198">
        <v>10.048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151</v>
      </c>
      <c r="AU102" s="204" t="s">
        <v>80</v>
      </c>
      <c r="AV102" s="13" t="s">
        <v>80</v>
      </c>
      <c r="AW102" s="13" t="s">
        <v>4</v>
      </c>
      <c r="AX102" s="13" t="s">
        <v>78</v>
      </c>
      <c r="AY102" s="204" t="s">
        <v>140</v>
      </c>
    </row>
    <row r="103" spans="1:65" s="2" customFormat="1" ht="24.2" customHeight="1">
      <c r="A103" s="34"/>
      <c r="B103" s="35"/>
      <c r="C103" s="174" t="s">
        <v>195</v>
      </c>
      <c r="D103" s="174" t="s">
        <v>143</v>
      </c>
      <c r="E103" s="175" t="s">
        <v>1604</v>
      </c>
      <c r="F103" s="176" t="s">
        <v>1605</v>
      </c>
      <c r="G103" s="177" t="s">
        <v>169</v>
      </c>
      <c r="H103" s="178">
        <v>77.927000000000007</v>
      </c>
      <c r="I103" s="179"/>
      <c r="J103" s="180">
        <f>ROUND(I103*H103,2)</f>
        <v>0</v>
      </c>
      <c r="K103" s="181"/>
      <c r="L103" s="39"/>
      <c r="M103" s="182" t="s">
        <v>18</v>
      </c>
      <c r="N103" s="183" t="s">
        <v>41</v>
      </c>
      <c r="O103" s="64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6" t="s">
        <v>263</v>
      </c>
      <c r="AT103" s="186" t="s">
        <v>143</v>
      </c>
      <c r="AU103" s="186" t="s">
        <v>80</v>
      </c>
      <c r="AY103" s="17" t="s">
        <v>140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7" t="s">
        <v>78</v>
      </c>
      <c r="BK103" s="187">
        <f>ROUND(I103*H103,2)</f>
        <v>0</v>
      </c>
      <c r="BL103" s="17" t="s">
        <v>263</v>
      </c>
      <c r="BM103" s="186" t="s">
        <v>1606</v>
      </c>
    </row>
    <row r="104" spans="1:65" s="2" customFormat="1" ht="48.75">
      <c r="A104" s="34"/>
      <c r="B104" s="35"/>
      <c r="C104" s="36"/>
      <c r="D104" s="195" t="s">
        <v>1048</v>
      </c>
      <c r="E104" s="36"/>
      <c r="F104" s="226" t="s">
        <v>1579</v>
      </c>
      <c r="G104" s="36"/>
      <c r="H104" s="36"/>
      <c r="I104" s="190"/>
      <c r="J104" s="36"/>
      <c r="K104" s="36"/>
      <c r="L104" s="39"/>
      <c r="M104" s="191"/>
      <c r="N104" s="19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1048</v>
      </c>
      <c r="AU104" s="17" t="s">
        <v>80</v>
      </c>
    </row>
    <row r="105" spans="1:65" s="13" customFormat="1" ht="33.75">
      <c r="B105" s="193"/>
      <c r="C105" s="194"/>
      <c r="D105" s="195" t="s">
        <v>151</v>
      </c>
      <c r="E105" s="196" t="s">
        <v>18</v>
      </c>
      <c r="F105" s="197" t="s">
        <v>1607</v>
      </c>
      <c r="G105" s="194"/>
      <c r="H105" s="198">
        <v>77.927000000000007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151</v>
      </c>
      <c r="AU105" s="204" t="s">
        <v>80</v>
      </c>
      <c r="AV105" s="13" t="s">
        <v>80</v>
      </c>
      <c r="AW105" s="13" t="s">
        <v>31</v>
      </c>
      <c r="AX105" s="13" t="s">
        <v>70</v>
      </c>
      <c r="AY105" s="204" t="s">
        <v>140</v>
      </c>
    </row>
    <row r="106" spans="1:65" s="2" customFormat="1" ht="33" customHeight="1">
      <c r="A106" s="34"/>
      <c r="B106" s="35"/>
      <c r="C106" s="215" t="s">
        <v>219</v>
      </c>
      <c r="D106" s="215" t="s">
        <v>240</v>
      </c>
      <c r="E106" s="216" t="s">
        <v>1608</v>
      </c>
      <c r="F106" s="217" t="s">
        <v>1609</v>
      </c>
      <c r="G106" s="218" t="s">
        <v>169</v>
      </c>
      <c r="H106" s="219">
        <v>82.602999999999994</v>
      </c>
      <c r="I106" s="220"/>
      <c r="J106" s="221">
        <f>ROUND(I106*H106,2)</f>
        <v>0</v>
      </c>
      <c r="K106" s="222"/>
      <c r="L106" s="223"/>
      <c r="M106" s="224" t="s">
        <v>18</v>
      </c>
      <c r="N106" s="225" t="s">
        <v>41</v>
      </c>
      <c r="O106" s="64"/>
      <c r="P106" s="184">
        <f>O106*H106</f>
        <v>0</v>
      </c>
      <c r="Q106" s="184">
        <v>1.755E-2</v>
      </c>
      <c r="R106" s="184">
        <f>Q106*H106</f>
        <v>1.44968265</v>
      </c>
      <c r="S106" s="184">
        <v>0</v>
      </c>
      <c r="T106" s="18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6" t="s">
        <v>355</v>
      </c>
      <c r="AT106" s="186" t="s">
        <v>240</v>
      </c>
      <c r="AU106" s="186" t="s">
        <v>80</v>
      </c>
      <c r="AY106" s="17" t="s">
        <v>140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7" t="s">
        <v>78</v>
      </c>
      <c r="BK106" s="187">
        <f>ROUND(I106*H106,2)</f>
        <v>0</v>
      </c>
      <c r="BL106" s="17" t="s">
        <v>263</v>
      </c>
      <c r="BM106" s="186" t="s">
        <v>1610</v>
      </c>
    </row>
    <row r="107" spans="1:65" s="2" customFormat="1" ht="19.5">
      <c r="A107" s="34"/>
      <c r="B107" s="35"/>
      <c r="C107" s="36"/>
      <c r="D107" s="195" t="s">
        <v>1048</v>
      </c>
      <c r="E107" s="36"/>
      <c r="F107" s="226" t="s">
        <v>1611</v>
      </c>
      <c r="G107" s="36"/>
      <c r="H107" s="36"/>
      <c r="I107" s="190"/>
      <c r="J107" s="36"/>
      <c r="K107" s="36"/>
      <c r="L107" s="39"/>
      <c r="M107" s="191"/>
      <c r="N107" s="192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1048</v>
      </c>
      <c r="AU107" s="17" t="s">
        <v>80</v>
      </c>
    </row>
    <row r="108" spans="1:65" s="13" customFormat="1">
      <c r="B108" s="193"/>
      <c r="C108" s="194"/>
      <c r="D108" s="195" t="s">
        <v>151</v>
      </c>
      <c r="E108" s="194"/>
      <c r="F108" s="197" t="s">
        <v>1612</v>
      </c>
      <c r="G108" s="194"/>
      <c r="H108" s="198">
        <v>82.602999999999994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151</v>
      </c>
      <c r="AU108" s="204" t="s">
        <v>80</v>
      </c>
      <c r="AV108" s="13" t="s">
        <v>80</v>
      </c>
      <c r="AW108" s="13" t="s">
        <v>4</v>
      </c>
      <c r="AX108" s="13" t="s">
        <v>78</v>
      </c>
      <c r="AY108" s="204" t="s">
        <v>140</v>
      </c>
    </row>
    <row r="109" spans="1:65" s="2" customFormat="1" ht="24.2" customHeight="1">
      <c r="A109" s="34"/>
      <c r="B109" s="35"/>
      <c r="C109" s="174" t="s">
        <v>225</v>
      </c>
      <c r="D109" s="174" t="s">
        <v>143</v>
      </c>
      <c r="E109" s="175" t="s">
        <v>1604</v>
      </c>
      <c r="F109" s="176" t="s">
        <v>1605</v>
      </c>
      <c r="G109" s="177" t="s">
        <v>169</v>
      </c>
      <c r="H109" s="178">
        <v>80.995000000000005</v>
      </c>
      <c r="I109" s="179"/>
      <c r="J109" s="180">
        <f>ROUND(I109*H109,2)</f>
        <v>0</v>
      </c>
      <c r="K109" s="181"/>
      <c r="L109" s="39"/>
      <c r="M109" s="182" t="s">
        <v>18</v>
      </c>
      <c r="N109" s="183" t="s">
        <v>41</v>
      </c>
      <c r="O109" s="64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6" t="s">
        <v>263</v>
      </c>
      <c r="AT109" s="186" t="s">
        <v>143</v>
      </c>
      <c r="AU109" s="186" t="s">
        <v>80</v>
      </c>
      <c r="AY109" s="17" t="s">
        <v>140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7" t="s">
        <v>78</v>
      </c>
      <c r="BK109" s="187">
        <f>ROUND(I109*H109,2)</f>
        <v>0</v>
      </c>
      <c r="BL109" s="17" t="s">
        <v>263</v>
      </c>
      <c r="BM109" s="186" t="s">
        <v>1613</v>
      </c>
    </row>
    <row r="110" spans="1:65" s="2" customFormat="1" ht="48.75">
      <c r="A110" s="34"/>
      <c r="B110" s="35"/>
      <c r="C110" s="36"/>
      <c r="D110" s="195" t="s">
        <v>1048</v>
      </c>
      <c r="E110" s="36"/>
      <c r="F110" s="226" t="s">
        <v>1579</v>
      </c>
      <c r="G110" s="36"/>
      <c r="H110" s="36"/>
      <c r="I110" s="190"/>
      <c r="J110" s="36"/>
      <c r="K110" s="36"/>
      <c r="L110" s="39"/>
      <c r="M110" s="191"/>
      <c r="N110" s="192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1048</v>
      </c>
      <c r="AU110" s="17" t="s">
        <v>80</v>
      </c>
    </row>
    <row r="111" spans="1:65" s="13" customFormat="1">
      <c r="B111" s="193"/>
      <c r="C111" s="194"/>
      <c r="D111" s="195" t="s">
        <v>151</v>
      </c>
      <c r="E111" s="196" t="s">
        <v>18</v>
      </c>
      <c r="F111" s="197" t="s">
        <v>1614</v>
      </c>
      <c r="G111" s="194"/>
      <c r="H111" s="198">
        <v>10.374000000000001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151</v>
      </c>
      <c r="AU111" s="204" t="s">
        <v>80</v>
      </c>
      <c r="AV111" s="13" t="s">
        <v>80</v>
      </c>
      <c r="AW111" s="13" t="s">
        <v>31</v>
      </c>
      <c r="AX111" s="13" t="s">
        <v>70</v>
      </c>
      <c r="AY111" s="204" t="s">
        <v>140</v>
      </c>
    </row>
    <row r="112" spans="1:65" s="13" customFormat="1" ht="22.5">
      <c r="B112" s="193"/>
      <c r="C112" s="194"/>
      <c r="D112" s="195" t="s">
        <v>151</v>
      </c>
      <c r="E112" s="196" t="s">
        <v>18</v>
      </c>
      <c r="F112" s="197" t="s">
        <v>1615</v>
      </c>
      <c r="G112" s="194"/>
      <c r="H112" s="198">
        <v>70.620999999999995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151</v>
      </c>
      <c r="AU112" s="204" t="s">
        <v>80</v>
      </c>
      <c r="AV112" s="13" t="s">
        <v>80</v>
      </c>
      <c r="AW112" s="13" t="s">
        <v>31</v>
      </c>
      <c r="AX112" s="13" t="s">
        <v>70</v>
      </c>
      <c r="AY112" s="204" t="s">
        <v>140</v>
      </c>
    </row>
    <row r="113" spans="1:65" s="2" customFormat="1" ht="24.2" customHeight="1">
      <c r="A113" s="34"/>
      <c r="B113" s="35"/>
      <c r="C113" s="215" t="s">
        <v>232</v>
      </c>
      <c r="D113" s="215" t="s">
        <v>240</v>
      </c>
      <c r="E113" s="216" t="s">
        <v>1616</v>
      </c>
      <c r="F113" s="217" t="s">
        <v>1617</v>
      </c>
      <c r="G113" s="218" t="s">
        <v>169</v>
      </c>
      <c r="H113" s="219">
        <v>85.855000000000004</v>
      </c>
      <c r="I113" s="220"/>
      <c r="J113" s="221">
        <f>ROUND(I113*H113,2)</f>
        <v>0</v>
      </c>
      <c r="K113" s="222"/>
      <c r="L113" s="223"/>
      <c r="M113" s="224" t="s">
        <v>18</v>
      </c>
      <c r="N113" s="225" t="s">
        <v>41</v>
      </c>
      <c r="O113" s="64"/>
      <c r="P113" s="184">
        <f>O113*H113</f>
        <v>0</v>
      </c>
      <c r="Q113" s="184">
        <v>1.755E-2</v>
      </c>
      <c r="R113" s="184">
        <f>Q113*H113</f>
        <v>1.5067552500000001</v>
      </c>
      <c r="S113" s="184">
        <v>0</v>
      </c>
      <c r="T113" s="18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6" t="s">
        <v>355</v>
      </c>
      <c r="AT113" s="186" t="s">
        <v>240</v>
      </c>
      <c r="AU113" s="186" t="s">
        <v>80</v>
      </c>
      <c r="AY113" s="17" t="s">
        <v>140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7" t="s">
        <v>78</v>
      </c>
      <c r="BK113" s="187">
        <f>ROUND(I113*H113,2)</f>
        <v>0</v>
      </c>
      <c r="BL113" s="17" t="s">
        <v>263</v>
      </c>
      <c r="BM113" s="186" t="s">
        <v>1618</v>
      </c>
    </row>
    <row r="114" spans="1:65" s="2" customFormat="1" ht="19.5">
      <c r="A114" s="34"/>
      <c r="B114" s="35"/>
      <c r="C114" s="36"/>
      <c r="D114" s="195" t="s">
        <v>1048</v>
      </c>
      <c r="E114" s="36"/>
      <c r="F114" s="226" t="s">
        <v>1611</v>
      </c>
      <c r="G114" s="36"/>
      <c r="H114" s="36"/>
      <c r="I114" s="190"/>
      <c r="J114" s="36"/>
      <c r="K114" s="36"/>
      <c r="L114" s="39"/>
      <c r="M114" s="191"/>
      <c r="N114" s="192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1048</v>
      </c>
      <c r="AU114" s="17" t="s">
        <v>80</v>
      </c>
    </row>
    <row r="115" spans="1:65" s="13" customFormat="1">
      <c r="B115" s="193"/>
      <c r="C115" s="194"/>
      <c r="D115" s="195" t="s">
        <v>151</v>
      </c>
      <c r="E115" s="194"/>
      <c r="F115" s="197" t="s">
        <v>1619</v>
      </c>
      <c r="G115" s="194"/>
      <c r="H115" s="198">
        <v>85.855000000000004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151</v>
      </c>
      <c r="AU115" s="204" t="s">
        <v>80</v>
      </c>
      <c r="AV115" s="13" t="s">
        <v>80</v>
      </c>
      <c r="AW115" s="13" t="s">
        <v>4</v>
      </c>
      <c r="AX115" s="13" t="s">
        <v>78</v>
      </c>
      <c r="AY115" s="204" t="s">
        <v>140</v>
      </c>
    </row>
    <row r="116" spans="1:65" s="2" customFormat="1" ht="24.2" customHeight="1">
      <c r="A116" s="34"/>
      <c r="B116" s="35"/>
      <c r="C116" s="174" t="s">
        <v>239</v>
      </c>
      <c r="D116" s="174" t="s">
        <v>143</v>
      </c>
      <c r="E116" s="175" t="s">
        <v>1604</v>
      </c>
      <c r="F116" s="176" t="s">
        <v>1605</v>
      </c>
      <c r="G116" s="177" t="s">
        <v>169</v>
      </c>
      <c r="H116" s="178">
        <v>19.210999999999999</v>
      </c>
      <c r="I116" s="179"/>
      <c r="J116" s="180">
        <f>ROUND(I116*H116,2)</f>
        <v>0</v>
      </c>
      <c r="K116" s="181"/>
      <c r="L116" s="39"/>
      <c r="M116" s="182" t="s">
        <v>18</v>
      </c>
      <c r="N116" s="183" t="s">
        <v>41</v>
      </c>
      <c r="O116" s="64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6" t="s">
        <v>263</v>
      </c>
      <c r="AT116" s="186" t="s">
        <v>143</v>
      </c>
      <c r="AU116" s="186" t="s">
        <v>80</v>
      </c>
      <c r="AY116" s="17" t="s">
        <v>140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7" t="s">
        <v>78</v>
      </c>
      <c r="BK116" s="187">
        <f>ROUND(I116*H116,2)</f>
        <v>0</v>
      </c>
      <c r="BL116" s="17" t="s">
        <v>263</v>
      </c>
      <c r="BM116" s="186" t="s">
        <v>1620</v>
      </c>
    </row>
    <row r="117" spans="1:65" s="2" customFormat="1" ht="48.75">
      <c r="A117" s="34"/>
      <c r="B117" s="35"/>
      <c r="C117" s="36"/>
      <c r="D117" s="195" t="s">
        <v>1048</v>
      </c>
      <c r="E117" s="36"/>
      <c r="F117" s="226" t="s">
        <v>1579</v>
      </c>
      <c r="G117" s="36"/>
      <c r="H117" s="36"/>
      <c r="I117" s="190"/>
      <c r="J117" s="36"/>
      <c r="K117" s="36"/>
      <c r="L117" s="39"/>
      <c r="M117" s="191"/>
      <c r="N117" s="192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1048</v>
      </c>
      <c r="AU117" s="17" t="s">
        <v>80</v>
      </c>
    </row>
    <row r="118" spans="1:65" s="13" customFormat="1">
      <c r="B118" s="193"/>
      <c r="C118" s="194"/>
      <c r="D118" s="195" t="s">
        <v>151</v>
      </c>
      <c r="E118" s="196" t="s">
        <v>18</v>
      </c>
      <c r="F118" s="197" t="s">
        <v>1621</v>
      </c>
      <c r="G118" s="194"/>
      <c r="H118" s="198">
        <v>15.051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151</v>
      </c>
      <c r="AU118" s="204" t="s">
        <v>80</v>
      </c>
      <c r="AV118" s="13" t="s">
        <v>80</v>
      </c>
      <c r="AW118" s="13" t="s">
        <v>31</v>
      </c>
      <c r="AX118" s="13" t="s">
        <v>70</v>
      </c>
      <c r="AY118" s="204" t="s">
        <v>140</v>
      </c>
    </row>
    <row r="119" spans="1:65" s="13" customFormat="1">
      <c r="B119" s="193"/>
      <c r="C119" s="194"/>
      <c r="D119" s="195" t="s">
        <v>151</v>
      </c>
      <c r="E119" s="196" t="s">
        <v>18</v>
      </c>
      <c r="F119" s="197" t="s">
        <v>1622</v>
      </c>
      <c r="G119" s="194"/>
      <c r="H119" s="198">
        <v>4.16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151</v>
      </c>
      <c r="AU119" s="204" t="s">
        <v>80</v>
      </c>
      <c r="AV119" s="13" t="s">
        <v>80</v>
      </c>
      <c r="AW119" s="13" t="s">
        <v>31</v>
      </c>
      <c r="AX119" s="13" t="s">
        <v>70</v>
      </c>
      <c r="AY119" s="204" t="s">
        <v>140</v>
      </c>
    </row>
    <row r="120" spans="1:65" s="2" customFormat="1" ht="24.2" customHeight="1">
      <c r="A120" s="34"/>
      <c r="B120" s="35"/>
      <c r="C120" s="215" t="s">
        <v>244</v>
      </c>
      <c r="D120" s="215" t="s">
        <v>240</v>
      </c>
      <c r="E120" s="216" t="s">
        <v>1623</v>
      </c>
      <c r="F120" s="217" t="s">
        <v>1624</v>
      </c>
      <c r="G120" s="218" t="s">
        <v>169</v>
      </c>
      <c r="H120" s="219">
        <v>20.364000000000001</v>
      </c>
      <c r="I120" s="220"/>
      <c r="J120" s="221">
        <f>ROUND(I120*H120,2)</f>
        <v>0</v>
      </c>
      <c r="K120" s="222"/>
      <c r="L120" s="223"/>
      <c r="M120" s="224" t="s">
        <v>18</v>
      </c>
      <c r="N120" s="225" t="s">
        <v>41</v>
      </c>
      <c r="O120" s="64"/>
      <c r="P120" s="184">
        <f>O120*H120</f>
        <v>0</v>
      </c>
      <c r="Q120" s="184">
        <v>1.755E-2</v>
      </c>
      <c r="R120" s="184">
        <f>Q120*H120</f>
        <v>0.35738819999999999</v>
      </c>
      <c r="S120" s="184">
        <v>0</v>
      </c>
      <c r="T120" s="18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6" t="s">
        <v>355</v>
      </c>
      <c r="AT120" s="186" t="s">
        <v>240</v>
      </c>
      <c r="AU120" s="186" t="s">
        <v>80</v>
      </c>
      <c r="AY120" s="17" t="s">
        <v>140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7" t="s">
        <v>78</v>
      </c>
      <c r="BK120" s="187">
        <f>ROUND(I120*H120,2)</f>
        <v>0</v>
      </c>
      <c r="BL120" s="17" t="s">
        <v>263</v>
      </c>
      <c r="BM120" s="186" t="s">
        <v>1625</v>
      </c>
    </row>
    <row r="121" spans="1:65" s="2" customFormat="1" ht="19.5">
      <c r="A121" s="34"/>
      <c r="B121" s="35"/>
      <c r="C121" s="36"/>
      <c r="D121" s="195" t="s">
        <v>1048</v>
      </c>
      <c r="E121" s="36"/>
      <c r="F121" s="226" t="s">
        <v>1611</v>
      </c>
      <c r="G121" s="36"/>
      <c r="H121" s="36"/>
      <c r="I121" s="190"/>
      <c r="J121" s="36"/>
      <c r="K121" s="36"/>
      <c r="L121" s="39"/>
      <c r="M121" s="191"/>
      <c r="N121" s="192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1048</v>
      </c>
      <c r="AU121" s="17" t="s">
        <v>80</v>
      </c>
    </row>
    <row r="122" spans="1:65" s="13" customFormat="1">
      <c r="B122" s="193"/>
      <c r="C122" s="194"/>
      <c r="D122" s="195" t="s">
        <v>151</v>
      </c>
      <c r="E122" s="194"/>
      <c r="F122" s="197" t="s">
        <v>1626</v>
      </c>
      <c r="G122" s="194"/>
      <c r="H122" s="198">
        <v>20.364000000000001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151</v>
      </c>
      <c r="AU122" s="204" t="s">
        <v>80</v>
      </c>
      <c r="AV122" s="13" t="s">
        <v>80</v>
      </c>
      <c r="AW122" s="13" t="s">
        <v>4</v>
      </c>
      <c r="AX122" s="13" t="s">
        <v>78</v>
      </c>
      <c r="AY122" s="204" t="s">
        <v>140</v>
      </c>
    </row>
    <row r="123" spans="1:65" s="2" customFormat="1" ht="37.9" customHeight="1">
      <c r="A123" s="34"/>
      <c r="B123" s="35"/>
      <c r="C123" s="174" t="s">
        <v>248</v>
      </c>
      <c r="D123" s="174" t="s">
        <v>143</v>
      </c>
      <c r="E123" s="175" t="s">
        <v>1627</v>
      </c>
      <c r="F123" s="176" t="s">
        <v>1628</v>
      </c>
      <c r="G123" s="177" t="s">
        <v>169</v>
      </c>
      <c r="H123" s="178">
        <v>74.828999999999994</v>
      </c>
      <c r="I123" s="179"/>
      <c r="J123" s="180">
        <f>ROUND(I123*H123,2)</f>
        <v>0</v>
      </c>
      <c r="K123" s="181"/>
      <c r="L123" s="39"/>
      <c r="M123" s="182" t="s">
        <v>18</v>
      </c>
      <c r="N123" s="183" t="s">
        <v>41</v>
      </c>
      <c r="O123" s="64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6" t="s">
        <v>263</v>
      </c>
      <c r="AT123" s="186" t="s">
        <v>143</v>
      </c>
      <c r="AU123" s="186" t="s">
        <v>80</v>
      </c>
      <c r="AY123" s="17" t="s">
        <v>140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7" t="s">
        <v>78</v>
      </c>
      <c r="BK123" s="187">
        <f>ROUND(I123*H123,2)</f>
        <v>0</v>
      </c>
      <c r="BL123" s="17" t="s">
        <v>263</v>
      </c>
      <c r="BM123" s="186" t="s">
        <v>1629</v>
      </c>
    </row>
    <row r="124" spans="1:65" s="13" customFormat="1" ht="33.75">
      <c r="B124" s="193"/>
      <c r="C124" s="194"/>
      <c r="D124" s="195" t="s">
        <v>151</v>
      </c>
      <c r="E124" s="196" t="s">
        <v>18</v>
      </c>
      <c r="F124" s="197" t="s">
        <v>1630</v>
      </c>
      <c r="G124" s="194"/>
      <c r="H124" s="198">
        <v>74.828999999999994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151</v>
      </c>
      <c r="AU124" s="204" t="s">
        <v>80</v>
      </c>
      <c r="AV124" s="13" t="s">
        <v>80</v>
      </c>
      <c r="AW124" s="13" t="s">
        <v>31</v>
      </c>
      <c r="AX124" s="13" t="s">
        <v>70</v>
      </c>
      <c r="AY124" s="204" t="s">
        <v>140</v>
      </c>
    </row>
    <row r="125" spans="1:65" s="2" customFormat="1" ht="44.25" customHeight="1">
      <c r="A125" s="34"/>
      <c r="B125" s="35"/>
      <c r="C125" s="174" t="s">
        <v>254</v>
      </c>
      <c r="D125" s="174" t="s">
        <v>143</v>
      </c>
      <c r="E125" s="175" t="s">
        <v>1631</v>
      </c>
      <c r="F125" s="176" t="s">
        <v>1632</v>
      </c>
      <c r="G125" s="177" t="s">
        <v>1414</v>
      </c>
      <c r="H125" s="232"/>
      <c r="I125" s="179"/>
      <c r="J125" s="180">
        <f>ROUND(I125*H125,2)</f>
        <v>0</v>
      </c>
      <c r="K125" s="181"/>
      <c r="L125" s="39"/>
      <c r="M125" s="182" t="s">
        <v>18</v>
      </c>
      <c r="N125" s="183" t="s">
        <v>41</v>
      </c>
      <c r="O125" s="64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6" t="s">
        <v>263</v>
      </c>
      <c r="AT125" s="186" t="s">
        <v>143</v>
      </c>
      <c r="AU125" s="186" t="s">
        <v>80</v>
      </c>
      <c r="AY125" s="17" t="s">
        <v>140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7" t="s">
        <v>78</v>
      </c>
      <c r="BK125" s="187">
        <f>ROUND(I125*H125,2)</f>
        <v>0</v>
      </c>
      <c r="BL125" s="17" t="s">
        <v>263</v>
      </c>
      <c r="BM125" s="186" t="s">
        <v>1633</v>
      </c>
    </row>
    <row r="126" spans="1:65" s="2" customFormat="1">
      <c r="A126" s="34"/>
      <c r="B126" s="35"/>
      <c r="C126" s="36"/>
      <c r="D126" s="188" t="s">
        <v>149</v>
      </c>
      <c r="E126" s="36"/>
      <c r="F126" s="189" t="s">
        <v>1634</v>
      </c>
      <c r="G126" s="36"/>
      <c r="H126" s="36"/>
      <c r="I126" s="190"/>
      <c r="J126" s="36"/>
      <c r="K126" s="36"/>
      <c r="L126" s="39"/>
      <c r="M126" s="236"/>
      <c r="N126" s="237"/>
      <c r="O126" s="229"/>
      <c r="P126" s="229"/>
      <c r="Q126" s="229"/>
      <c r="R126" s="229"/>
      <c r="S126" s="229"/>
      <c r="T126" s="23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149</v>
      </c>
      <c r="AU126" s="17" t="s">
        <v>80</v>
      </c>
    </row>
    <row r="127" spans="1:65" s="2" customFormat="1" ht="6.95" customHeight="1">
      <c r="A127" s="34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39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sheetProtection password="CDDA" sheet="1" objects="1" scenarios="1" formatColumns="0" formatRows="0" autoFilter="0"/>
  <autoFilter ref="C81:K12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126" r:id="rId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Y21" sqref="Y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89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26.25" customHeight="1">
      <c r="B7" s="20"/>
      <c r="E7" s="365" t="str">
        <f>'Rekapitulace stavby'!K6</f>
        <v>Rekonstrukce vnitřního sportovního areálu školy Gymnazia Brandýs nad Labem - Stará Boleslav</v>
      </c>
      <c r="F7" s="366"/>
      <c r="G7" s="366"/>
      <c r="H7" s="366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7" t="s">
        <v>1635</v>
      </c>
      <c r="F9" s="368"/>
      <c r="G9" s="368"/>
      <c r="H9" s="36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9. 10. 2022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2126</v>
      </c>
      <c r="F15" s="34"/>
      <c r="G15" s="34"/>
      <c r="H15" s="34"/>
      <c r="I15" s="105" t="s">
        <v>26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9" t="str">
        <f>'Rekapitulace stavby'!E14</f>
        <v>Vyplň údaj</v>
      </c>
      <c r="F18" s="370"/>
      <c r="G18" s="370"/>
      <c r="H18" s="370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30</v>
      </c>
      <c r="F21" s="34"/>
      <c r="G21" s="34"/>
      <c r="H21" s="34"/>
      <c r="I21" s="105" t="s">
        <v>26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1" t="s">
        <v>18</v>
      </c>
      <c r="F27" s="371"/>
      <c r="G27" s="371"/>
      <c r="H27" s="3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ROUND(J84,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ROUND((SUM(BE84:BE151)),  2)</f>
        <v>0</v>
      </c>
      <c r="G33" s="34"/>
      <c r="H33" s="34"/>
      <c r="I33" s="118">
        <v>0.21</v>
      </c>
      <c r="J33" s="117">
        <f>ROUND(((SUM(BE84:BE151))*I33),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ROUND((SUM(BF84:BF151)),  2)</f>
        <v>0</v>
      </c>
      <c r="G34" s="34"/>
      <c r="H34" s="34"/>
      <c r="I34" s="118">
        <v>0.15</v>
      </c>
      <c r="J34" s="117">
        <f>ROUND(((SUM(BF84:BF151))*I34),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ROUND((SUM(BG84:BG151)),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ROUND((SUM(BH84:BH151)),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ROUND((SUM(BI84:BI151)),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6"/>
      <c r="D48" s="36"/>
      <c r="E48" s="363" t="str">
        <f>E7</f>
        <v>Rekonstrukce vnitřního sportovního areálu školy Gymnazia Brandýs nad Labem - Stará Boleslav</v>
      </c>
      <c r="F48" s="364"/>
      <c r="G48" s="364"/>
      <c r="H48" s="36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51" t="str">
        <f>E9</f>
        <v>462.4 - Elektronické komunikace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Královická 668</v>
      </c>
      <c r="G52" s="36"/>
      <c r="H52" s="36"/>
      <c r="I52" s="29" t="s">
        <v>22</v>
      </c>
      <c r="J52" s="59" t="str">
        <f>IF(J12="","",J12)</f>
        <v>9. 10. 2022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Gym. J. S. Machara, Brandýs nad Labem  – Stará Boleslav</v>
      </c>
      <c r="G54" s="36"/>
      <c r="H54" s="36"/>
      <c r="I54" s="29" t="s">
        <v>29</v>
      </c>
      <c r="J54" s="32" t="str">
        <f>E21</f>
        <v>Ing. Andrea Kocová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Pavel Novotný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100</v>
      </c>
      <c r="D57" s="131"/>
      <c r="E57" s="131"/>
      <c r="F57" s="131"/>
      <c r="G57" s="131"/>
      <c r="H57" s="131"/>
      <c r="I57" s="131"/>
      <c r="J57" s="132" t="s">
        <v>101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102</v>
      </c>
    </row>
    <row r="60" spans="1:47" s="9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7"/>
      <c r="J60" s="138">
        <f>J85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1636</v>
      </c>
      <c r="E61" s="143"/>
      <c r="F61" s="143"/>
      <c r="G61" s="143"/>
      <c r="H61" s="143"/>
      <c r="I61" s="143"/>
      <c r="J61" s="144">
        <f>J86</f>
        <v>0</v>
      </c>
      <c r="K61" s="141"/>
      <c r="L61" s="145"/>
    </row>
    <row r="62" spans="1:47" s="10" customFormat="1" ht="14.85" customHeight="1">
      <c r="B62" s="140"/>
      <c r="C62" s="141"/>
      <c r="D62" s="142" t="s">
        <v>1637</v>
      </c>
      <c r="E62" s="143"/>
      <c r="F62" s="143"/>
      <c r="G62" s="143"/>
      <c r="H62" s="143"/>
      <c r="I62" s="143"/>
      <c r="J62" s="144">
        <f>J89</f>
        <v>0</v>
      </c>
      <c r="K62" s="141"/>
      <c r="L62" s="145"/>
    </row>
    <row r="63" spans="1:47" s="10" customFormat="1" ht="14.85" customHeight="1">
      <c r="B63" s="140"/>
      <c r="C63" s="141"/>
      <c r="D63" s="142" t="s">
        <v>1638</v>
      </c>
      <c r="E63" s="143"/>
      <c r="F63" s="143"/>
      <c r="G63" s="143"/>
      <c r="H63" s="143"/>
      <c r="I63" s="143"/>
      <c r="J63" s="144">
        <f>J124</f>
        <v>0</v>
      </c>
      <c r="K63" s="141"/>
      <c r="L63" s="145"/>
    </row>
    <row r="64" spans="1:47" s="10" customFormat="1" ht="14.85" customHeight="1">
      <c r="B64" s="140"/>
      <c r="C64" s="141"/>
      <c r="D64" s="142" t="s">
        <v>1639</v>
      </c>
      <c r="E64" s="143"/>
      <c r="F64" s="143"/>
      <c r="G64" s="143"/>
      <c r="H64" s="143"/>
      <c r="I64" s="143"/>
      <c r="J64" s="144">
        <f>J142</f>
        <v>0</v>
      </c>
      <c r="K64" s="141"/>
      <c r="L64" s="145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6.25" customHeight="1">
      <c r="A74" s="34"/>
      <c r="B74" s="35"/>
      <c r="C74" s="36"/>
      <c r="D74" s="36"/>
      <c r="E74" s="363" t="str">
        <f>E7</f>
        <v>Rekonstrukce vnitřního sportovního areálu školy Gymnazia Brandýs nad Labem - Stará Boleslav</v>
      </c>
      <c r="F74" s="364"/>
      <c r="G74" s="364"/>
      <c r="H74" s="364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97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51" t="str">
        <f>E9</f>
        <v>462.4 - Elektronické komunikace</v>
      </c>
      <c r="F76" s="362"/>
      <c r="G76" s="362"/>
      <c r="H76" s="362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20</v>
      </c>
      <c r="D78" s="36"/>
      <c r="E78" s="36"/>
      <c r="F78" s="27" t="str">
        <f>F12</f>
        <v>Královická 668</v>
      </c>
      <c r="G78" s="36"/>
      <c r="H78" s="36"/>
      <c r="I78" s="29" t="s">
        <v>22</v>
      </c>
      <c r="J78" s="59" t="str">
        <f>IF(J12="","",J12)</f>
        <v>9. 10. 2022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24</v>
      </c>
      <c r="D80" s="36"/>
      <c r="E80" s="36"/>
      <c r="F80" s="27" t="str">
        <f>E15</f>
        <v>Gym. J. S. Machara, Brandýs nad Labem  – Stará Boleslav</v>
      </c>
      <c r="G80" s="36"/>
      <c r="H80" s="36"/>
      <c r="I80" s="29" t="s">
        <v>29</v>
      </c>
      <c r="J80" s="32" t="str">
        <f>E21</f>
        <v>Ing. Andrea Kocová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27</v>
      </c>
      <c r="D81" s="36"/>
      <c r="E81" s="36"/>
      <c r="F81" s="27" t="str">
        <f>IF(E18="","",E18)</f>
        <v>Vyplň údaj</v>
      </c>
      <c r="G81" s="36"/>
      <c r="H81" s="36"/>
      <c r="I81" s="29" t="s">
        <v>32</v>
      </c>
      <c r="J81" s="32" t="str">
        <f>E24</f>
        <v>Pavel Novotný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6"/>
      <c r="B83" s="147"/>
      <c r="C83" s="148" t="s">
        <v>126</v>
      </c>
      <c r="D83" s="149" t="s">
        <v>55</v>
      </c>
      <c r="E83" s="149" t="s">
        <v>51</v>
      </c>
      <c r="F83" s="149" t="s">
        <v>52</v>
      </c>
      <c r="G83" s="149" t="s">
        <v>127</v>
      </c>
      <c r="H83" s="149" t="s">
        <v>128</v>
      </c>
      <c r="I83" s="149" t="s">
        <v>129</v>
      </c>
      <c r="J83" s="150" t="s">
        <v>101</v>
      </c>
      <c r="K83" s="151" t="s">
        <v>130</v>
      </c>
      <c r="L83" s="152"/>
      <c r="M83" s="68" t="s">
        <v>18</v>
      </c>
      <c r="N83" s="69" t="s">
        <v>40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</row>
    <row r="84" spans="1:65" s="2" customFormat="1" ht="22.9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0</v>
      </c>
      <c r="S84" s="72"/>
      <c r="T84" s="156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69</v>
      </c>
      <c r="AU84" s="17" t="s">
        <v>102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69</v>
      </c>
      <c r="E85" s="161" t="s">
        <v>449</v>
      </c>
      <c r="F85" s="161" t="s">
        <v>450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</f>
        <v>0</v>
      </c>
      <c r="Q85" s="166"/>
      <c r="R85" s="167">
        <f>R86</f>
        <v>0</v>
      </c>
      <c r="S85" s="166"/>
      <c r="T85" s="168">
        <f>T86</f>
        <v>0</v>
      </c>
      <c r="AR85" s="169" t="s">
        <v>80</v>
      </c>
      <c r="AT85" s="170" t="s">
        <v>69</v>
      </c>
      <c r="AU85" s="170" t="s">
        <v>70</v>
      </c>
      <c r="AY85" s="169" t="s">
        <v>140</v>
      </c>
      <c r="BK85" s="171">
        <f>BK86</f>
        <v>0</v>
      </c>
    </row>
    <row r="86" spans="1:65" s="12" customFormat="1" ht="22.9" customHeight="1">
      <c r="B86" s="158"/>
      <c r="C86" s="159"/>
      <c r="D86" s="160" t="s">
        <v>69</v>
      </c>
      <c r="E86" s="172" t="s">
        <v>1640</v>
      </c>
      <c r="F86" s="172" t="s">
        <v>1641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P87+P88+P89+P124+P142</f>
        <v>0</v>
      </c>
      <c r="Q86" s="166"/>
      <c r="R86" s="167">
        <f>R87+R88+R89+R124+R142</f>
        <v>0</v>
      </c>
      <c r="S86" s="166"/>
      <c r="T86" s="168">
        <f>T87+T88+T89+T124+T142</f>
        <v>0</v>
      </c>
      <c r="AR86" s="169" t="s">
        <v>80</v>
      </c>
      <c r="AT86" s="170" t="s">
        <v>69</v>
      </c>
      <c r="AU86" s="170" t="s">
        <v>78</v>
      </c>
      <c r="AY86" s="169" t="s">
        <v>140</v>
      </c>
      <c r="BK86" s="171">
        <f>BK87+BK88+BK89+BK124+BK142</f>
        <v>0</v>
      </c>
    </row>
    <row r="87" spans="1:65" s="2" customFormat="1" ht="37.9" customHeight="1">
      <c r="A87" s="34"/>
      <c r="B87" s="35"/>
      <c r="C87" s="174" t="s">
        <v>78</v>
      </c>
      <c r="D87" s="174" t="s">
        <v>143</v>
      </c>
      <c r="E87" s="175" t="s">
        <v>1642</v>
      </c>
      <c r="F87" s="176" t="s">
        <v>1643</v>
      </c>
      <c r="G87" s="177" t="s">
        <v>1414</v>
      </c>
      <c r="H87" s="232"/>
      <c r="I87" s="179"/>
      <c r="J87" s="180">
        <f>ROUND(I87*H87,2)</f>
        <v>0</v>
      </c>
      <c r="K87" s="181"/>
      <c r="L87" s="39"/>
      <c r="M87" s="182" t="s">
        <v>18</v>
      </c>
      <c r="N87" s="183" t="s">
        <v>41</v>
      </c>
      <c r="O87" s="64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6" t="s">
        <v>263</v>
      </c>
      <c r="AT87" s="186" t="s">
        <v>143</v>
      </c>
      <c r="AU87" s="186" t="s">
        <v>80</v>
      </c>
      <c r="AY87" s="17" t="s">
        <v>140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7" t="s">
        <v>78</v>
      </c>
      <c r="BK87" s="187">
        <f>ROUND(I87*H87,2)</f>
        <v>0</v>
      </c>
      <c r="BL87" s="17" t="s">
        <v>263</v>
      </c>
      <c r="BM87" s="186" t="s">
        <v>1644</v>
      </c>
    </row>
    <row r="88" spans="1:65" s="2" customFormat="1">
      <c r="A88" s="34"/>
      <c r="B88" s="35"/>
      <c r="C88" s="36"/>
      <c r="D88" s="188" t="s">
        <v>149</v>
      </c>
      <c r="E88" s="36"/>
      <c r="F88" s="189" t="s">
        <v>1645</v>
      </c>
      <c r="G88" s="36"/>
      <c r="H88" s="36"/>
      <c r="I88" s="190"/>
      <c r="J88" s="36"/>
      <c r="K88" s="36"/>
      <c r="L88" s="39"/>
      <c r="M88" s="191"/>
      <c r="N88" s="192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80</v>
      </c>
    </row>
    <row r="89" spans="1:65" s="12" customFormat="1" ht="20.85" customHeight="1">
      <c r="B89" s="158"/>
      <c r="C89" s="159"/>
      <c r="D89" s="160" t="s">
        <v>69</v>
      </c>
      <c r="E89" s="172" t="s">
        <v>1646</v>
      </c>
      <c r="F89" s="172" t="s">
        <v>1647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SUM(P90:P123)</f>
        <v>0</v>
      </c>
      <c r="Q89" s="166"/>
      <c r="R89" s="167">
        <f>SUM(R90:R123)</f>
        <v>0</v>
      </c>
      <c r="S89" s="166"/>
      <c r="T89" s="168">
        <f>SUM(T90:T123)</f>
        <v>0</v>
      </c>
      <c r="AR89" s="169" t="s">
        <v>80</v>
      </c>
      <c r="AT89" s="170" t="s">
        <v>69</v>
      </c>
      <c r="AU89" s="170" t="s">
        <v>80</v>
      </c>
      <c r="AY89" s="169" t="s">
        <v>140</v>
      </c>
      <c r="BK89" s="171">
        <f>SUM(BK90:BK123)</f>
        <v>0</v>
      </c>
    </row>
    <row r="90" spans="1:65" s="2" customFormat="1" ht="24.2" customHeight="1">
      <c r="A90" s="34"/>
      <c r="B90" s="35"/>
      <c r="C90" s="174" t="s">
        <v>80</v>
      </c>
      <c r="D90" s="174" t="s">
        <v>143</v>
      </c>
      <c r="E90" s="175" t="s">
        <v>1648</v>
      </c>
      <c r="F90" s="176" t="s">
        <v>1649</v>
      </c>
      <c r="G90" s="177" t="s">
        <v>161</v>
      </c>
      <c r="H90" s="178">
        <v>2</v>
      </c>
      <c r="I90" s="179"/>
      <c r="J90" s="180">
        <f>ROUND(I90*H90,2)</f>
        <v>0</v>
      </c>
      <c r="K90" s="181"/>
      <c r="L90" s="39"/>
      <c r="M90" s="182" t="s">
        <v>18</v>
      </c>
      <c r="N90" s="183" t="s">
        <v>41</v>
      </c>
      <c r="O90" s="64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6" t="s">
        <v>263</v>
      </c>
      <c r="AT90" s="186" t="s">
        <v>143</v>
      </c>
      <c r="AU90" s="186" t="s">
        <v>141</v>
      </c>
      <c r="AY90" s="17" t="s">
        <v>140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7" t="s">
        <v>78</v>
      </c>
      <c r="BK90" s="187">
        <f>ROUND(I90*H90,2)</f>
        <v>0</v>
      </c>
      <c r="BL90" s="17" t="s">
        <v>263</v>
      </c>
      <c r="BM90" s="186" t="s">
        <v>1650</v>
      </c>
    </row>
    <row r="91" spans="1:65" s="2" customFormat="1" ht="24.2" customHeight="1">
      <c r="A91" s="34"/>
      <c r="B91" s="35"/>
      <c r="C91" s="215" t="s">
        <v>141</v>
      </c>
      <c r="D91" s="215" t="s">
        <v>240</v>
      </c>
      <c r="E91" s="216" t="s">
        <v>1651</v>
      </c>
      <c r="F91" s="217" t="s">
        <v>1652</v>
      </c>
      <c r="G91" s="218" t="s">
        <v>161</v>
      </c>
      <c r="H91" s="219">
        <v>2</v>
      </c>
      <c r="I91" s="220"/>
      <c r="J91" s="221">
        <f>ROUND(I91*H91,2)</f>
        <v>0</v>
      </c>
      <c r="K91" s="222"/>
      <c r="L91" s="223"/>
      <c r="M91" s="224" t="s">
        <v>18</v>
      </c>
      <c r="N91" s="225" t="s">
        <v>41</v>
      </c>
      <c r="O91" s="64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6" t="s">
        <v>355</v>
      </c>
      <c r="AT91" s="186" t="s">
        <v>240</v>
      </c>
      <c r="AU91" s="186" t="s">
        <v>141</v>
      </c>
      <c r="AY91" s="17" t="s">
        <v>140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7" t="s">
        <v>78</v>
      </c>
      <c r="BK91" s="187">
        <f>ROUND(I91*H91,2)</f>
        <v>0</v>
      </c>
      <c r="BL91" s="17" t="s">
        <v>263</v>
      </c>
      <c r="BM91" s="186" t="s">
        <v>1653</v>
      </c>
    </row>
    <row r="92" spans="1:65" s="2" customFormat="1" ht="107.25">
      <c r="A92" s="34"/>
      <c r="B92" s="35"/>
      <c r="C92" s="36"/>
      <c r="D92" s="195" t="s">
        <v>1048</v>
      </c>
      <c r="E92" s="36"/>
      <c r="F92" s="226" t="s">
        <v>1654</v>
      </c>
      <c r="G92" s="36"/>
      <c r="H92" s="36"/>
      <c r="I92" s="190"/>
      <c r="J92" s="36"/>
      <c r="K92" s="36"/>
      <c r="L92" s="39"/>
      <c r="M92" s="191"/>
      <c r="N92" s="192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1048</v>
      </c>
      <c r="AU92" s="17" t="s">
        <v>141</v>
      </c>
    </row>
    <row r="93" spans="1:65" s="2" customFormat="1" ht="16.5" customHeight="1">
      <c r="A93" s="34"/>
      <c r="B93" s="35"/>
      <c r="C93" s="174" t="s">
        <v>147</v>
      </c>
      <c r="D93" s="174" t="s">
        <v>143</v>
      </c>
      <c r="E93" s="175" t="s">
        <v>1655</v>
      </c>
      <c r="F93" s="176" t="s">
        <v>1656</v>
      </c>
      <c r="G93" s="177" t="s">
        <v>161</v>
      </c>
      <c r="H93" s="178">
        <v>1</v>
      </c>
      <c r="I93" s="179"/>
      <c r="J93" s="180">
        <f>ROUND(I93*H93,2)</f>
        <v>0</v>
      </c>
      <c r="K93" s="181"/>
      <c r="L93" s="39"/>
      <c r="M93" s="182" t="s">
        <v>18</v>
      </c>
      <c r="N93" s="183" t="s">
        <v>41</v>
      </c>
      <c r="O93" s="64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6" t="s">
        <v>263</v>
      </c>
      <c r="AT93" s="186" t="s">
        <v>143</v>
      </c>
      <c r="AU93" s="186" t="s">
        <v>141</v>
      </c>
      <c r="AY93" s="17" t="s">
        <v>140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7" t="s">
        <v>78</v>
      </c>
      <c r="BK93" s="187">
        <f>ROUND(I93*H93,2)</f>
        <v>0</v>
      </c>
      <c r="BL93" s="17" t="s">
        <v>263</v>
      </c>
      <c r="BM93" s="186" t="s">
        <v>1657</v>
      </c>
    </row>
    <row r="94" spans="1:65" s="2" customFormat="1" ht="16.5" customHeight="1">
      <c r="A94" s="34"/>
      <c r="B94" s="35"/>
      <c r="C94" s="215" t="s">
        <v>173</v>
      </c>
      <c r="D94" s="215" t="s">
        <v>240</v>
      </c>
      <c r="E94" s="216" t="s">
        <v>1658</v>
      </c>
      <c r="F94" s="217" t="s">
        <v>1659</v>
      </c>
      <c r="G94" s="218" t="s">
        <v>161</v>
      </c>
      <c r="H94" s="219">
        <v>1</v>
      </c>
      <c r="I94" s="220"/>
      <c r="J94" s="221">
        <f>ROUND(I94*H94,2)</f>
        <v>0</v>
      </c>
      <c r="K94" s="222"/>
      <c r="L94" s="223"/>
      <c r="M94" s="224" t="s">
        <v>18</v>
      </c>
      <c r="N94" s="225" t="s">
        <v>41</v>
      </c>
      <c r="O94" s="64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6" t="s">
        <v>355</v>
      </c>
      <c r="AT94" s="186" t="s">
        <v>240</v>
      </c>
      <c r="AU94" s="186" t="s">
        <v>141</v>
      </c>
      <c r="AY94" s="17" t="s">
        <v>140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7" t="s">
        <v>78</v>
      </c>
      <c r="BK94" s="187">
        <f>ROUND(I94*H94,2)</f>
        <v>0</v>
      </c>
      <c r="BL94" s="17" t="s">
        <v>263</v>
      </c>
      <c r="BM94" s="186" t="s">
        <v>1660</v>
      </c>
    </row>
    <row r="95" spans="1:65" s="2" customFormat="1" ht="68.25">
      <c r="A95" s="34"/>
      <c r="B95" s="35"/>
      <c r="C95" s="36"/>
      <c r="D95" s="195" t="s">
        <v>1048</v>
      </c>
      <c r="E95" s="36"/>
      <c r="F95" s="226" t="s">
        <v>1661</v>
      </c>
      <c r="G95" s="36"/>
      <c r="H95" s="36"/>
      <c r="I95" s="190"/>
      <c r="J95" s="36"/>
      <c r="K95" s="36"/>
      <c r="L95" s="39"/>
      <c r="M95" s="191"/>
      <c r="N95" s="192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1048</v>
      </c>
      <c r="AU95" s="17" t="s">
        <v>141</v>
      </c>
    </row>
    <row r="96" spans="1:65" s="2" customFormat="1" ht="16.5" customHeight="1">
      <c r="A96" s="34"/>
      <c r="B96" s="35"/>
      <c r="C96" s="174" t="s">
        <v>165</v>
      </c>
      <c r="D96" s="174" t="s">
        <v>143</v>
      </c>
      <c r="E96" s="175" t="s">
        <v>1662</v>
      </c>
      <c r="F96" s="176" t="s">
        <v>1663</v>
      </c>
      <c r="G96" s="177" t="s">
        <v>161</v>
      </c>
      <c r="H96" s="178">
        <v>4</v>
      </c>
      <c r="I96" s="179"/>
      <c r="J96" s="180">
        <f>ROUND(I96*H96,2)</f>
        <v>0</v>
      </c>
      <c r="K96" s="181"/>
      <c r="L96" s="39"/>
      <c r="M96" s="182" t="s">
        <v>18</v>
      </c>
      <c r="N96" s="183" t="s">
        <v>41</v>
      </c>
      <c r="O96" s="64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6" t="s">
        <v>263</v>
      </c>
      <c r="AT96" s="186" t="s">
        <v>143</v>
      </c>
      <c r="AU96" s="186" t="s">
        <v>141</v>
      </c>
      <c r="AY96" s="17" t="s">
        <v>140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7" t="s">
        <v>78</v>
      </c>
      <c r="BK96" s="187">
        <f>ROUND(I96*H96,2)</f>
        <v>0</v>
      </c>
      <c r="BL96" s="17" t="s">
        <v>263</v>
      </c>
      <c r="BM96" s="186" t="s">
        <v>1664</v>
      </c>
    </row>
    <row r="97" spans="1:65" s="2" customFormat="1" ht="21.75" customHeight="1">
      <c r="A97" s="34"/>
      <c r="B97" s="35"/>
      <c r="C97" s="215" t="s">
        <v>195</v>
      </c>
      <c r="D97" s="215" t="s">
        <v>240</v>
      </c>
      <c r="E97" s="216" t="s">
        <v>1665</v>
      </c>
      <c r="F97" s="217" t="s">
        <v>1666</v>
      </c>
      <c r="G97" s="218" t="s">
        <v>161</v>
      </c>
      <c r="H97" s="219">
        <v>4</v>
      </c>
      <c r="I97" s="220"/>
      <c r="J97" s="221">
        <f>ROUND(I97*H97,2)</f>
        <v>0</v>
      </c>
      <c r="K97" s="222"/>
      <c r="L97" s="223"/>
      <c r="M97" s="224" t="s">
        <v>18</v>
      </c>
      <c r="N97" s="225" t="s">
        <v>41</v>
      </c>
      <c r="O97" s="64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6" t="s">
        <v>355</v>
      </c>
      <c r="AT97" s="186" t="s">
        <v>240</v>
      </c>
      <c r="AU97" s="186" t="s">
        <v>141</v>
      </c>
      <c r="AY97" s="17" t="s">
        <v>140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7" t="s">
        <v>78</v>
      </c>
      <c r="BK97" s="187">
        <f>ROUND(I97*H97,2)</f>
        <v>0</v>
      </c>
      <c r="BL97" s="17" t="s">
        <v>263</v>
      </c>
      <c r="BM97" s="186" t="s">
        <v>1667</v>
      </c>
    </row>
    <row r="98" spans="1:65" s="2" customFormat="1" ht="68.25">
      <c r="A98" s="34"/>
      <c r="B98" s="35"/>
      <c r="C98" s="36"/>
      <c r="D98" s="195" t="s">
        <v>1048</v>
      </c>
      <c r="E98" s="36"/>
      <c r="F98" s="226" t="s">
        <v>1668</v>
      </c>
      <c r="G98" s="36"/>
      <c r="H98" s="36"/>
      <c r="I98" s="190"/>
      <c r="J98" s="36"/>
      <c r="K98" s="36"/>
      <c r="L98" s="39"/>
      <c r="M98" s="191"/>
      <c r="N98" s="192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1048</v>
      </c>
      <c r="AU98" s="17" t="s">
        <v>141</v>
      </c>
    </row>
    <row r="99" spans="1:65" s="2" customFormat="1" ht="16.5" customHeight="1">
      <c r="A99" s="34"/>
      <c r="B99" s="35"/>
      <c r="C99" s="174" t="s">
        <v>219</v>
      </c>
      <c r="D99" s="174" t="s">
        <v>143</v>
      </c>
      <c r="E99" s="175" t="s">
        <v>1669</v>
      </c>
      <c r="F99" s="176" t="s">
        <v>1670</v>
      </c>
      <c r="G99" s="177" t="s">
        <v>161</v>
      </c>
      <c r="H99" s="178">
        <v>4</v>
      </c>
      <c r="I99" s="179"/>
      <c r="J99" s="180">
        <f>ROUND(I99*H99,2)</f>
        <v>0</v>
      </c>
      <c r="K99" s="181"/>
      <c r="L99" s="39"/>
      <c r="M99" s="182" t="s">
        <v>18</v>
      </c>
      <c r="N99" s="183" t="s">
        <v>41</v>
      </c>
      <c r="O99" s="64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263</v>
      </c>
      <c r="AT99" s="186" t="s">
        <v>143</v>
      </c>
      <c r="AU99" s="186" t="s">
        <v>141</v>
      </c>
      <c r="AY99" s="17" t="s">
        <v>140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7" t="s">
        <v>78</v>
      </c>
      <c r="BK99" s="187">
        <f>ROUND(I99*H99,2)</f>
        <v>0</v>
      </c>
      <c r="BL99" s="17" t="s">
        <v>263</v>
      </c>
      <c r="BM99" s="186" t="s">
        <v>1671</v>
      </c>
    </row>
    <row r="100" spans="1:65" s="2" customFormat="1" ht="21.75" customHeight="1">
      <c r="A100" s="34"/>
      <c r="B100" s="35"/>
      <c r="C100" s="215" t="s">
        <v>225</v>
      </c>
      <c r="D100" s="215" t="s">
        <v>240</v>
      </c>
      <c r="E100" s="216" t="s">
        <v>1672</v>
      </c>
      <c r="F100" s="217" t="s">
        <v>1673</v>
      </c>
      <c r="G100" s="218" t="s">
        <v>161</v>
      </c>
      <c r="H100" s="219">
        <v>4</v>
      </c>
      <c r="I100" s="220"/>
      <c r="J100" s="221">
        <f>ROUND(I100*H100,2)</f>
        <v>0</v>
      </c>
      <c r="K100" s="222"/>
      <c r="L100" s="223"/>
      <c r="M100" s="224" t="s">
        <v>18</v>
      </c>
      <c r="N100" s="225" t="s">
        <v>41</v>
      </c>
      <c r="O100" s="64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6" t="s">
        <v>355</v>
      </c>
      <c r="AT100" s="186" t="s">
        <v>240</v>
      </c>
      <c r="AU100" s="186" t="s">
        <v>141</v>
      </c>
      <c r="AY100" s="17" t="s">
        <v>140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7" t="s">
        <v>78</v>
      </c>
      <c r="BK100" s="187">
        <f>ROUND(I100*H100,2)</f>
        <v>0</v>
      </c>
      <c r="BL100" s="17" t="s">
        <v>263</v>
      </c>
      <c r="BM100" s="186" t="s">
        <v>1674</v>
      </c>
    </row>
    <row r="101" spans="1:65" s="2" customFormat="1" ht="48.75">
      <c r="A101" s="34"/>
      <c r="B101" s="35"/>
      <c r="C101" s="36"/>
      <c r="D101" s="195" t="s">
        <v>1048</v>
      </c>
      <c r="E101" s="36"/>
      <c r="F101" s="226" t="s">
        <v>1675</v>
      </c>
      <c r="G101" s="36"/>
      <c r="H101" s="36"/>
      <c r="I101" s="190"/>
      <c r="J101" s="36"/>
      <c r="K101" s="36"/>
      <c r="L101" s="39"/>
      <c r="M101" s="191"/>
      <c r="N101" s="192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1048</v>
      </c>
      <c r="AU101" s="17" t="s">
        <v>141</v>
      </c>
    </row>
    <row r="102" spans="1:65" s="2" customFormat="1" ht="16.5" customHeight="1">
      <c r="A102" s="34"/>
      <c r="B102" s="35"/>
      <c r="C102" s="174" t="s">
        <v>232</v>
      </c>
      <c r="D102" s="174" t="s">
        <v>143</v>
      </c>
      <c r="E102" s="175" t="s">
        <v>1676</v>
      </c>
      <c r="F102" s="176" t="s">
        <v>1677</v>
      </c>
      <c r="G102" s="177" t="s">
        <v>161</v>
      </c>
      <c r="H102" s="178">
        <v>4</v>
      </c>
      <c r="I102" s="179"/>
      <c r="J102" s="180">
        <f>ROUND(I102*H102,2)</f>
        <v>0</v>
      </c>
      <c r="K102" s="181"/>
      <c r="L102" s="39"/>
      <c r="M102" s="182" t="s">
        <v>18</v>
      </c>
      <c r="N102" s="183" t="s">
        <v>41</v>
      </c>
      <c r="O102" s="64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6" t="s">
        <v>263</v>
      </c>
      <c r="AT102" s="186" t="s">
        <v>143</v>
      </c>
      <c r="AU102" s="186" t="s">
        <v>141</v>
      </c>
      <c r="AY102" s="17" t="s">
        <v>140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7" t="s">
        <v>78</v>
      </c>
      <c r="BK102" s="187">
        <f>ROUND(I102*H102,2)</f>
        <v>0</v>
      </c>
      <c r="BL102" s="17" t="s">
        <v>263</v>
      </c>
      <c r="BM102" s="186" t="s">
        <v>1678</v>
      </c>
    </row>
    <row r="103" spans="1:65" s="2" customFormat="1" ht="16.5" customHeight="1">
      <c r="A103" s="34"/>
      <c r="B103" s="35"/>
      <c r="C103" s="215" t="s">
        <v>239</v>
      </c>
      <c r="D103" s="215" t="s">
        <v>240</v>
      </c>
      <c r="E103" s="216" t="s">
        <v>1679</v>
      </c>
      <c r="F103" s="217" t="s">
        <v>1680</v>
      </c>
      <c r="G103" s="218" t="s">
        <v>161</v>
      </c>
      <c r="H103" s="219">
        <v>4</v>
      </c>
      <c r="I103" s="220"/>
      <c r="J103" s="221">
        <f>ROUND(I103*H103,2)</f>
        <v>0</v>
      </c>
      <c r="K103" s="222"/>
      <c r="L103" s="223"/>
      <c r="M103" s="224" t="s">
        <v>18</v>
      </c>
      <c r="N103" s="225" t="s">
        <v>41</v>
      </c>
      <c r="O103" s="64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6" t="s">
        <v>355</v>
      </c>
      <c r="AT103" s="186" t="s">
        <v>240</v>
      </c>
      <c r="AU103" s="186" t="s">
        <v>141</v>
      </c>
      <c r="AY103" s="17" t="s">
        <v>140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7" t="s">
        <v>78</v>
      </c>
      <c r="BK103" s="187">
        <f>ROUND(I103*H103,2)</f>
        <v>0</v>
      </c>
      <c r="BL103" s="17" t="s">
        <v>263</v>
      </c>
      <c r="BM103" s="186" t="s">
        <v>1681</v>
      </c>
    </row>
    <row r="104" spans="1:65" s="2" customFormat="1" ht="58.5">
      <c r="A104" s="34"/>
      <c r="B104" s="35"/>
      <c r="C104" s="36"/>
      <c r="D104" s="195" t="s">
        <v>1048</v>
      </c>
      <c r="E104" s="36"/>
      <c r="F104" s="226" t="s">
        <v>1682</v>
      </c>
      <c r="G104" s="36"/>
      <c r="H104" s="36"/>
      <c r="I104" s="190"/>
      <c r="J104" s="36"/>
      <c r="K104" s="36"/>
      <c r="L104" s="39"/>
      <c r="M104" s="191"/>
      <c r="N104" s="19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1048</v>
      </c>
      <c r="AU104" s="17" t="s">
        <v>141</v>
      </c>
    </row>
    <row r="105" spans="1:65" s="2" customFormat="1" ht="16.5" customHeight="1">
      <c r="A105" s="34"/>
      <c r="B105" s="35"/>
      <c r="C105" s="174" t="s">
        <v>244</v>
      </c>
      <c r="D105" s="174" t="s">
        <v>143</v>
      </c>
      <c r="E105" s="175" t="s">
        <v>1683</v>
      </c>
      <c r="F105" s="176" t="s">
        <v>1684</v>
      </c>
      <c r="G105" s="177" t="s">
        <v>161</v>
      </c>
      <c r="H105" s="178">
        <v>1</v>
      </c>
      <c r="I105" s="179"/>
      <c r="J105" s="180">
        <f>ROUND(I105*H105,2)</f>
        <v>0</v>
      </c>
      <c r="K105" s="181"/>
      <c r="L105" s="39"/>
      <c r="M105" s="182" t="s">
        <v>18</v>
      </c>
      <c r="N105" s="183" t="s">
        <v>41</v>
      </c>
      <c r="O105" s="64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6" t="s">
        <v>263</v>
      </c>
      <c r="AT105" s="186" t="s">
        <v>143</v>
      </c>
      <c r="AU105" s="186" t="s">
        <v>141</v>
      </c>
      <c r="AY105" s="17" t="s">
        <v>140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7" t="s">
        <v>78</v>
      </c>
      <c r="BK105" s="187">
        <f>ROUND(I105*H105,2)</f>
        <v>0</v>
      </c>
      <c r="BL105" s="17" t="s">
        <v>263</v>
      </c>
      <c r="BM105" s="186" t="s">
        <v>1685</v>
      </c>
    </row>
    <row r="106" spans="1:65" s="2" customFormat="1" ht="21.75" customHeight="1">
      <c r="A106" s="34"/>
      <c r="B106" s="35"/>
      <c r="C106" s="215" t="s">
        <v>248</v>
      </c>
      <c r="D106" s="215" t="s">
        <v>240</v>
      </c>
      <c r="E106" s="216" t="s">
        <v>1686</v>
      </c>
      <c r="F106" s="217" t="s">
        <v>1687</v>
      </c>
      <c r="G106" s="218" t="s">
        <v>161</v>
      </c>
      <c r="H106" s="219">
        <v>1</v>
      </c>
      <c r="I106" s="220"/>
      <c r="J106" s="221">
        <f>ROUND(I106*H106,2)</f>
        <v>0</v>
      </c>
      <c r="K106" s="222"/>
      <c r="L106" s="223"/>
      <c r="M106" s="224" t="s">
        <v>18</v>
      </c>
      <c r="N106" s="225" t="s">
        <v>41</v>
      </c>
      <c r="O106" s="64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6" t="s">
        <v>355</v>
      </c>
      <c r="AT106" s="186" t="s">
        <v>240</v>
      </c>
      <c r="AU106" s="186" t="s">
        <v>141</v>
      </c>
      <c r="AY106" s="17" t="s">
        <v>140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7" t="s">
        <v>78</v>
      </c>
      <c r="BK106" s="187">
        <f>ROUND(I106*H106,2)</f>
        <v>0</v>
      </c>
      <c r="BL106" s="17" t="s">
        <v>263</v>
      </c>
      <c r="BM106" s="186" t="s">
        <v>1688</v>
      </c>
    </row>
    <row r="107" spans="1:65" s="2" customFormat="1" ht="39">
      <c r="A107" s="34"/>
      <c r="B107" s="35"/>
      <c r="C107" s="36"/>
      <c r="D107" s="195" t="s">
        <v>1048</v>
      </c>
      <c r="E107" s="36"/>
      <c r="F107" s="226" t="s">
        <v>1689</v>
      </c>
      <c r="G107" s="36"/>
      <c r="H107" s="36"/>
      <c r="I107" s="190"/>
      <c r="J107" s="36"/>
      <c r="K107" s="36"/>
      <c r="L107" s="39"/>
      <c r="M107" s="191"/>
      <c r="N107" s="192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1048</v>
      </c>
      <c r="AU107" s="17" t="s">
        <v>141</v>
      </c>
    </row>
    <row r="108" spans="1:65" s="2" customFormat="1" ht="16.5" customHeight="1">
      <c r="A108" s="34"/>
      <c r="B108" s="35"/>
      <c r="C108" s="174" t="s">
        <v>254</v>
      </c>
      <c r="D108" s="174" t="s">
        <v>143</v>
      </c>
      <c r="E108" s="175" t="s">
        <v>1690</v>
      </c>
      <c r="F108" s="176" t="s">
        <v>1691</v>
      </c>
      <c r="G108" s="177" t="s">
        <v>161</v>
      </c>
      <c r="H108" s="178">
        <v>1</v>
      </c>
      <c r="I108" s="179"/>
      <c r="J108" s="180">
        <f>ROUND(I108*H108,2)</f>
        <v>0</v>
      </c>
      <c r="K108" s="181"/>
      <c r="L108" s="39"/>
      <c r="M108" s="182" t="s">
        <v>18</v>
      </c>
      <c r="N108" s="183" t="s">
        <v>41</v>
      </c>
      <c r="O108" s="64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6" t="s">
        <v>263</v>
      </c>
      <c r="AT108" s="186" t="s">
        <v>143</v>
      </c>
      <c r="AU108" s="186" t="s">
        <v>141</v>
      </c>
      <c r="AY108" s="17" t="s">
        <v>140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7" t="s">
        <v>78</v>
      </c>
      <c r="BK108" s="187">
        <f>ROUND(I108*H108,2)</f>
        <v>0</v>
      </c>
      <c r="BL108" s="17" t="s">
        <v>263</v>
      </c>
      <c r="BM108" s="186" t="s">
        <v>1692</v>
      </c>
    </row>
    <row r="109" spans="1:65" s="2" customFormat="1" ht="16.5" customHeight="1">
      <c r="A109" s="34"/>
      <c r="B109" s="35"/>
      <c r="C109" s="215" t="s">
        <v>8</v>
      </c>
      <c r="D109" s="215" t="s">
        <v>240</v>
      </c>
      <c r="E109" s="216" t="s">
        <v>1693</v>
      </c>
      <c r="F109" s="217" t="s">
        <v>1694</v>
      </c>
      <c r="G109" s="218" t="s">
        <v>161</v>
      </c>
      <c r="H109" s="219">
        <v>1</v>
      </c>
      <c r="I109" s="220"/>
      <c r="J109" s="221">
        <f>ROUND(I109*H109,2)</f>
        <v>0</v>
      </c>
      <c r="K109" s="222"/>
      <c r="L109" s="223"/>
      <c r="M109" s="224" t="s">
        <v>18</v>
      </c>
      <c r="N109" s="225" t="s">
        <v>41</v>
      </c>
      <c r="O109" s="64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6" t="s">
        <v>355</v>
      </c>
      <c r="AT109" s="186" t="s">
        <v>240</v>
      </c>
      <c r="AU109" s="186" t="s">
        <v>141</v>
      </c>
      <c r="AY109" s="17" t="s">
        <v>140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7" t="s">
        <v>78</v>
      </c>
      <c r="BK109" s="187">
        <f>ROUND(I109*H109,2)</f>
        <v>0</v>
      </c>
      <c r="BL109" s="17" t="s">
        <v>263</v>
      </c>
      <c r="BM109" s="186" t="s">
        <v>1695</v>
      </c>
    </row>
    <row r="110" spans="1:65" s="2" customFormat="1" ht="39">
      <c r="A110" s="34"/>
      <c r="B110" s="35"/>
      <c r="C110" s="36"/>
      <c r="D110" s="195" t="s">
        <v>1048</v>
      </c>
      <c r="E110" s="36"/>
      <c r="F110" s="226" t="s">
        <v>1696</v>
      </c>
      <c r="G110" s="36"/>
      <c r="H110" s="36"/>
      <c r="I110" s="190"/>
      <c r="J110" s="36"/>
      <c r="K110" s="36"/>
      <c r="L110" s="39"/>
      <c r="M110" s="191"/>
      <c r="N110" s="192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1048</v>
      </c>
      <c r="AU110" s="17" t="s">
        <v>141</v>
      </c>
    </row>
    <row r="111" spans="1:65" s="2" customFormat="1" ht="21.75" customHeight="1">
      <c r="A111" s="34"/>
      <c r="B111" s="35"/>
      <c r="C111" s="174" t="s">
        <v>263</v>
      </c>
      <c r="D111" s="174" t="s">
        <v>143</v>
      </c>
      <c r="E111" s="175" t="s">
        <v>1697</v>
      </c>
      <c r="F111" s="176" t="s">
        <v>1698</v>
      </c>
      <c r="G111" s="177" t="s">
        <v>161</v>
      </c>
      <c r="H111" s="178">
        <v>4</v>
      </c>
      <c r="I111" s="179"/>
      <c r="J111" s="180">
        <f t="shared" ref="J111:J117" si="0">ROUND(I111*H111,2)</f>
        <v>0</v>
      </c>
      <c r="K111" s="181"/>
      <c r="L111" s="39"/>
      <c r="M111" s="182" t="s">
        <v>18</v>
      </c>
      <c r="N111" s="183" t="s">
        <v>41</v>
      </c>
      <c r="O111" s="64"/>
      <c r="P111" s="184">
        <f t="shared" ref="P111:P117" si="1">O111*H111</f>
        <v>0</v>
      </c>
      <c r="Q111" s="184">
        <v>0</v>
      </c>
      <c r="R111" s="184">
        <f t="shared" ref="R111:R117" si="2">Q111*H111</f>
        <v>0</v>
      </c>
      <c r="S111" s="184">
        <v>0</v>
      </c>
      <c r="T111" s="185">
        <f t="shared" ref="T111:T117" si="3"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6" t="s">
        <v>263</v>
      </c>
      <c r="AT111" s="186" t="s">
        <v>143</v>
      </c>
      <c r="AU111" s="186" t="s">
        <v>141</v>
      </c>
      <c r="AY111" s="17" t="s">
        <v>140</v>
      </c>
      <c r="BE111" s="187">
        <f t="shared" ref="BE111:BE117" si="4">IF(N111="základní",J111,0)</f>
        <v>0</v>
      </c>
      <c r="BF111" s="187">
        <f t="shared" ref="BF111:BF117" si="5">IF(N111="snížená",J111,0)</f>
        <v>0</v>
      </c>
      <c r="BG111" s="187">
        <f t="shared" ref="BG111:BG117" si="6">IF(N111="zákl. přenesená",J111,0)</f>
        <v>0</v>
      </c>
      <c r="BH111" s="187">
        <f t="shared" ref="BH111:BH117" si="7">IF(N111="sníž. přenesená",J111,0)</f>
        <v>0</v>
      </c>
      <c r="BI111" s="187">
        <f t="shared" ref="BI111:BI117" si="8">IF(N111="nulová",J111,0)</f>
        <v>0</v>
      </c>
      <c r="BJ111" s="17" t="s">
        <v>78</v>
      </c>
      <c r="BK111" s="187">
        <f t="shared" ref="BK111:BK117" si="9">ROUND(I111*H111,2)</f>
        <v>0</v>
      </c>
      <c r="BL111" s="17" t="s">
        <v>263</v>
      </c>
      <c r="BM111" s="186" t="s">
        <v>1699</v>
      </c>
    </row>
    <row r="112" spans="1:65" s="2" customFormat="1" ht="21.75" customHeight="1">
      <c r="A112" s="34"/>
      <c r="B112" s="35"/>
      <c r="C112" s="215" t="s">
        <v>269</v>
      </c>
      <c r="D112" s="215" t="s">
        <v>240</v>
      </c>
      <c r="E112" s="216" t="s">
        <v>1700</v>
      </c>
      <c r="F112" s="217" t="s">
        <v>1701</v>
      </c>
      <c r="G112" s="218" t="s">
        <v>161</v>
      </c>
      <c r="H112" s="219">
        <v>4</v>
      </c>
      <c r="I112" s="220"/>
      <c r="J112" s="221">
        <f t="shared" si="0"/>
        <v>0</v>
      </c>
      <c r="K112" s="222"/>
      <c r="L112" s="223"/>
      <c r="M112" s="224" t="s">
        <v>18</v>
      </c>
      <c r="N112" s="225" t="s">
        <v>41</v>
      </c>
      <c r="O112" s="64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6" t="s">
        <v>355</v>
      </c>
      <c r="AT112" s="186" t="s">
        <v>240</v>
      </c>
      <c r="AU112" s="186" t="s">
        <v>141</v>
      </c>
      <c r="AY112" s="17" t="s">
        <v>140</v>
      </c>
      <c r="BE112" s="187">
        <f t="shared" si="4"/>
        <v>0</v>
      </c>
      <c r="BF112" s="187">
        <f t="shared" si="5"/>
        <v>0</v>
      </c>
      <c r="BG112" s="187">
        <f t="shared" si="6"/>
        <v>0</v>
      </c>
      <c r="BH112" s="187">
        <f t="shared" si="7"/>
        <v>0</v>
      </c>
      <c r="BI112" s="187">
        <f t="shared" si="8"/>
        <v>0</v>
      </c>
      <c r="BJ112" s="17" t="s">
        <v>78</v>
      </c>
      <c r="BK112" s="187">
        <f t="shared" si="9"/>
        <v>0</v>
      </c>
      <c r="BL112" s="17" t="s">
        <v>263</v>
      </c>
      <c r="BM112" s="186" t="s">
        <v>1702</v>
      </c>
    </row>
    <row r="113" spans="1:65" s="2" customFormat="1" ht="21.75" customHeight="1">
      <c r="A113" s="34"/>
      <c r="B113" s="35"/>
      <c r="C113" s="174" t="s">
        <v>274</v>
      </c>
      <c r="D113" s="174" t="s">
        <v>143</v>
      </c>
      <c r="E113" s="175" t="s">
        <v>1703</v>
      </c>
      <c r="F113" s="176" t="s">
        <v>1704</v>
      </c>
      <c r="G113" s="177" t="s">
        <v>161</v>
      </c>
      <c r="H113" s="178">
        <v>1</v>
      </c>
      <c r="I113" s="179"/>
      <c r="J113" s="180">
        <f t="shared" si="0"/>
        <v>0</v>
      </c>
      <c r="K113" s="181"/>
      <c r="L113" s="39"/>
      <c r="M113" s="182" t="s">
        <v>18</v>
      </c>
      <c r="N113" s="183" t="s">
        <v>41</v>
      </c>
      <c r="O113" s="64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6" t="s">
        <v>263</v>
      </c>
      <c r="AT113" s="186" t="s">
        <v>143</v>
      </c>
      <c r="AU113" s="186" t="s">
        <v>141</v>
      </c>
      <c r="AY113" s="17" t="s">
        <v>140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7" t="s">
        <v>78</v>
      </c>
      <c r="BK113" s="187">
        <f t="shared" si="9"/>
        <v>0</v>
      </c>
      <c r="BL113" s="17" t="s">
        <v>263</v>
      </c>
      <c r="BM113" s="186" t="s">
        <v>1705</v>
      </c>
    </row>
    <row r="114" spans="1:65" s="2" customFormat="1" ht="21.75" customHeight="1">
      <c r="A114" s="34"/>
      <c r="B114" s="35"/>
      <c r="C114" s="215" t="s">
        <v>281</v>
      </c>
      <c r="D114" s="215" t="s">
        <v>240</v>
      </c>
      <c r="E114" s="216" t="s">
        <v>1706</v>
      </c>
      <c r="F114" s="217" t="s">
        <v>1707</v>
      </c>
      <c r="G114" s="218" t="s">
        <v>161</v>
      </c>
      <c r="H114" s="219">
        <v>1</v>
      </c>
      <c r="I114" s="220"/>
      <c r="J114" s="221">
        <f t="shared" si="0"/>
        <v>0</v>
      </c>
      <c r="K114" s="222"/>
      <c r="L114" s="223"/>
      <c r="M114" s="224" t="s">
        <v>18</v>
      </c>
      <c r="N114" s="225" t="s">
        <v>41</v>
      </c>
      <c r="O114" s="64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6" t="s">
        <v>355</v>
      </c>
      <c r="AT114" s="186" t="s">
        <v>240</v>
      </c>
      <c r="AU114" s="186" t="s">
        <v>141</v>
      </c>
      <c r="AY114" s="17" t="s">
        <v>140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7" t="s">
        <v>78</v>
      </c>
      <c r="BK114" s="187">
        <f t="shared" si="9"/>
        <v>0</v>
      </c>
      <c r="BL114" s="17" t="s">
        <v>263</v>
      </c>
      <c r="BM114" s="186" t="s">
        <v>1708</v>
      </c>
    </row>
    <row r="115" spans="1:65" s="2" customFormat="1" ht="16.5" customHeight="1">
      <c r="A115" s="34"/>
      <c r="B115" s="35"/>
      <c r="C115" s="174" t="s">
        <v>287</v>
      </c>
      <c r="D115" s="174" t="s">
        <v>143</v>
      </c>
      <c r="E115" s="175" t="s">
        <v>1709</v>
      </c>
      <c r="F115" s="176" t="s">
        <v>1710</v>
      </c>
      <c r="G115" s="177" t="s">
        <v>228</v>
      </c>
      <c r="H115" s="178">
        <v>85</v>
      </c>
      <c r="I115" s="179"/>
      <c r="J115" s="180">
        <f t="shared" si="0"/>
        <v>0</v>
      </c>
      <c r="K115" s="181"/>
      <c r="L115" s="39"/>
      <c r="M115" s="182" t="s">
        <v>18</v>
      </c>
      <c r="N115" s="183" t="s">
        <v>41</v>
      </c>
      <c r="O115" s="64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6" t="s">
        <v>263</v>
      </c>
      <c r="AT115" s="186" t="s">
        <v>143</v>
      </c>
      <c r="AU115" s="186" t="s">
        <v>141</v>
      </c>
      <c r="AY115" s="17" t="s">
        <v>140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7" t="s">
        <v>78</v>
      </c>
      <c r="BK115" s="187">
        <f t="shared" si="9"/>
        <v>0</v>
      </c>
      <c r="BL115" s="17" t="s">
        <v>263</v>
      </c>
      <c r="BM115" s="186" t="s">
        <v>1711</v>
      </c>
    </row>
    <row r="116" spans="1:65" s="2" customFormat="1" ht="16.5" customHeight="1">
      <c r="A116" s="34"/>
      <c r="B116" s="35"/>
      <c r="C116" s="215" t="s">
        <v>7</v>
      </c>
      <c r="D116" s="215" t="s">
        <v>240</v>
      </c>
      <c r="E116" s="216" t="s">
        <v>1712</v>
      </c>
      <c r="F116" s="217" t="s">
        <v>1713</v>
      </c>
      <c r="G116" s="218" t="s">
        <v>228</v>
      </c>
      <c r="H116" s="219">
        <v>85</v>
      </c>
      <c r="I116" s="220"/>
      <c r="J116" s="221">
        <f t="shared" si="0"/>
        <v>0</v>
      </c>
      <c r="K116" s="222"/>
      <c r="L116" s="223"/>
      <c r="M116" s="224" t="s">
        <v>18</v>
      </c>
      <c r="N116" s="225" t="s">
        <v>41</v>
      </c>
      <c r="O116" s="64"/>
      <c r="P116" s="184">
        <f t="shared" si="1"/>
        <v>0</v>
      </c>
      <c r="Q116" s="184">
        <v>0</v>
      </c>
      <c r="R116" s="184">
        <f t="shared" si="2"/>
        <v>0</v>
      </c>
      <c r="S116" s="184">
        <v>0</v>
      </c>
      <c r="T116" s="18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6" t="s">
        <v>355</v>
      </c>
      <c r="AT116" s="186" t="s">
        <v>240</v>
      </c>
      <c r="AU116" s="186" t="s">
        <v>141</v>
      </c>
      <c r="AY116" s="17" t="s">
        <v>140</v>
      </c>
      <c r="BE116" s="187">
        <f t="shared" si="4"/>
        <v>0</v>
      </c>
      <c r="BF116" s="187">
        <f t="shared" si="5"/>
        <v>0</v>
      </c>
      <c r="BG116" s="187">
        <f t="shared" si="6"/>
        <v>0</v>
      </c>
      <c r="BH116" s="187">
        <f t="shared" si="7"/>
        <v>0</v>
      </c>
      <c r="BI116" s="187">
        <f t="shared" si="8"/>
        <v>0</v>
      </c>
      <c r="BJ116" s="17" t="s">
        <v>78</v>
      </c>
      <c r="BK116" s="187">
        <f t="shared" si="9"/>
        <v>0</v>
      </c>
      <c r="BL116" s="17" t="s">
        <v>263</v>
      </c>
      <c r="BM116" s="186" t="s">
        <v>1714</v>
      </c>
    </row>
    <row r="117" spans="1:65" s="2" customFormat="1" ht="16.5" customHeight="1">
      <c r="A117" s="34"/>
      <c r="B117" s="35"/>
      <c r="C117" s="174" t="s">
        <v>297</v>
      </c>
      <c r="D117" s="174" t="s">
        <v>143</v>
      </c>
      <c r="E117" s="175" t="s">
        <v>1715</v>
      </c>
      <c r="F117" s="176" t="s">
        <v>1716</v>
      </c>
      <c r="G117" s="177" t="s">
        <v>228</v>
      </c>
      <c r="H117" s="178">
        <v>35</v>
      </c>
      <c r="I117" s="179"/>
      <c r="J117" s="180">
        <f t="shared" si="0"/>
        <v>0</v>
      </c>
      <c r="K117" s="181"/>
      <c r="L117" s="39"/>
      <c r="M117" s="182" t="s">
        <v>18</v>
      </c>
      <c r="N117" s="183" t="s">
        <v>41</v>
      </c>
      <c r="O117" s="64"/>
      <c r="P117" s="184">
        <f t="shared" si="1"/>
        <v>0</v>
      </c>
      <c r="Q117" s="184">
        <v>0</v>
      </c>
      <c r="R117" s="184">
        <f t="shared" si="2"/>
        <v>0</v>
      </c>
      <c r="S117" s="184">
        <v>0</v>
      </c>
      <c r="T117" s="185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6" t="s">
        <v>263</v>
      </c>
      <c r="AT117" s="186" t="s">
        <v>143</v>
      </c>
      <c r="AU117" s="186" t="s">
        <v>141</v>
      </c>
      <c r="AY117" s="17" t="s">
        <v>140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17" t="s">
        <v>78</v>
      </c>
      <c r="BK117" s="187">
        <f t="shared" si="9"/>
        <v>0</v>
      </c>
      <c r="BL117" s="17" t="s">
        <v>263</v>
      </c>
      <c r="BM117" s="186" t="s">
        <v>1717</v>
      </c>
    </row>
    <row r="118" spans="1:65" s="2" customFormat="1" ht="19.5">
      <c r="A118" s="34"/>
      <c r="B118" s="35"/>
      <c r="C118" s="36"/>
      <c r="D118" s="195" t="s">
        <v>1048</v>
      </c>
      <c r="E118" s="36"/>
      <c r="F118" s="226" t="s">
        <v>1718</v>
      </c>
      <c r="G118" s="36"/>
      <c r="H118" s="36"/>
      <c r="I118" s="190"/>
      <c r="J118" s="36"/>
      <c r="K118" s="36"/>
      <c r="L118" s="39"/>
      <c r="M118" s="191"/>
      <c r="N118" s="192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1048</v>
      </c>
      <c r="AU118" s="17" t="s">
        <v>141</v>
      </c>
    </row>
    <row r="119" spans="1:65" s="2" customFormat="1" ht="16.5" customHeight="1">
      <c r="A119" s="34"/>
      <c r="B119" s="35"/>
      <c r="C119" s="215" t="s">
        <v>301</v>
      </c>
      <c r="D119" s="215" t="s">
        <v>240</v>
      </c>
      <c r="E119" s="216" t="s">
        <v>1719</v>
      </c>
      <c r="F119" s="217" t="s">
        <v>1720</v>
      </c>
      <c r="G119" s="218" t="s">
        <v>228</v>
      </c>
      <c r="H119" s="219">
        <v>35</v>
      </c>
      <c r="I119" s="220"/>
      <c r="J119" s="221">
        <f>ROUND(I119*H119,2)</f>
        <v>0</v>
      </c>
      <c r="K119" s="222"/>
      <c r="L119" s="223"/>
      <c r="M119" s="224" t="s">
        <v>18</v>
      </c>
      <c r="N119" s="225" t="s">
        <v>41</v>
      </c>
      <c r="O119" s="64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6" t="s">
        <v>355</v>
      </c>
      <c r="AT119" s="186" t="s">
        <v>240</v>
      </c>
      <c r="AU119" s="186" t="s">
        <v>141</v>
      </c>
      <c r="AY119" s="17" t="s">
        <v>140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7" t="s">
        <v>78</v>
      </c>
      <c r="BK119" s="187">
        <f>ROUND(I119*H119,2)</f>
        <v>0</v>
      </c>
      <c r="BL119" s="17" t="s">
        <v>263</v>
      </c>
      <c r="BM119" s="186" t="s">
        <v>1721</v>
      </c>
    </row>
    <row r="120" spans="1:65" s="2" customFormat="1" ht="21.75" customHeight="1">
      <c r="A120" s="34"/>
      <c r="B120" s="35"/>
      <c r="C120" s="174" t="s">
        <v>309</v>
      </c>
      <c r="D120" s="174" t="s">
        <v>143</v>
      </c>
      <c r="E120" s="175" t="s">
        <v>1722</v>
      </c>
      <c r="F120" s="176" t="s">
        <v>1723</v>
      </c>
      <c r="G120" s="177" t="s">
        <v>228</v>
      </c>
      <c r="H120" s="178">
        <v>90</v>
      </c>
      <c r="I120" s="179"/>
      <c r="J120" s="180">
        <f>ROUND(I120*H120,2)</f>
        <v>0</v>
      </c>
      <c r="K120" s="181"/>
      <c r="L120" s="39"/>
      <c r="M120" s="182" t="s">
        <v>18</v>
      </c>
      <c r="N120" s="183" t="s">
        <v>41</v>
      </c>
      <c r="O120" s="64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6" t="s">
        <v>263</v>
      </c>
      <c r="AT120" s="186" t="s">
        <v>143</v>
      </c>
      <c r="AU120" s="186" t="s">
        <v>141</v>
      </c>
      <c r="AY120" s="17" t="s">
        <v>140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7" t="s">
        <v>78</v>
      </c>
      <c r="BK120" s="187">
        <f>ROUND(I120*H120,2)</f>
        <v>0</v>
      </c>
      <c r="BL120" s="17" t="s">
        <v>263</v>
      </c>
      <c r="BM120" s="186" t="s">
        <v>1724</v>
      </c>
    </row>
    <row r="121" spans="1:65" s="2" customFormat="1" ht="24.2" customHeight="1">
      <c r="A121" s="34"/>
      <c r="B121" s="35"/>
      <c r="C121" s="215" t="s">
        <v>314</v>
      </c>
      <c r="D121" s="215" t="s">
        <v>240</v>
      </c>
      <c r="E121" s="216" t="s">
        <v>1725</v>
      </c>
      <c r="F121" s="217" t="s">
        <v>1726</v>
      </c>
      <c r="G121" s="218" t="s">
        <v>228</v>
      </c>
      <c r="H121" s="219">
        <v>90</v>
      </c>
      <c r="I121" s="220"/>
      <c r="J121" s="221">
        <f>ROUND(I121*H121,2)</f>
        <v>0</v>
      </c>
      <c r="K121" s="222"/>
      <c r="L121" s="223"/>
      <c r="M121" s="224" t="s">
        <v>18</v>
      </c>
      <c r="N121" s="225" t="s">
        <v>41</v>
      </c>
      <c r="O121" s="64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6" t="s">
        <v>355</v>
      </c>
      <c r="AT121" s="186" t="s">
        <v>240</v>
      </c>
      <c r="AU121" s="186" t="s">
        <v>141</v>
      </c>
      <c r="AY121" s="17" t="s">
        <v>140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7" t="s">
        <v>78</v>
      </c>
      <c r="BK121" s="187">
        <f>ROUND(I121*H121,2)</f>
        <v>0</v>
      </c>
      <c r="BL121" s="17" t="s">
        <v>263</v>
      </c>
      <c r="BM121" s="186" t="s">
        <v>1727</v>
      </c>
    </row>
    <row r="122" spans="1:65" s="2" customFormat="1" ht="16.5" customHeight="1">
      <c r="A122" s="34"/>
      <c r="B122" s="35"/>
      <c r="C122" s="174" t="s">
        <v>320</v>
      </c>
      <c r="D122" s="174" t="s">
        <v>143</v>
      </c>
      <c r="E122" s="175" t="s">
        <v>1728</v>
      </c>
      <c r="F122" s="176" t="s">
        <v>1729</v>
      </c>
      <c r="G122" s="177" t="s">
        <v>228</v>
      </c>
      <c r="H122" s="178">
        <v>20</v>
      </c>
      <c r="I122" s="179"/>
      <c r="J122" s="180">
        <f>ROUND(I122*H122,2)</f>
        <v>0</v>
      </c>
      <c r="K122" s="181"/>
      <c r="L122" s="39"/>
      <c r="M122" s="182" t="s">
        <v>18</v>
      </c>
      <c r="N122" s="183" t="s">
        <v>41</v>
      </c>
      <c r="O122" s="64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6" t="s">
        <v>263</v>
      </c>
      <c r="AT122" s="186" t="s">
        <v>143</v>
      </c>
      <c r="AU122" s="186" t="s">
        <v>141</v>
      </c>
      <c r="AY122" s="17" t="s">
        <v>140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7" t="s">
        <v>78</v>
      </c>
      <c r="BK122" s="187">
        <f>ROUND(I122*H122,2)</f>
        <v>0</v>
      </c>
      <c r="BL122" s="17" t="s">
        <v>263</v>
      </c>
      <c r="BM122" s="186" t="s">
        <v>1730</v>
      </c>
    </row>
    <row r="123" spans="1:65" s="2" customFormat="1" ht="24.2" customHeight="1">
      <c r="A123" s="34"/>
      <c r="B123" s="35"/>
      <c r="C123" s="215" t="s">
        <v>326</v>
      </c>
      <c r="D123" s="215" t="s">
        <v>240</v>
      </c>
      <c r="E123" s="216" t="s">
        <v>1731</v>
      </c>
      <c r="F123" s="217" t="s">
        <v>1732</v>
      </c>
      <c r="G123" s="218" t="s">
        <v>228</v>
      </c>
      <c r="H123" s="219">
        <v>20</v>
      </c>
      <c r="I123" s="220"/>
      <c r="J123" s="221">
        <f>ROUND(I123*H123,2)</f>
        <v>0</v>
      </c>
      <c r="K123" s="222"/>
      <c r="L123" s="223"/>
      <c r="M123" s="224" t="s">
        <v>18</v>
      </c>
      <c r="N123" s="225" t="s">
        <v>41</v>
      </c>
      <c r="O123" s="64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6" t="s">
        <v>355</v>
      </c>
      <c r="AT123" s="186" t="s">
        <v>240</v>
      </c>
      <c r="AU123" s="186" t="s">
        <v>141</v>
      </c>
      <c r="AY123" s="17" t="s">
        <v>140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7" t="s">
        <v>78</v>
      </c>
      <c r="BK123" s="187">
        <f>ROUND(I123*H123,2)</f>
        <v>0</v>
      </c>
      <c r="BL123" s="17" t="s">
        <v>263</v>
      </c>
      <c r="BM123" s="186" t="s">
        <v>1733</v>
      </c>
    </row>
    <row r="124" spans="1:65" s="12" customFormat="1" ht="20.85" customHeight="1">
      <c r="B124" s="158"/>
      <c r="C124" s="159"/>
      <c r="D124" s="160" t="s">
        <v>69</v>
      </c>
      <c r="E124" s="172" t="s">
        <v>1734</v>
      </c>
      <c r="F124" s="172" t="s">
        <v>1735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SUM(P125:P141)</f>
        <v>0</v>
      </c>
      <c r="Q124" s="166"/>
      <c r="R124" s="167">
        <f>SUM(R125:R141)</f>
        <v>0</v>
      </c>
      <c r="S124" s="166"/>
      <c r="T124" s="168">
        <f>SUM(T125:T141)</f>
        <v>0</v>
      </c>
      <c r="AR124" s="169" t="s">
        <v>80</v>
      </c>
      <c r="AT124" s="170" t="s">
        <v>69</v>
      </c>
      <c r="AU124" s="170" t="s">
        <v>80</v>
      </c>
      <c r="AY124" s="169" t="s">
        <v>140</v>
      </c>
      <c r="BK124" s="171">
        <f>SUM(BK125:BK141)</f>
        <v>0</v>
      </c>
    </row>
    <row r="125" spans="1:65" s="2" customFormat="1" ht="16.5" customHeight="1">
      <c r="A125" s="34"/>
      <c r="B125" s="35"/>
      <c r="C125" s="174" t="s">
        <v>332</v>
      </c>
      <c r="D125" s="174" t="s">
        <v>143</v>
      </c>
      <c r="E125" s="175" t="s">
        <v>1736</v>
      </c>
      <c r="F125" s="176" t="s">
        <v>1737</v>
      </c>
      <c r="G125" s="177" t="s">
        <v>161</v>
      </c>
      <c r="H125" s="178">
        <v>1</v>
      </c>
      <c r="I125" s="179"/>
      <c r="J125" s="180">
        <f>ROUND(I125*H125,2)</f>
        <v>0</v>
      </c>
      <c r="K125" s="181"/>
      <c r="L125" s="39"/>
      <c r="M125" s="182" t="s">
        <v>18</v>
      </c>
      <c r="N125" s="183" t="s">
        <v>41</v>
      </c>
      <c r="O125" s="64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6" t="s">
        <v>263</v>
      </c>
      <c r="AT125" s="186" t="s">
        <v>143</v>
      </c>
      <c r="AU125" s="186" t="s">
        <v>141</v>
      </c>
      <c r="AY125" s="17" t="s">
        <v>140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7" t="s">
        <v>78</v>
      </c>
      <c r="BK125" s="187">
        <f>ROUND(I125*H125,2)</f>
        <v>0</v>
      </c>
      <c r="BL125" s="17" t="s">
        <v>263</v>
      </c>
      <c r="BM125" s="186" t="s">
        <v>1738</v>
      </c>
    </row>
    <row r="126" spans="1:65" s="2" customFormat="1" ht="16.5" customHeight="1">
      <c r="A126" s="34"/>
      <c r="B126" s="35"/>
      <c r="C126" s="215" t="s">
        <v>338</v>
      </c>
      <c r="D126" s="215" t="s">
        <v>240</v>
      </c>
      <c r="E126" s="216" t="s">
        <v>1739</v>
      </c>
      <c r="F126" s="217" t="s">
        <v>1740</v>
      </c>
      <c r="G126" s="218" t="s">
        <v>161</v>
      </c>
      <c r="H126" s="219">
        <v>1</v>
      </c>
      <c r="I126" s="220"/>
      <c r="J126" s="221">
        <f>ROUND(I126*H126,2)</f>
        <v>0</v>
      </c>
      <c r="K126" s="222"/>
      <c r="L126" s="223"/>
      <c r="M126" s="224" t="s">
        <v>18</v>
      </c>
      <c r="N126" s="225" t="s">
        <v>41</v>
      </c>
      <c r="O126" s="64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6" t="s">
        <v>355</v>
      </c>
      <c r="AT126" s="186" t="s">
        <v>240</v>
      </c>
      <c r="AU126" s="186" t="s">
        <v>141</v>
      </c>
      <c r="AY126" s="17" t="s">
        <v>140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7" t="s">
        <v>78</v>
      </c>
      <c r="BK126" s="187">
        <f>ROUND(I126*H126,2)</f>
        <v>0</v>
      </c>
      <c r="BL126" s="17" t="s">
        <v>263</v>
      </c>
      <c r="BM126" s="186" t="s">
        <v>1741</v>
      </c>
    </row>
    <row r="127" spans="1:65" s="2" customFormat="1" ht="48.75">
      <c r="A127" s="34"/>
      <c r="B127" s="35"/>
      <c r="C127" s="36"/>
      <c r="D127" s="195" t="s">
        <v>1048</v>
      </c>
      <c r="E127" s="36"/>
      <c r="F127" s="226" t="s">
        <v>1742</v>
      </c>
      <c r="G127" s="36"/>
      <c r="H127" s="36"/>
      <c r="I127" s="190"/>
      <c r="J127" s="36"/>
      <c r="K127" s="36"/>
      <c r="L127" s="39"/>
      <c r="M127" s="191"/>
      <c r="N127" s="192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1048</v>
      </c>
      <c r="AU127" s="17" t="s">
        <v>141</v>
      </c>
    </row>
    <row r="128" spans="1:65" s="2" customFormat="1" ht="16.5" customHeight="1">
      <c r="A128" s="34"/>
      <c r="B128" s="35"/>
      <c r="C128" s="174" t="s">
        <v>344</v>
      </c>
      <c r="D128" s="174" t="s">
        <v>143</v>
      </c>
      <c r="E128" s="175" t="s">
        <v>1743</v>
      </c>
      <c r="F128" s="176" t="s">
        <v>1744</v>
      </c>
      <c r="G128" s="177" t="s">
        <v>161</v>
      </c>
      <c r="H128" s="178">
        <v>1</v>
      </c>
      <c r="I128" s="179"/>
      <c r="J128" s="180">
        <f>ROUND(I128*H128,2)</f>
        <v>0</v>
      </c>
      <c r="K128" s="181"/>
      <c r="L128" s="39"/>
      <c r="M128" s="182" t="s">
        <v>18</v>
      </c>
      <c r="N128" s="183" t="s">
        <v>41</v>
      </c>
      <c r="O128" s="64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6" t="s">
        <v>263</v>
      </c>
      <c r="AT128" s="186" t="s">
        <v>143</v>
      </c>
      <c r="AU128" s="186" t="s">
        <v>141</v>
      </c>
      <c r="AY128" s="17" t="s">
        <v>140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7" t="s">
        <v>78</v>
      </c>
      <c r="BK128" s="187">
        <f>ROUND(I128*H128,2)</f>
        <v>0</v>
      </c>
      <c r="BL128" s="17" t="s">
        <v>263</v>
      </c>
      <c r="BM128" s="186" t="s">
        <v>1745</v>
      </c>
    </row>
    <row r="129" spans="1:65" s="2" customFormat="1" ht="16.5" customHeight="1">
      <c r="A129" s="34"/>
      <c r="B129" s="35"/>
      <c r="C129" s="215" t="s">
        <v>349</v>
      </c>
      <c r="D129" s="215" t="s">
        <v>240</v>
      </c>
      <c r="E129" s="216" t="s">
        <v>1746</v>
      </c>
      <c r="F129" s="217" t="s">
        <v>1744</v>
      </c>
      <c r="G129" s="218" t="s">
        <v>161</v>
      </c>
      <c r="H129" s="219">
        <v>1</v>
      </c>
      <c r="I129" s="220"/>
      <c r="J129" s="221">
        <f>ROUND(I129*H129,2)</f>
        <v>0</v>
      </c>
      <c r="K129" s="222"/>
      <c r="L129" s="223"/>
      <c r="M129" s="224" t="s">
        <v>18</v>
      </c>
      <c r="N129" s="225" t="s">
        <v>41</v>
      </c>
      <c r="O129" s="64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6" t="s">
        <v>355</v>
      </c>
      <c r="AT129" s="186" t="s">
        <v>240</v>
      </c>
      <c r="AU129" s="186" t="s">
        <v>141</v>
      </c>
      <c r="AY129" s="17" t="s">
        <v>140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7" t="s">
        <v>78</v>
      </c>
      <c r="BK129" s="187">
        <f>ROUND(I129*H129,2)</f>
        <v>0</v>
      </c>
      <c r="BL129" s="17" t="s">
        <v>263</v>
      </c>
      <c r="BM129" s="186" t="s">
        <v>1747</v>
      </c>
    </row>
    <row r="130" spans="1:65" s="2" customFormat="1" ht="16.5" customHeight="1">
      <c r="A130" s="34"/>
      <c r="B130" s="35"/>
      <c r="C130" s="174" t="s">
        <v>355</v>
      </c>
      <c r="D130" s="174" t="s">
        <v>143</v>
      </c>
      <c r="E130" s="175" t="s">
        <v>1748</v>
      </c>
      <c r="F130" s="176" t="s">
        <v>1749</v>
      </c>
      <c r="G130" s="177" t="s">
        <v>161</v>
      </c>
      <c r="H130" s="178">
        <v>1</v>
      </c>
      <c r="I130" s="179"/>
      <c r="J130" s="180">
        <f>ROUND(I130*H130,2)</f>
        <v>0</v>
      </c>
      <c r="K130" s="181"/>
      <c r="L130" s="39"/>
      <c r="M130" s="182" t="s">
        <v>18</v>
      </c>
      <c r="N130" s="183" t="s">
        <v>41</v>
      </c>
      <c r="O130" s="64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6" t="s">
        <v>263</v>
      </c>
      <c r="AT130" s="186" t="s">
        <v>143</v>
      </c>
      <c r="AU130" s="186" t="s">
        <v>141</v>
      </c>
      <c r="AY130" s="17" t="s">
        <v>140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7" t="s">
        <v>78</v>
      </c>
      <c r="BK130" s="187">
        <f>ROUND(I130*H130,2)</f>
        <v>0</v>
      </c>
      <c r="BL130" s="17" t="s">
        <v>263</v>
      </c>
      <c r="BM130" s="186" t="s">
        <v>1750</v>
      </c>
    </row>
    <row r="131" spans="1:65" s="2" customFormat="1" ht="16.5" customHeight="1">
      <c r="A131" s="34"/>
      <c r="B131" s="35"/>
      <c r="C131" s="215" t="s">
        <v>361</v>
      </c>
      <c r="D131" s="215" t="s">
        <v>240</v>
      </c>
      <c r="E131" s="216" t="s">
        <v>1751</v>
      </c>
      <c r="F131" s="217" t="s">
        <v>1752</v>
      </c>
      <c r="G131" s="218" t="s">
        <v>161</v>
      </c>
      <c r="H131" s="219">
        <v>1</v>
      </c>
      <c r="I131" s="220"/>
      <c r="J131" s="221">
        <f>ROUND(I131*H131,2)</f>
        <v>0</v>
      </c>
      <c r="K131" s="222"/>
      <c r="L131" s="223"/>
      <c r="M131" s="224" t="s">
        <v>18</v>
      </c>
      <c r="N131" s="225" t="s">
        <v>41</v>
      </c>
      <c r="O131" s="64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6" t="s">
        <v>355</v>
      </c>
      <c r="AT131" s="186" t="s">
        <v>240</v>
      </c>
      <c r="AU131" s="186" t="s">
        <v>141</v>
      </c>
      <c r="AY131" s="17" t="s">
        <v>140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7" t="s">
        <v>78</v>
      </c>
      <c r="BK131" s="187">
        <f>ROUND(I131*H131,2)</f>
        <v>0</v>
      </c>
      <c r="BL131" s="17" t="s">
        <v>263</v>
      </c>
      <c r="BM131" s="186" t="s">
        <v>1753</v>
      </c>
    </row>
    <row r="132" spans="1:65" s="2" customFormat="1" ht="48.75">
      <c r="A132" s="34"/>
      <c r="B132" s="35"/>
      <c r="C132" s="36"/>
      <c r="D132" s="195" t="s">
        <v>1048</v>
      </c>
      <c r="E132" s="36"/>
      <c r="F132" s="226" t="s">
        <v>1754</v>
      </c>
      <c r="G132" s="36"/>
      <c r="H132" s="36"/>
      <c r="I132" s="190"/>
      <c r="J132" s="36"/>
      <c r="K132" s="36"/>
      <c r="L132" s="39"/>
      <c r="M132" s="191"/>
      <c r="N132" s="192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1048</v>
      </c>
      <c r="AU132" s="17" t="s">
        <v>141</v>
      </c>
    </row>
    <row r="133" spans="1:65" s="2" customFormat="1" ht="16.5" customHeight="1">
      <c r="A133" s="34"/>
      <c r="B133" s="35"/>
      <c r="C133" s="174" t="s">
        <v>367</v>
      </c>
      <c r="D133" s="174" t="s">
        <v>143</v>
      </c>
      <c r="E133" s="175" t="s">
        <v>1755</v>
      </c>
      <c r="F133" s="176" t="s">
        <v>1756</v>
      </c>
      <c r="G133" s="177" t="s">
        <v>1757</v>
      </c>
      <c r="H133" s="178">
        <v>1</v>
      </c>
      <c r="I133" s="179"/>
      <c r="J133" s="180">
        <f>ROUND(I133*H133,2)</f>
        <v>0</v>
      </c>
      <c r="K133" s="181"/>
      <c r="L133" s="39"/>
      <c r="M133" s="182" t="s">
        <v>18</v>
      </c>
      <c r="N133" s="183" t="s">
        <v>41</v>
      </c>
      <c r="O133" s="64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6" t="s">
        <v>263</v>
      </c>
      <c r="AT133" s="186" t="s">
        <v>143</v>
      </c>
      <c r="AU133" s="186" t="s">
        <v>141</v>
      </c>
      <c r="AY133" s="17" t="s">
        <v>140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7" t="s">
        <v>78</v>
      </c>
      <c r="BK133" s="187">
        <f>ROUND(I133*H133,2)</f>
        <v>0</v>
      </c>
      <c r="BL133" s="17" t="s">
        <v>263</v>
      </c>
      <c r="BM133" s="186" t="s">
        <v>1758</v>
      </c>
    </row>
    <row r="134" spans="1:65" s="2" customFormat="1" ht="16.5" customHeight="1">
      <c r="A134" s="34"/>
      <c r="B134" s="35"/>
      <c r="C134" s="215" t="s">
        <v>372</v>
      </c>
      <c r="D134" s="215" t="s">
        <v>240</v>
      </c>
      <c r="E134" s="216" t="s">
        <v>1759</v>
      </c>
      <c r="F134" s="217" t="s">
        <v>1760</v>
      </c>
      <c r="G134" s="218" t="s">
        <v>1757</v>
      </c>
      <c r="H134" s="219">
        <v>1</v>
      </c>
      <c r="I134" s="220"/>
      <c r="J134" s="221">
        <f>ROUND(I134*H134,2)</f>
        <v>0</v>
      </c>
      <c r="K134" s="222"/>
      <c r="L134" s="223"/>
      <c r="M134" s="224" t="s">
        <v>18</v>
      </c>
      <c r="N134" s="225" t="s">
        <v>41</v>
      </c>
      <c r="O134" s="64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6" t="s">
        <v>355</v>
      </c>
      <c r="AT134" s="186" t="s">
        <v>240</v>
      </c>
      <c r="AU134" s="186" t="s">
        <v>141</v>
      </c>
      <c r="AY134" s="17" t="s">
        <v>140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7" t="s">
        <v>78</v>
      </c>
      <c r="BK134" s="187">
        <f>ROUND(I134*H134,2)</f>
        <v>0</v>
      </c>
      <c r="BL134" s="17" t="s">
        <v>263</v>
      </c>
      <c r="BM134" s="186" t="s">
        <v>1761</v>
      </c>
    </row>
    <row r="135" spans="1:65" s="2" customFormat="1" ht="68.25">
      <c r="A135" s="34"/>
      <c r="B135" s="35"/>
      <c r="C135" s="36"/>
      <c r="D135" s="195" t="s">
        <v>1048</v>
      </c>
      <c r="E135" s="36"/>
      <c r="F135" s="226" t="s">
        <v>1762</v>
      </c>
      <c r="G135" s="36"/>
      <c r="H135" s="36"/>
      <c r="I135" s="190"/>
      <c r="J135" s="36"/>
      <c r="K135" s="36"/>
      <c r="L135" s="39"/>
      <c r="M135" s="191"/>
      <c r="N135" s="192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1048</v>
      </c>
      <c r="AU135" s="17" t="s">
        <v>141</v>
      </c>
    </row>
    <row r="136" spans="1:65" s="2" customFormat="1" ht="16.5" customHeight="1">
      <c r="A136" s="34"/>
      <c r="B136" s="35"/>
      <c r="C136" s="174" t="s">
        <v>377</v>
      </c>
      <c r="D136" s="174" t="s">
        <v>143</v>
      </c>
      <c r="E136" s="175" t="s">
        <v>1763</v>
      </c>
      <c r="F136" s="176" t="s">
        <v>1764</v>
      </c>
      <c r="G136" s="177" t="s">
        <v>1765</v>
      </c>
      <c r="H136" s="178">
        <v>1</v>
      </c>
      <c r="I136" s="179"/>
      <c r="J136" s="180">
        <f t="shared" ref="J136:J141" si="10">ROUND(I136*H136,2)</f>
        <v>0</v>
      </c>
      <c r="K136" s="181"/>
      <c r="L136" s="39"/>
      <c r="M136" s="182" t="s">
        <v>18</v>
      </c>
      <c r="N136" s="183" t="s">
        <v>41</v>
      </c>
      <c r="O136" s="64"/>
      <c r="P136" s="184">
        <f t="shared" ref="P136:P141" si="11">O136*H136</f>
        <v>0</v>
      </c>
      <c r="Q136" s="184">
        <v>0</v>
      </c>
      <c r="R136" s="184">
        <f t="shared" ref="R136:R141" si="12">Q136*H136</f>
        <v>0</v>
      </c>
      <c r="S136" s="184">
        <v>0</v>
      </c>
      <c r="T136" s="185">
        <f t="shared" ref="T136:T141" si="1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6" t="s">
        <v>263</v>
      </c>
      <c r="AT136" s="186" t="s">
        <v>143</v>
      </c>
      <c r="AU136" s="186" t="s">
        <v>141</v>
      </c>
      <c r="AY136" s="17" t="s">
        <v>140</v>
      </c>
      <c r="BE136" s="187">
        <f t="shared" ref="BE136:BE141" si="14">IF(N136="základní",J136,0)</f>
        <v>0</v>
      </c>
      <c r="BF136" s="187">
        <f t="shared" ref="BF136:BF141" si="15">IF(N136="snížená",J136,0)</f>
        <v>0</v>
      </c>
      <c r="BG136" s="187">
        <f t="shared" ref="BG136:BG141" si="16">IF(N136="zákl. přenesená",J136,0)</f>
        <v>0</v>
      </c>
      <c r="BH136" s="187">
        <f t="shared" ref="BH136:BH141" si="17">IF(N136="sníž. přenesená",J136,0)</f>
        <v>0</v>
      </c>
      <c r="BI136" s="187">
        <f t="shared" ref="BI136:BI141" si="18">IF(N136="nulová",J136,0)</f>
        <v>0</v>
      </c>
      <c r="BJ136" s="17" t="s">
        <v>78</v>
      </c>
      <c r="BK136" s="187">
        <f t="shared" ref="BK136:BK141" si="19">ROUND(I136*H136,2)</f>
        <v>0</v>
      </c>
      <c r="BL136" s="17" t="s">
        <v>263</v>
      </c>
      <c r="BM136" s="186" t="s">
        <v>1766</v>
      </c>
    </row>
    <row r="137" spans="1:65" s="2" customFormat="1" ht="16.5" customHeight="1">
      <c r="A137" s="34"/>
      <c r="B137" s="35"/>
      <c r="C137" s="215" t="s">
        <v>382</v>
      </c>
      <c r="D137" s="215" t="s">
        <v>240</v>
      </c>
      <c r="E137" s="216" t="s">
        <v>1767</v>
      </c>
      <c r="F137" s="217" t="s">
        <v>1768</v>
      </c>
      <c r="G137" s="218" t="s">
        <v>1765</v>
      </c>
      <c r="H137" s="219">
        <v>1</v>
      </c>
      <c r="I137" s="220"/>
      <c r="J137" s="221">
        <f t="shared" si="10"/>
        <v>0</v>
      </c>
      <c r="K137" s="222"/>
      <c r="L137" s="223"/>
      <c r="M137" s="224" t="s">
        <v>18</v>
      </c>
      <c r="N137" s="225" t="s">
        <v>41</v>
      </c>
      <c r="O137" s="64"/>
      <c r="P137" s="184">
        <f t="shared" si="11"/>
        <v>0</v>
      </c>
      <c r="Q137" s="184">
        <v>0</v>
      </c>
      <c r="R137" s="184">
        <f t="shared" si="12"/>
        <v>0</v>
      </c>
      <c r="S137" s="184">
        <v>0</v>
      </c>
      <c r="T137" s="185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6" t="s">
        <v>355</v>
      </c>
      <c r="AT137" s="186" t="s">
        <v>240</v>
      </c>
      <c r="AU137" s="186" t="s">
        <v>141</v>
      </c>
      <c r="AY137" s="17" t="s">
        <v>140</v>
      </c>
      <c r="BE137" s="187">
        <f t="shared" si="14"/>
        <v>0</v>
      </c>
      <c r="BF137" s="187">
        <f t="shared" si="15"/>
        <v>0</v>
      </c>
      <c r="BG137" s="187">
        <f t="shared" si="16"/>
        <v>0</v>
      </c>
      <c r="BH137" s="187">
        <f t="shared" si="17"/>
        <v>0</v>
      </c>
      <c r="BI137" s="187">
        <f t="shared" si="18"/>
        <v>0</v>
      </c>
      <c r="BJ137" s="17" t="s">
        <v>78</v>
      </c>
      <c r="BK137" s="187">
        <f t="shared" si="19"/>
        <v>0</v>
      </c>
      <c r="BL137" s="17" t="s">
        <v>263</v>
      </c>
      <c r="BM137" s="186" t="s">
        <v>1769</v>
      </c>
    </row>
    <row r="138" spans="1:65" s="2" customFormat="1" ht="16.5" customHeight="1">
      <c r="A138" s="34"/>
      <c r="B138" s="35"/>
      <c r="C138" s="174" t="s">
        <v>392</v>
      </c>
      <c r="D138" s="174" t="s">
        <v>143</v>
      </c>
      <c r="E138" s="175" t="s">
        <v>1770</v>
      </c>
      <c r="F138" s="176" t="s">
        <v>1771</v>
      </c>
      <c r="G138" s="177" t="s">
        <v>161</v>
      </c>
      <c r="H138" s="178">
        <v>3</v>
      </c>
      <c r="I138" s="179"/>
      <c r="J138" s="180">
        <f t="shared" si="10"/>
        <v>0</v>
      </c>
      <c r="K138" s="181"/>
      <c r="L138" s="39"/>
      <c r="M138" s="182" t="s">
        <v>18</v>
      </c>
      <c r="N138" s="183" t="s">
        <v>41</v>
      </c>
      <c r="O138" s="64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5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6" t="s">
        <v>263</v>
      </c>
      <c r="AT138" s="186" t="s">
        <v>143</v>
      </c>
      <c r="AU138" s="186" t="s">
        <v>141</v>
      </c>
      <c r="AY138" s="17" t="s">
        <v>140</v>
      </c>
      <c r="BE138" s="187">
        <f t="shared" si="14"/>
        <v>0</v>
      </c>
      <c r="BF138" s="187">
        <f t="shared" si="15"/>
        <v>0</v>
      </c>
      <c r="BG138" s="187">
        <f t="shared" si="16"/>
        <v>0</v>
      </c>
      <c r="BH138" s="187">
        <f t="shared" si="17"/>
        <v>0</v>
      </c>
      <c r="BI138" s="187">
        <f t="shared" si="18"/>
        <v>0</v>
      </c>
      <c r="BJ138" s="17" t="s">
        <v>78</v>
      </c>
      <c r="BK138" s="187">
        <f t="shared" si="19"/>
        <v>0</v>
      </c>
      <c r="BL138" s="17" t="s">
        <v>263</v>
      </c>
      <c r="BM138" s="186" t="s">
        <v>1772</v>
      </c>
    </row>
    <row r="139" spans="1:65" s="2" customFormat="1" ht="16.5" customHeight="1">
      <c r="A139" s="34"/>
      <c r="B139" s="35"/>
      <c r="C139" s="215" t="s">
        <v>404</v>
      </c>
      <c r="D139" s="215" t="s">
        <v>240</v>
      </c>
      <c r="E139" s="216" t="s">
        <v>1773</v>
      </c>
      <c r="F139" s="217" t="s">
        <v>1774</v>
      </c>
      <c r="G139" s="218" t="s">
        <v>161</v>
      </c>
      <c r="H139" s="219">
        <v>3</v>
      </c>
      <c r="I139" s="220"/>
      <c r="J139" s="221">
        <f t="shared" si="10"/>
        <v>0</v>
      </c>
      <c r="K139" s="222"/>
      <c r="L139" s="223"/>
      <c r="M139" s="224" t="s">
        <v>18</v>
      </c>
      <c r="N139" s="225" t="s">
        <v>41</v>
      </c>
      <c r="O139" s="64"/>
      <c r="P139" s="184">
        <f t="shared" si="11"/>
        <v>0</v>
      </c>
      <c r="Q139" s="184">
        <v>0</v>
      </c>
      <c r="R139" s="184">
        <f t="shared" si="12"/>
        <v>0</v>
      </c>
      <c r="S139" s="184">
        <v>0</v>
      </c>
      <c r="T139" s="185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6" t="s">
        <v>355</v>
      </c>
      <c r="AT139" s="186" t="s">
        <v>240</v>
      </c>
      <c r="AU139" s="186" t="s">
        <v>141</v>
      </c>
      <c r="AY139" s="17" t="s">
        <v>140</v>
      </c>
      <c r="BE139" s="187">
        <f t="shared" si="14"/>
        <v>0</v>
      </c>
      <c r="BF139" s="187">
        <f t="shared" si="15"/>
        <v>0</v>
      </c>
      <c r="BG139" s="187">
        <f t="shared" si="16"/>
        <v>0</v>
      </c>
      <c r="BH139" s="187">
        <f t="shared" si="17"/>
        <v>0</v>
      </c>
      <c r="BI139" s="187">
        <f t="shared" si="18"/>
        <v>0</v>
      </c>
      <c r="BJ139" s="17" t="s">
        <v>78</v>
      </c>
      <c r="BK139" s="187">
        <f t="shared" si="19"/>
        <v>0</v>
      </c>
      <c r="BL139" s="17" t="s">
        <v>263</v>
      </c>
      <c r="BM139" s="186" t="s">
        <v>1775</v>
      </c>
    </row>
    <row r="140" spans="1:65" s="2" customFormat="1" ht="24.2" customHeight="1">
      <c r="A140" s="34"/>
      <c r="B140" s="35"/>
      <c r="C140" s="174" t="s">
        <v>409</v>
      </c>
      <c r="D140" s="174" t="s">
        <v>143</v>
      </c>
      <c r="E140" s="175" t="s">
        <v>1776</v>
      </c>
      <c r="F140" s="176" t="s">
        <v>1777</v>
      </c>
      <c r="G140" s="177" t="s">
        <v>161</v>
      </c>
      <c r="H140" s="178">
        <v>1</v>
      </c>
      <c r="I140" s="179"/>
      <c r="J140" s="180">
        <f t="shared" si="10"/>
        <v>0</v>
      </c>
      <c r="K140" s="181"/>
      <c r="L140" s="39"/>
      <c r="M140" s="182" t="s">
        <v>18</v>
      </c>
      <c r="N140" s="183" t="s">
        <v>41</v>
      </c>
      <c r="O140" s="64"/>
      <c r="P140" s="184">
        <f t="shared" si="11"/>
        <v>0</v>
      </c>
      <c r="Q140" s="184">
        <v>0</v>
      </c>
      <c r="R140" s="184">
        <f t="shared" si="12"/>
        <v>0</v>
      </c>
      <c r="S140" s="184">
        <v>0</v>
      </c>
      <c r="T140" s="185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6" t="s">
        <v>263</v>
      </c>
      <c r="AT140" s="186" t="s">
        <v>143</v>
      </c>
      <c r="AU140" s="186" t="s">
        <v>141</v>
      </c>
      <c r="AY140" s="17" t="s">
        <v>140</v>
      </c>
      <c r="BE140" s="187">
        <f t="shared" si="14"/>
        <v>0</v>
      </c>
      <c r="BF140" s="187">
        <f t="shared" si="15"/>
        <v>0</v>
      </c>
      <c r="BG140" s="187">
        <f t="shared" si="16"/>
        <v>0</v>
      </c>
      <c r="BH140" s="187">
        <f t="shared" si="17"/>
        <v>0</v>
      </c>
      <c r="BI140" s="187">
        <f t="shared" si="18"/>
        <v>0</v>
      </c>
      <c r="BJ140" s="17" t="s">
        <v>78</v>
      </c>
      <c r="BK140" s="187">
        <f t="shared" si="19"/>
        <v>0</v>
      </c>
      <c r="BL140" s="17" t="s">
        <v>263</v>
      </c>
      <c r="BM140" s="186" t="s">
        <v>1778</v>
      </c>
    </row>
    <row r="141" spans="1:65" s="2" customFormat="1" ht="24.2" customHeight="1">
      <c r="A141" s="34"/>
      <c r="B141" s="35"/>
      <c r="C141" s="215" t="s">
        <v>414</v>
      </c>
      <c r="D141" s="215" t="s">
        <v>240</v>
      </c>
      <c r="E141" s="216" t="s">
        <v>1779</v>
      </c>
      <c r="F141" s="217" t="s">
        <v>1780</v>
      </c>
      <c r="G141" s="218" t="s">
        <v>161</v>
      </c>
      <c r="H141" s="219">
        <v>1</v>
      </c>
      <c r="I141" s="220"/>
      <c r="J141" s="221">
        <f t="shared" si="10"/>
        <v>0</v>
      </c>
      <c r="K141" s="222"/>
      <c r="L141" s="223"/>
      <c r="M141" s="224" t="s">
        <v>18</v>
      </c>
      <c r="N141" s="225" t="s">
        <v>41</v>
      </c>
      <c r="O141" s="64"/>
      <c r="P141" s="184">
        <f t="shared" si="11"/>
        <v>0</v>
      </c>
      <c r="Q141" s="184">
        <v>0</v>
      </c>
      <c r="R141" s="184">
        <f t="shared" si="12"/>
        <v>0</v>
      </c>
      <c r="S141" s="184">
        <v>0</v>
      </c>
      <c r="T141" s="185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6" t="s">
        <v>355</v>
      </c>
      <c r="AT141" s="186" t="s">
        <v>240</v>
      </c>
      <c r="AU141" s="186" t="s">
        <v>141</v>
      </c>
      <c r="AY141" s="17" t="s">
        <v>140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7" t="s">
        <v>78</v>
      </c>
      <c r="BK141" s="187">
        <f t="shared" si="19"/>
        <v>0</v>
      </c>
      <c r="BL141" s="17" t="s">
        <v>263</v>
      </c>
      <c r="BM141" s="186" t="s">
        <v>1781</v>
      </c>
    </row>
    <row r="142" spans="1:65" s="12" customFormat="1" ht="20.85" customHeight="1">
      <c r="B142" s="158"/>
      <c r="C142" s="159"/>
      <c r="D142" s="160" t="s">
        <v>69</v>
      </c>
      <c r="E142" s="172" t="s">
        <v>1782</v>
      </c>
      <c r="F142" s="172" t="s">
        <v>1783</v>
      </c>
      <c r="G142" s="159"/>
      <c r="H142" s="159"/>
      <c r="I142" s="162"/>
      <c r="J142" s="173">
        <f>BK142</f>
        <v>0</v>
      </c>
      <c r="K142" s="159"/>
      <c r="L142" s="164"/>
      <c r="M142" s="165"/>
      <c r="N142" s="166"/>
      <c r="O142" s="166"/>
      <c r="P142" s="167">
        <f>SUM(P143:P151)</f>
        <v>0</v>
      </c>
      <c r="Q142" s="166"/>
      <c r="R142" s="167">
        <f>SUM(R143:R151)</f>
        <v>0</v>
      </c>
      <c r="S142" s="166"/>
      <c r="T142" s="168">
        <f>SUM(T143:T151)</f>
        <v>0</v>
      </c>
      <c r="AR142" s="169" t="s">
        <v>80</v>
      </c>
      <c r="AT142" s="170" t="s">
        <v>69</v>
      </c>
      <c r="AU142" s="170" t="s">
        <v>80</v>
      </c>
      <c r="AY142" s="169" t="s">
        <v>140</v>
      </c>
      <c r="BK142" s="171">
        <f>SUM(BK143:BK151)</f>
        <v>0</v>
      </c>
    </row>
    <row r="143" spans="1:65" s="2" customFormat="1" ht="21.75" customHeight="1">
      <c r="A143" s="34"/>
      <c r="B143" s="35"/>
      <c r="C143" s="174" t="s">
        <v>420</v>
      </c>
      <c r="D143" s="174" t="s">
        <v>143</v>
      </c>
      <c r="E143" s="175" t="s">
        <v>1784</v>
      </c>
      <c r="F143" s="176" t="s">
        <v>1785</v>
      </c>
      <c r="G143" s="177" t="s">
        <v>161</v>
      </c>
      <c r="H143" s="178">
        <v>1</v>
      </c>
      <c r="I143" s="179"/>
      <c r="J143" s="180">
        <f t="shared" ref="J143:J151" si="20">ROUND(I143*H143,2)</f>
        <v>0</v>
      </c>
      <c r="K143" s="181"/>
      <c r="L143" s="39"/>
      <c r="M143" s="182" t="s">
        <v>18</v>
      </c>
      <c r="N143" s="183" t="s">
        <v>41</v>
      </c>
      <c r="O143" s="64"/>
      <c r="P143" s="184">
        <f t="shared" ref="P143:P151" si="21">O143*H143</f>
        <v>0</v>
      </c>
      <c r="Q143" s="184">
        <v>0</v>
      </c>
      <c r="R143" s="184">
        <f t="shared" ref="R143:R151" si="22">Q143*H143</f>
        <v>0</v>
      </c>
      <c r="S143" s="184">
        <v>0</v>
      </c>
      <c r="T143" s="185">
        <f t="shared" ref="T143:T151" si="2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6" t="s">
        <v>263</v>
      </c>
      <c r="AT143" s="186" t="s">
        <v>143</v>
      </c>
      <c r="AU143" s="186" t="s">
        <v>141</v>
      </c>
      <c r="AY143" s="17" t="s">
        <v>140</v>
      </c>
      <c r="BE143" s="187">
        <f t="shared" ref="BE143:BE151" si="24">IF(N143="základní",J143,0)</f>
        <v>0</v>
      </c>
      <c r="BF143" s="187">
        <f t="shared" ref="BF143:BF151" si="25">IF(N143="snížená",J143,0)</f>
        <v>0</v>
      </c>
      <c r="BG143" s="187">
        <f t="shared" ref="BG143:BG151" si="26">IF(N143="zákl. přenesená",J143,0)</f>
        <v>0</v>
      </c>
      <c r="BH143" s="187">
        <f t="shared" ref="BH143:BH151" si="27">IF(N143="sníž. přenesená",J143,0)</f>
        <v>0</v>
      </c>
      <c r="BI143" s="187">
        <f t="shared" ref="BI143:BI151" si="28">IF(N143="nulová",J143,0)</f>
        <v>0</v>
      </c>
      <c r="BJ143" s="17" t="s">
        <v>78</v>
      </c>
      <c r="BK143" s="187">
        <f t="shared" ref="BK143:BK151" si="29">ROUND(I143*H143,2)</f>
        <v>0</v>
      </c>
      <c r="BL143" s="17" t="s">
        <v>263</v>
      </c>
      <c r="BM143" s="186" t="s">
        <v>1786</v>
      </c>
    </row>
    <row r="144" spans="1:65" s="2" customFormat="1" ht="16.5" customHeight="1">
      <c r="A144" s="34"/>
      <c r="B144" s="35"/>
      <c r="C144" s="215" t="s">
        <v>425</v>
      </c>
      <c r="D144" s="215" t="s">
        <v>240</v>
      </c>
      <c r="E144" s="216" t="s">
        <v>1787</v>
      </c>
      <c r="F144" s="217" t="s">
        <v>1788</v>
      </c>
      <c r="G144" s="218" t="s">
        <v>161</v>
      </c>
      <c r="H144" s="219">
        <v>1</v>
      </c>
      <c r="I144" s="220"/>
      <c r="J144" s="221">
        <f t="shared" si="20"/>
        <v>0</v>
      </c>
      <c r="K144" s="222"/>
      <c r="L144" s="223"/>
      <c r="M144" s="224" t="s">
        <v>18</v>
      </c>
      <c r="N144" s="225" t="s">
        <v>41</v>
      </c>
      <c r="O144" s="64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6" t="s">
        <v>355</v>
      </c>
      <c r="AT144" s="186" t="s">
        <v>240</v>
      </c>
      <c r="AU144" s="186" t="s">
        <v>141</v>
      </c>
      <c r="AY144" s="17" t="s">
        <v>140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7" t="s">
        <v>78</v>
      </c>
      <c r="BK144" s="187">
        <f t="shared" si="29"/>
        <v>0</v>
      </c>
      <c r="BL144" s="17" t="s">
        <v>263</v>
      </c>
      <c r="BM144" s="186" t="s">
        <v>1789</v>
      </c>
    </row>
    <row r="145" spans="1:65" s="2" customFormat="1" ht="21.75" customHeight="1">
      <c r="A145" s="34"/>
      <c r="B145" s="35"/>
      <c r="C145" s="174" t="s">
        <v>431</v>
      </c>
      <c r="D145" s="174" t="s">
        <v>143</v>
      </c>
      <c r="E145" s="175" t="s">
        <v>1790</v>
      </c>
      <c r="F145" s="176" t="s">
        <v>1791</v>
      </c>
      <c r="G145" s="177" t="s">
        <v>161</v>
      </c>
      <c r="H145" s="178">
        <v>1</v>
      </c>
      <c r="I145" s="179"/>
      <c r="J145" s="180">
        <f t="shared" si="20"/>
        <v>0</v>
      </c>
      <c r="K145" s="181"/>
      <c r="L145" s="39"/>
      <c r="M145" s="182" t="s">
        <v>18</v>
      </c>
      <c r="N145" s="183" t="s">
        <v>41</v>
      </c>
      <c r="O145" s="64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6" t="s">
        <v>263</v>
      </c>
      <c r="AT145" s="186" t="s">
        <v>143</v>
      </c>
      <c r="AU145" s="186" t="s">
        <v>141</v>
      </c>
      <c r="AY145" s="17" t="s">
        <v>140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7" t="s">
        <v>78</v>
      </c>
      <c r="BK145" s="187">
        <f t="shared" si="29"/>
        <v>0</v>
      </c>
      <c r="BL145" s="17" t="s">
        <v>263</v>
      </c>
      <c r="BM145" s="186" t="s">
        <v>1792</v>
      </c>
    </row>
    <row r="146" spans="1:65" s="2" customFormat="1" ht="21.75" customHeight="1">
      <c r="A146" s="34"/>
      <c r="B146" s="35"/>
      <c r="C146" s="215" t="s">
        <v>437</v>
      </c>
      <c r="D146" s="215" t="s">
        <v>240</v>
      </c>
      <c r="E146" s="216" t="s">
        <v>1793</v>
      </c>
      <c r="F146" s="217" t="s">
        <v>1794</v>
      </c>
      <c r="G146" s="218" t="s">
        <v>161</v>
      </c>
      <c r="H146" s="219">
        <v>1</v>
      </c>
      <c r="I146" s="220"/>
      <c r="J146" s="221">
        <f t="shared" si="20"/>
        <v>0</v>
      </c>
      <c r="K146" s="222"/>
      <c r="L146" s="223"/>
      <c r="M146" s="224" t="s">
        <v>18</v>
      </c>
      <c r="N146" s="225" t="s">
        <v>41</v>
      </c>
      <c r="O146" s="64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5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6" t="s">
        <v>355</v>
      </c>
      <c r="AT146" s="186" t="s">
        <v>240</v>
      </c>
      <c r="AU146" s="186" t="s">
        <v>141</v>
      </c>
      <c r="AY146" s="17" t="s">
        <v>140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7" t="s">
        <v>78</v>
      </c>
      <c r="BK146" s="187">
        <f t="shared" si="29"/>
        <v>0</v>
      </c>
      <c r="BL146" s="17" t="s">
        <v>263</v>
      </c>
      <c r="BM146" s="186" t="s">
        <v>1795</v>
      </c>
    </row>
    <row r="147" spans="1:65" s="2" customFormat="1" ht="16.5" customHeight="1">
      <c r="A147" s="34"/>
      <c r="B147" s="35"/>
      <c r="C147" s="174" t="s">
        <v>444</v>
      </c>
      <c r="D147" s="174" t="s">
        <v>143</v>
      </c>
      <c r="E147" s="175" t="s">
        <v>1796</v>
      </c>
      <c r="F147" s="176" t="s">
        <v>1797</v>
      </c>
      <c r="G147" s="177" t="s">
        <v>161</v>
      </c>
      <c r="H147" s="178">
        <v>1</v>
      </c>
      <c r="I147" s="179"/>
      <c r="J147" s="180">
        <f t="shared" si="20"/>
        <v>0</v>
      </c>
      <c r="K147" s="181"/>
      <c r="L147" s="39"/>
      <c r="M147" s="182" t="s">
        <v>18</v>
      </c>
      <c r="N147" s="183" t="s">
        <v>41</v>
      </c>
      <c r="O147" s="64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5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6" t="s">
        <v>263</v>
      </c>
      <c r="AT147" s="186" t="s">
        <v>143</v>
      </c>
      <c r="AU147" s="186" t="s">
        <v>141</v>
      </c>
      <c r="AY147" s="17" t="s">
        <v>140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7" t="s">
        <v>78</v>
      </c>
      <c r="BK147" s="187">
        <f t="shared" si="29"/>
        <v>0</v>
      </c>
      <c r="BL147" s="17" t="s">
        <v>263</v>
      </c>
      <c r="BM147" s="186" t="s">
        <v>1798</v>
      </c>
    </row>
    <row r="148" spans="1:65" s="2" customFormat="1" ht="16.5" customHeight="1">
      <c r="A148" s="34"/>
      <c r="B148" s="35"/>
      <c r="C148" s="215" t="s">
        <v>453</v>
      </c>
      <c r="D148" s="215" t="s">
        <v>240</v>
      </c>
      <c r="E148" s="216" t="s">
        <v>1799</v>
      </c>
      <c r="F148" s="217" t="s">
        <v>1800</v>
      </c>
      <c r="G148" s="218" t="s">
        <v>161</v>
      </c>
      <c r="H148" s="219">
        <v>1</v>
      </c>
      <c r="I148" s="220"/>
      <c r="J148" s="221">
        <f t="shared" si="20"/>
        <v>0</v>
      </c>
      <c r="K148" s="222"/>
      <c r="L148" s="223"/>
      <c r="M148" s="224" t="s">
        <v>18</v>
      </c>
      <c r="N148" s="225" t="s">
        <v>41</v>
      </c>
      <c r="O148" s="64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5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6" t="s">
        <v>355</v>
      </c>
      <c r="AT148" s="186" t="s">
        <v>240</v>
      </c>
      <c r="AU148" s="186" t="s">
        <v>141</v>
      </c>
      <c r="AY148" s="17" t="s">
        <v>140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7" t="s">
        <v>78</v>
      </c>
      <c r="BK148" s="187">
        <f t="shared" si="29"/>
        <v>0</v>
      </c>
      <c r="BL148" s="17" t="s">
        <v>263</v>
      </c>
      <c r="BM148" s="186" t="s">
        <v>1801</v>
      </c>
    </row>
    <row r="149" spans="1:65" s="2" customFormat="1" ht="16.5" customHeight="1">
      <c r="A149" s="34"/>
      <c r="B149" s="35"/>
      <c r="C149" s="174" t="s">
        <v>459</v>
      </c>
      <c r="D149" s="174" t="s">
        <v>143</v>
      </c>
      <c r="E149" s="175" t="s">
        <v>1802</v>
      </c>
      <c r="F149" s="176" t="s">
        <v>1803</v>
      </c>
      <c r="G149" s="177" t="s">
        <v>161</v>
      </c>
      <c r="H149" s="178">
        <v>7</v>
      </c>
      <c r="I149" s="179"/>
      <c r="J149" s="180">
        <f t="shared" si="20"/>
        <v>0</v>
      </c>
      <c r="K149" s="181"/>
      <c r="L149" s="39"/>
      <c r="M149" s="182" t="s">
        <v>18</v>
      </c>
      <c r="N149" s="183" t="s">
        <v>41</v>
      </c>
      <c r="O149" s="64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5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6" t="s">
        <v>263</v>
      </c>
      <c r="AT149" s="186" t="s">
        <v>143</v>
      </c>
      <c r="AU149" s="186" t="s">
        <v>141</v>
      </c>
      <c r="AY149" s="17" t="s">
        <v>140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7" t="s">
        <v>78</v>
      </c>
      <c r="BK149" s="187">
        <f t="shared" si="29"/>
        <v>0</v>
      </c>
      <c r="BL149" s="17" t="s">
        <v>263</v>
      </c>
      <c r="BM149" s="186" t="s">
        <v>1804</v>
      </c>
    </row>
    <row r="150" spans="1:65" s="2" customFormat="1" ht="16.5" customHeight="1">
      <c r="A150" s="34"/>
      <c r="B150" s="35"/>
      <c r="C150" s="215" t="s">
        <v>464</v>
      </c>
      <c r="D150" s="215" t="s">
        <v>240</v>
      </c>
      <c r="E150" s="216" t="s">
        <v>1805</v>
      </c>
      <c r="F150" s="217" t="s">
        <v>1806</v>
      </c>
      <c r="G150" s="218" t="s">
        <v>161</v>
      </c>
      <c r="H150" s="219">
        <v>7</v>
      </c>
      <c r="I150" s="220"/>
      <c r="J150" s="221">
        <f t="shared" si="20"/>
        <v>0</v>
      </c>
      <c r="K150" s="222"/>
      <c r="L150" s="223"/>
      <c r="M150" s="224" t="s">
        <v>18</v>
      </c>
      <c r="N150" s="225" t="s">
        <v>41</v>
      </c>
      <c r="O150" s="64"/>
      <c r="P150" s="184">
        <f t="shared" si="21"/>
        <v>0</v>
      </c>
      <c r="Q150" s="184">
        <v>0</v>
      </c>
      <c r="R150" s="184">
        <f t="shared" si="22"/>
        <v>0</v>
      </c>
      <c r="S150" s="184">
        <v>0</v>
      </c>
      <c r="T150" s="185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6" t="s">
        <v>355</v>
      </c>
      <c r="AT150" s="186" t="s">
        <v>240</v>
      </c>
      <c r="AU150" s="186" t="s">
        <v>141</v>
      </c>
      <c r="AY150" s="17" t="s">
        <v>140</v>
      </c>
      <c r="BE150" s="187">
        <f t="shared" si="24"/>
        <v>0</v>
      </c>
      <c r="BF150" s="187">
        <f t="shared" si="25"/>
        <v>0</v>
      </c>
      <c r="BG150" s="187">
        <f t="shared" si="26"/>
        <v>0</v>
      </c>
      <c r="BH150" s="187">
        <f t="shared" si="27"/>
        <v>0</v>
      </c>
      <c r="BI150" s="187">
        <f t="shared" si="28"/>
        <v>0</v>
      </c>
      <c r="BJ150" s="17" t="s">
        <v>78</v>
      </c>
      <c r="BK150" s="187">
        <f t="shared" si="29"/>
        <v>0</v>
      </c>
      <c r="BL150" s="17" t="s">
        <v>263</v>
      </c>
      <c r="BM150" s="186" t="s">
        <v>1807</v>
      </c>
    </row>
    <row r="151" spans="1:65" s="2" customFormat="1" ht="21.75" customHeight="1">
      <c r="A151" s="34"/>
      <c r="B151" s="35"/>
      <c r="C151" s="174" t="s">
        <v>469</v>
      </c>
      <c r="D151" s="174" t="s">
        <v>143</v>
      </c>
      <c r="E151" s="175" t="s">
        <v>1808</v>
      </c>
      <c r="F151" s="176" t="s">
        <v>1809</v>
      </c>
      <c r="G151" s="177" t="s">
        <v>161</v>
      </c>
      <c r="H151" s="178">
        <v>7</v>
      </c>
      <c r="I151" s="179"/>
      <c r="J151" s="180">
        <f t="shared" si="20"/>
        <v>0</v>
      </c>
      <c r="K151" s="181"/>
      <c r="L151" s="39"/>
      <c r="M151" s="239" t="s">
        <v>18</v>
      </c>
      <c r="N151" s="240" t="s">
        <v>41</v>
      </c>
      <c r="O151" s="229"/>
      <c r="P151" s="230">
        <f t="shared" si="21"/>
        <v>0</v>
      </c>
      <c r="Q151" s="230">
        <v>0</v>
      </c>
      <c r="R151" s="230">
        <f t="shared" si="22"/>
        <v>0</v>
      </c>
      <c r="S151" s="230">
        <v>0</v>
      </c>
      <c r="T151" s="231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6" t="s">
        <v>263</v>
      </c>
      <c r="AT151" s="186" t="s">
        <v>143</v>
      </c>
      <c r="AU151" s="186" t="s">
        <v>141</v>
      </c>
      <c r="AY151" s="17" t="s">
        <v>140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7" t="s">
        <v>78</v>
      </c>
      <c r="BK151" s="187">
        <f t="shared" si="29"/>
        <v>0</v>
      </c>
      <c r="BL151" s="17" t="s">
        <v>263</v>
      </c>
      <c r="BM151" s="186" t="s">
        <v>1810</v>
      </c>
    </row>
    <row r="152" spans="1:65" s="2" customFormat="1" ht="6.95" customHeight="1">
      <c r="A152" s="34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9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sheetProtection password="CDDA" sheet="1" objects="1" scenarios="1" formatColumns="0" formatRows="0" autoFilter="0"/>
  <autoFilter ref="C83:K15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topLeftCell="A16" workbookViewId="0">
      <selection activeCell="W18" sqref="W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92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26.25" customHeight="1">
      <c r="B7" s="20"/>
      <c r="E7" s="365" t="str">
        <f>'Rekapitulace stavby'!K6</f>
        <v>Rekonstrukce vnitřního sportovního areálu školy Gymnazia Brandýs nad Labem - Stará Boleslav</v>
      </c>
      <c r="F7" s="366"/>
      <c r="G7" s="366"/>
      <c r="H7" s="366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7" t="s">
        <v>1811</v>
      </c>
      <c r="F9" s="368"/>
      <c r="G9" s="368"/>
      <c r="H9" s="36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9. 10. 2022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2126</v>
      </c>
      <c r="F15" s="34"/>
      <c r="G15" s="34"/>
      <c r="H15" s="34"/>
      <c r="I15" s="105" t="s">
        <v>26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9" t="str">
        <f>'Rekapitulace stavby'!E14</f>
        <v>Vyplň údaj</v>
      </c>
      <c r="F18" s="370"/>
      <c r="G18" s="370"/>
      <c r="H18" s="370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30</v>
      </c>
      <c r="F21" s="34"/>
      <c r="G21" s="34"/>
      <c r="H21" s="34"/>
      <c r="I21" s="105" t="s">
        <v>26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1" t="s">
        <v>18</v>
      </c>
      <c r="F27" s="371"/>
      <c r="G27" s="371"/>
      <c r="H27" s="3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ROUND((SUM(BE80:BE119)),  2)</f>
        <v>0</v>
      </c>
      <c r="G33" s="34"/>
      <c r="H33" s="34"/>
      <c r="I33" s="118">
        <v>0.21</v>
      </c>
      <c r="J33" s="117">
        <f>ROUND(((SUM(BE80:BE119))*I33),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ROUND((SUM(BF80:BF119)),  2)</f>
        <v>0</v>
      </c>
      <c r="G34" s="34"/>
      <c r="H34" s="34"/>
      <c r="I34" s="118">
        <v>0.15</v>
      </c>
      <c r="J34" s="117">
        <f>ROUND(((SUM(BF80:BF119))*I34),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ROUND((SUM(BG80:BG119)),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ROUND((SUM(BH80:BH119)),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ROUND((SUM(BI80:BI119)),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6"/>
      <c r="D48" s="36"/>
      <c r="E48" s="363" t="str">
        <f>E7</f>
        <v>Rekonstrukce vnitřního sportovního areálu školy Gymnazia Brandýs nad Labem - Stará Boleslav</v>
      </c>
      <c r="F48" s="364"/>
      <c r="G48" s="364"/>
      <c r="H48" s="36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51" t="str">
        <f>E9</f>
        <v>462.5 - Dodávka sportovního vybavení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Královická 668</v>
      </c>
      <c r="G52" s="36"/>
      <c r="H52" s="36"/>
      <c r="I52" s="29" t="s">
        <v>22</v>
      </c>
      <c r="J52" s="59" t="str">
        <f>IF(J12="","",J12)</f>
        <v>9. 10. 2022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Gym. J. S. Machara, Brandýs nad Labem  – Stará Boleslav</v>
      </c>
      <c r="G54" s="36"/>
      <c r="H54" s="36"/>
      <c r="I54" s="29" t="s">
        <v>29</v>
      </c>
      <c r="J54" s="32" t="str">
        <f>E21</f>
        <v>Ing. Andrea Kocová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Pavel Novotný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100</v>
      </c>
      <c r="D57" s="131"/>
      <c r="E57" s="131"/>
      <c r="F57" s="131"/>
      <c r="G57" s="131"/>
      <c r="H57" s="131"/>
      <c r="I57" s="131"/>
      <c r="J57" s="132" t="s">
        <v>101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102</v>
      </c>
    </row>
    <row r="60" spans="1:47" s="9" customFormat="1" ht="24.95" customHeight="1">
      <c r="B60" s="134"/>
      <c r="C60" s="135"/>
      <c r="D60" s="136" t="s">
        <v>1812</v>
      </c>
      <c r="E60" s="137"/>
      <c r="F60" s="137"/>
      <c r="G60" s="137"/>
      <c r="H60" s="137"/>
      <c r="I60" s="137"/>
      <c r="J60" s="138">
        <f>J81</f>
        <v>0</v>
      </c>
      <c r="K60" s="135"/>
      <c r="L60" s="139"/>
    </row>
    <row r="61" spans="1:47" s="2" customFormat="1" ht="21.75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0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125</v>
      </c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16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26.25" customHeight="1">
      <c r="A70" s="34"/>
      <c r="B70" s="35"/>
      <c r="C70" s="36"/>
      <c r="D70" s="36"/>
      <c r="E70" s="363" t="str">
        <f>E7</f>
        <v>Rekonstrukce vnitřního sportovního areálu školy Gymnazia Brandýs nad Labem - Stará Boleslav</v>
      </c>
      <c r="F70" s="364"/>
      <c r="G70" s="364"/>
      <c r="H70" s="364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97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6"/>
      <c r="D72" s="36"/>
      <c r="E72" s="351" t="str">
        <f>E9</f>
        <v>462.5 - Dodávka sportovního vybavení</v>
      </c>
      <c r="F72" s="362"/>
      <c r="G72" s="362"/>
      <c r="H72" s="362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20</v>
      </c>
      <c r="D74" s="36"/>
      <c r="E74" s="36"/>
      <c r="F74" s="27" t="str">
        <f>F12</f>
        <v>Královická 668</v>
      </c>
      <c r="G74" s="36"/>
      <c r="H74" s="36"/>
      <c r="I74" s="29" t="s">
        <v>22</v>
      </c>
      <c r="J74" s="59" t="str">
        <f>IF(J12="","",J12)</f>
        <v>9. 10. 2022</v>
      </c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15.2" customHeight="1">
      <c r="A76" s="34"/>
      <c r="B76" s="35"/>
      <c r="C76" s="29" t="s">
        <v>24</v>
      </c>
      <c r="D76" s="36"/>
      <c r="E76" s="36"/>
      <c r="F76" s="27" t="str">
        <f>E15</f>
        <v>Gym. J. S. Machara, Brandýs nad Labem  – Stará Boleslav</v>
      </c>
      <c r="G76" s="36"/>
      <c r="H76" s="36"/>
      <c r="I76" s="29" t="s">
        <v>29</v>
      </c>
      <c r="J76" s="32" t="str">
        <f>E21</f>
        <v>Ing. Andrea Kocová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27</v>
      </c>
      <c r="D77" s="36"/>
      <c r="E77" s="36"/>
      <c r="F77" s="27" t="str">
        <f>IF(E18="","",E18)</f>
        <v>Vyplň údaj</v>
      </c>
      <c r="G77" s="36"/>
      <c r="H77" s="36"/>
      <c r="I77" s="29" t="s">
        <v>32</v>
      </c>
      <c r="J77" s="32" t="str">
        <f>E24</f>
        <v>Pavel Novotný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46"/>
      <c r="B79" s="147"/>
      <c r="C79" s="148" t="s">
        <v>126</v>
      </c>
      <c r="D79" s="149" t="s">
        <v>55</v>
      </c>
      <c r="E79" s="149" t="s">
        <v>51</v>
      </c>
      <c r="F79" s="149" t="s">
        <v>52</v>
      </c>
      <c r="G79" s="149" t="s">
        <v>127</v>
      </c>
      <c r="H79" s="149" t="s">
        <v>128</v>
      </c>
      <c r="I79" s="149" t="s">
        <v>129</v>
      </c>
      <c r="J79" s="150" t="s">
        <v>101</v>
      </c>
      <c r="K79" s="151" t="s">
        <v>130</v>
      </c>
      <c r="L79" s="152"/>
      <c r="M79" s="68" t="s">
        <v>18</v>
      </c>
      <c r="N79" s="69" t="s">
        <v>40</v>
      </c>
      <c r="O79" s="69" t="s">
        <v>131</v>
      </c>
      <c r="P79" s="69" t="s">
        <v>132</v>
      </c>
      <c r="Q79" s="69" t="s">
        <v>133</v>
      </c>
      <c r="R79" s="69" t="s">
        <v>134</v>
      </c>
      <c r="S79" s="69" t="s">
        <v>135</v>
      </c>
      <c r="T79" s="70" t="s">
        <v>136</v>
      </c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</row>
    <row r="80" spans="1:63" s="2" customFormat="1" ht="22.9" customHeight="1">
      <c r="A80" s="34"/>
      <c r="B80" s="35"/>
      <c r="C80" s="75" t="s">
        <v>137</v>
      </c>
      <c r="D80" s="36"/>
      <c r="E80" s="36"/>
      <c r="F80" s="36"/>
      <c r="G80" s="36"/>
      <c r="H80" s="36"/>
      <c r="I80" s="36"/>
      <c r="J80" s="153">
        <f>BK80</f>
        <v>0</v>
      </c>
      <c r="K80" s="36"/>
      <c r="L80" s="39"/>
      <c r="M80" s="71"/>
      <c r="N80" s="154"/>
      <c r="O80" s="72"/>
      <c r="P80" s="155">
        <f>P81</f>
        <v>0</v>
      </c>
      <c r="Q80" s="72"/>
      <c r="R80" s="155">
        <f>R81</f>
        <v>0</v>
      </c>
      <c r="S80" s="72"/>
      <c r="T80" s="156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69</v>
      </c>
      <c r="AU80" s="17" t="s">
        <v>102</v>
      </c>
      <c r="BK80" s="157">
        <f>BK81</f>
        <v>0</v>
      </c>
    </row>
    <row r="81" spans="1:65" s="12" customFormat="1" ht="25.9" customHeight="1">
      <c r="B81" s="158"/>
      <c r="C81" s="159"/>
      <c r="D81" s="160" t="s">
        <v>69</v>
      </c>
      <c r="E81" s="161" t="s">
        <v>1813</v>
      </c>
      <c r="F81" s="161" t="s">
        <v>1814</v>
      </c>
      <c r="G81" s="159"/>
      <c r="H81" s="159"/>
      <c r="I81" s="162"/>
      <c r="J81" s="163">
        <f>BK81</f>
        <v>0</v>
      </c>
      <c r="K81" s="159"/>
      <c r="L81" s="164"/>
      <c r="M81" s="165"/>
      <c r="N81" s="166"/>
      <c r="O81" s="166"/>
      <c r="P81" s="167">
        <f>SUM(P82:P119)</f>
        <v>0</v>
      </c>
      <c r="Q81" s="166"/>
      <c r="R81" s="167">
        <f>SUM(R82:R119)</f>
        <v>0</v>
      </c>
      <c r="S81" s="166"/>
      <c r="T81" s="168">
        <f>SUM(T82:T119)</f>
        <v>0</v>
      </c>
      <c r="AR81" s="169" t="s">
        <v>147</v>
      </c>
      <c r="AT81" s="170" t="s">
        <v>69</v>
      </c>
      <c r="AU81" s="170" t="s">
        <v>70</v>
      </c>
      <c r="AY81" s="169" t="s">
        <v>140</v>
      </c>
      <c r="BK81" s="171">
        <f>SUM(BK82:BK119)</f>
        <v>0</v>
      </c>
    </row>
    <row r="82" spans="1:65" s="2" customFormat="1" ht="16.5" customHeight="1">
      <c r="A82" s="34"/>
      <c r="B82" s="35"/>
      <c r="C82" s="215" t="s">
        <v>78</v>
      </c>
      <c r="D82" s="215" t="s">
        <v>240</v>
      </c>
      <c r="E82" s="216" t="s">
        <v>1815</v>
      </c>
      <c r="F82" s="217" t="s">
        <v>1816</v>
      </c>
      <c r="G82" s="218" t="s">
        <v>161</v>
      </c>
      <c r="H82" s="219">
        <v>1</v>
      </c>
      <c r="I82" s="220"/>
      <c r="J82" s="221">
        <f>ROUND(I82*H82,2)</f>
        <v>0</v>
      </c>
      <c r="K82" s="222"/>
      <c r="L82" s="223"/>
      <c r="M82" s="224" t="s">
        <v>18</v>
      </c>
      <c r="N82" s="225" t="s">
        <v>41</v>
      </c>
      <c r="O82" s="64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86" t="s">
        <v>1817</v>
      </c>
      <c r="AT82" s="186" t="s">
        <v>240</v>
      </c>
      <c r="AU82" s="186" t="s">
        <v>78</v>
      </c>
      <c r="AY82" s="17" t="s">
        <v>140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7" t="s">
        <v>78</v>
      </c>
      <c r="BK82" s="187">
        <f>ROUND(I82*H82,2)</f>
        <v>0</v>
      </c>
      <c r="BL82" s="17" t="s">
        <v>1817</v>
      </c>
      <c r="BM82" s="186" t="s">
        <v>1818</v>
      </c>
    </row>
    <row r="83" spans="1:65" s="2" customFormat="1" ht="29.25">
      <c r="A83" s="34"/>
      <c r="B83" s="35"/>
      <c r="C83" s="36"/>
      <c r="D83" s="195" t="s">
        <v>1048</v>
      </c>
      <c r="E83" s="36"/>
      <c r="F83" s="226" t="s">
        <v>1819</v>
      </c>
      <c r="G83" s="36"/>
      <c r="H83" s="36"/>
      <c r="I83" s="190"/>
      <c r="J83" s="36"/>
      <c r="K83" s="36"/>
      <c r="L83" s="39"/>
      <c r="M83" s="191"/>
      <c r="N83" s="192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1048</v>
      </c>
      <c r="AU83" s="17" t="s">
        <v>78</v>
      </c>
    </row>
    <row r="84" spans="1:65" s="2" customFormat="1" ht="16.5" customHeight="1">
      <c r="A84" s="34"/>
      <c r="B84" s="35"/>
      <c r="C84" s="215" t="s">
        <v>80</v>
      </c>
      <c r="D84" s="215" t="s">
        <v>240</v>
      </c>
      <c r="E84" s="216" t="s">
        <v>1820</v>
      </c>
      <c r="F84" s="217" t="s">
        <v>1821</v>
      </c>
      <c r="G84" s="218" t="s">
        <v>161</v>
      </c>
      <c r="H84" s="219">
        <v>2</v>
      </c>
      <c r="I84" s="220"/>
      <c r="J84" s="221">
        <f>ROUND(I84*H84,2)</f>
        <v>0</v>
      </c>
      <c r="K84" s="222"/>
      <c r="L84" s="223"/>
      <c r="M84" s="224" t="s">
        <v>18</v>
      </c>
      <c r="N84" s="225" t="s">
        <v>41</v>
      </c>
      <c r="O84" s="64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6" t="s">
        <v>1817</v>
      </c>
      <c r="AT84" s="186" t="s">
        <v>240</v>
      </c>
      <c r="AU84" s="186" t="s">
        <v>78</v>
      </c>
      <c r="AY84" s="17" t="s">
        <v>140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7" t="s">
        <v>78</v>
      </c>
      <c r="BK84" s="187">
        <f>ROUND(I84*H84,2)</f>
        <v>0</v>
      </c>
      <c r="BL84" s="17" t="s">
        <v>1817</v>
      </c>
      <c r="BM84" s="186" t="s">
        <v>1822</v>
      </c>
    </row>
    <row r="85" spans="1:65" s="2" customFormat="1" ht="19.5">
      <c r="A85" s="34"/>
      <c r="B85" s="35"/>
      <c r="C85" s="36"/>
      <c r="D85" s="195" t="s">
        <v>1048</v>
      </c>
      <c r="E85" s="36"/>
      <c r="F85" s="226" t="s">
        <v>1823</v>
      </c>
      <c r="G85" s="36"/>
      <c r="H85" s="36"/>
      <c r="I85" s="190"/>
      <c r="J85" s="36"/>
      <c r="K85" s="36"/>
      <c r="L85" s="39"/>
      <c r="M85" s="191"/>
      <c r="N85" s="192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1048</v>
      </c>
      <c r="AU85" s="17" t="s">
        <v>78</v>
      </c>
    </row>
    <row r="86" spans="1:65" s="2" customFormat="1" ht="24.2" customHeight="1">
      <c r="A86" s="34"/>
      <c r="B86" s="35"/>
      <c r="C86" s="215" t="s">
        <v>141</v>
      </c>
      <c r="D86" s="215" t="s">
        <v>240</v>
      </c>
      <c r="E86" s="216" t="s">
        <v>1824</v>
      </c>
      <c r="F86" s="217" t="s">
        <v>1825</v>
      </c>
      <c r="G86" s="218" t="s">
        <v>228</v>
      </c>
      <c r="H86" s="219">
        <v>12</v>
      </c>
      <c r="I86" s="220"/>
      <c r="J86" s="221">
        <f>ROUND(I86*H86,2)</f>
        <v>0</v>
      </c>
      <c r="K86" s="222"/>
      <c r="L86" s="223"/>
      <c r="M86" s="224" t="s">
        <v>18</v>
      </c>
      <c r="N86" s="225" t="s">
        <v>41</v>
      </c>
      <c r="O86" s="64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6" t="s">
        <v>1817</v>
      </c>
      <c r="AT86" s="186" t="s">
        <v>240</v>
      </c>
      <c r="AU86" s="186" t="s">
        <v>78</v>
      </c>
      <c r="AY86" s="17" t="s">
        <v>140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7" t="s">
        <v>78</v>
      </c>
      <c r="BK86" s="187">
        <f>ROUND(I86*H86,2)</f>
        <v>0</v>
      </c>
      <c r="BL86" s="17" t="s">
        <v>1817</v>
      </c>
      <c r="BM86" s="186" t="s">
        <v>1826</v>
      </c>
    </row>
    <row r="87" spans="1:65" s="2" customFormat="1" ht="24.2" customHeight="1">
      <c r="A87" s="34"/>
      <c r="B87" s="35"/>
      <c r="C87" s="215" t="s">
        <v>147</v>
      </c>
      <c r="D87" s="215" t="s">
        <v>240</v>
      </c>
      <c r="E87" s="216" t="s">
        <v>1827</v>
      </c>
      <c r="F87" s="217" t="s">
        <v>1828</v>
      </c>
      <c r="G87" s="218" t="s">
        <v>161</v>
      </c>
      <c r="H87" s="219">
        <v>2</v>
      </c>
      <c r="I87" s="220"/>
      <c r="J87" s="221">
        <f>ROUND(I87*H87,2)</f>
        <v>0</v>
      </c>
      <c r="K87" s="222"/>
      <c r="L87" s="223"/>
      <c r="M87" s="224" t="s">
        <v>18</v>
      </c>
      <c r="N87" s="225" t="s">
        <v>41</v>
      </c>
      <c r="O87" s="64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6" t="s">
        <v>1817</v>
      </c>
      <c r="AT87" s="186" t="s">
        <v>240</v>
      </c>
      <c r="AU87" s="186" t="s">
        <v>78</v>
      </c>
      <c r="AY87" s="17" t="s">
        <v>140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7" t="s">
        <v>78</v>
      </c>
      <c r="BK87" s="187">
        <f>ROUND(I87*H87,2)</f>
        <v>0</v>
      </c>
      <c r="BL87" s="17" t="s">
        <v>1817</v>
      </c>
      <c r="BM87" s="186" t="s">
        <v>1829</v>
      </c>
    </row>
    <row r="88" spans="1:65" s="2" customFormat="1" ht="29.25">
      <c r="A88" s="34"/>
      <c r="B88" s="35"/>
      <c r="C88" s="36"/>
      <c r="D88" s="195" t="s">
        <v>1048</v>
      </c>
      <c r="E88" s="36"/>
      <c r="F88" s="226" t="s">
        <v>1830</v>
      </c>
      <c r="G88" s="36"/>
      <c r="H88" s="36"/>
      <c r="I88" s="190"/>
      <c r="J88" s="36"/>
      <c r="K88" s="36"/>
      <c r="L88" s="39"/>
      <c r="M88" s="191"/>
      <c r="N88" s="192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1048</v>
      </c>
      <c r="AU88" s="17" t="s">
        <v>78</v>
      </c>
    </row>
    <row r="89" spans="1:65" s="2" customFormat="1" ht="24.2" customHeight="1">
      <c r="A89" s="34"/>
      <c r="B89" s="35"/>
      <c r="C89" s="215" t="s">
        <v>173</v>
      </c>
      <c r="D89" s="215" t="s">
        <v>240</v>
      </c>
      <c r="E89" s="216" t="s">
        <v>1831</v>
      </c>
      <c r="F89" s="217" t="s">
        <v>1832</v>
      </c>
      <c r="G89" s="218" t="s">
        <v>161</v>
      </c>
      <c r="H89" s="219">
        <v>4</v>
      </c>
      <c r="I89" s="220"/>
      <c r="J89" s="221">
        <f>ROUND(I89*H89,2)</f>
        <v>0</v>
      </c>
      <c r="K89" s="222"/>
      <c r="L89" s="223"/>
      <c r="M89" s="224" t="s">
        <v>18</v>
      </c>
      <c r="N89" s="225" t="s">
        <v>41</v>
      </c>
      <c r="O89" s="64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6" t="s">
        <v>1817</v>
      </c>
      <c r="AT89" s="186" t="s">
        <v>240</v>
      </c>
      <c r="AU89" s="186" t="s">
        <v>78</v>
      </c>
      <c r="AY89" s="17" t="s">
        <v>140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7" t="s">
        <v>78</v>
      </c>
      <c r="BK89" s="187">
        <f>ROUND(I89*H89,2)</f>
        <v>0</v>
      </c>
      <c r="BL89" s="17" t="s">
        <v>1817</v>
      </c>
      <c r="BM89" s="186" t="s">
        <v>1833</v>
      </c>
    </row>
    <row r="90" spans="1:65" s="2" customFormat="1" ht="29.25">
      <c r="A90" s="34"/>
      <c r="B90" s="35"/>
      <c r="C90" s="36"/>
      <c r="D90" s="195" t="s">
        <v>1048</v>
      </c>
      <c r="E90" s="36"/>
      <c r="F90" s="226" t="s">
        <v>1834</v>
      </c>
      <c r="G90" s="36"/>
      <c r="H90" s="36"/>
      <c r="I90" s="190"/>
      <c r="J90" s="36"/>
      <c r="K90" s="36"/>
      <c r="L90" s="39"/>
      <c r="M90" s="191"/>
      <c r="N90" s="192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1048</v>
      </c>
      <c r="AU90" s="17" t="s">
        <v>78</v>
      </c>
    </row>
    <row r="91" spans="1:65" s="2" customFormat="1" ht="24.2" customHeight="1">
      <c r="A91" s="34"/>
      <c r="B91" s="35"/>
      <c r="C91" s="215" t="s">
        <v>165</v>
      </c>
      <c r="D91" s="215" t="s">
        <v>240</v>
      </c>
      <c r="E91" s="216" t="s">
        <v>1835</v>
      </c>
      <c r="F91" s="217" t="s">
        <v>1836</v>
      </c>
      <c r="G91" s="218" t="s">
        <v>161</v>
      </c>
      <c r="H91" s="219">
        <v>1</v>
      </c>
      <c r="I91" s="220"/>
      <c r="J91" s="221">
        <f>ROUND(I91*H91,2)</f>
        <v>0</v>
      </c>
      <c r="K91" s="222"/>
      <c r="L91" s="223"/>
      <c r="M91" s="224" t="s">
        <v>18</v>
      </c>
      <c r="N91" s="225" t="s">
        <v>41</v>
      </c>
      <c r="O91" s="64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6" t="s">
        <v>1817</v>
      </c>
      <c r="AT91" s="186" t="s">
        <v>240</v>
      </c>
      <c r="AU91" s="186" t="s">
        <v>78</v>
      </c>
      <c r="AY91" s="17" t="s">
        <v>140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7" t="s">
        <v>78</v>
      </c>
      <c r="BK91" s="187">
        <f>ROUND(I91*H91,2)</f>
        <v>0</v>
      </c>
      <c r="BL91" s="17" t="s">
        <v>1817</v>
      </c>
      <c r="BM91" s="186" t="s">
        <v>1837</v>
      </c>
    </row>
    <row r="92" spans="1:65" s="2" customFormat="1" ht="39">
      <c r="A92" s="34"/>
      <c r="B92" s="35"/>
      <c r="C92" s="36"/>
      <c r="D92" s="195" t="s">
        <v>1048</v>
      </c>
      <c r="E92" s="36"/>
      <c r="F92" s="226" t="s">
        <v>1838</v>
      </c>
      <c r="G92" s="36"/>
      <c r="H92" s="36"/>
      <c r="I92" s="190"/>
      <c r="J92" s="36"/>
      <c r="K92" s="36"/>
      <c r="L92" s="39"/>
      <c r="M92" s="191"/>
      <c r="N92" s="192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1048</v>
      </c>
      <c r="AU92" s="17" t="s">
        <v>78</v>
      </c>
    </row>
    <row r="93" spans="1:65" s="2" customFormat="1" ht="21.75" customHeight="1">
      <c r="A93" s="34"/>
      <c r="B93" s="35"/>
      <c r="C93" s="215" t="s">
        <v>195</v>
      </c>
      <c r="D93" s="215" t="s">
        <v>240</v>
      </c>
      <c r="E93" s="216" t="s">
        <v>1839</v>
      </c>
      <c r="F93" s="217" t="s">
        <v>1840</v>
      </c>
      <c r="G93" s="218" t="s">
        <v>161</v>
      </c>
      <c r="H93" s="219">
        <v>2</v>
      </c>
      <c r="I93" s="220"/>
      <c r="J93" s="221">
        <f>ROUND(I93*H93,2)</f>
        <v>0</v>
      </c>
      <c r="K93" s="222"/>
      <c r="L93" s="223"/>
      <c r="M93" s="224" t="s">
        <v>18</v>
      </c>
      <c r="N93" s="225" t="s">
        <v>41</v>
      </c>
      <c r="O93" s="64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6" t="s">
        <v>1817</v>
      </c>
      <c r="AT93" s="186" t="s">
        <v>240</v>
      </c>
      <c r="AU93" s="186" t="s">
        <v>78</v>
      </c>
      <c r="AY93" s="17" t="s">
        <v>140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7" t="s">
        <v>78</v>
      </c>
      <c r="BK93" s="187">
        <f>ROUND(I93*H93,2)</f>
        <v>0</v>
      </c>
      <c r="BL93" s="17" t="s">
        <v>1817</v>
      </c>
      <c r="BM93" s="186" t="s">
        <v>1841</v>
      </c>
    </row>
    <row r="94" spans="1:65" s="2" customFormat="1" ht="48.75">
      <c r="A94" s="34"/>
      <c r="B94" s="35"/>
      <c r="C94" s="36"/>
      <c r="D94" s="195" t="s">
        <v>1048</v>
      </c>
      <c r="E94" s="36"/>
      <c r="F94" s="226" t="s">
        <v>1842</v>
      </c>
      <c r="G94" s="36"/>
      <c r="H94" s="36"/>
      <c r="I94" s="190"/>
      <c r="J94" s="36"/>
      <c r="K94" s="36"/>
      <c r="L94" s="39"/>
      <c r="M94" s="191"/>
      <c r="N94" s="192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1048</v>
      </c>
      <c r="AU94" s="17" t="s">
        <v>78</v>
      </c>
    </row>
    <row r="95" spans="1:65" s="2" customFormat="1" ht="16.5" customHeight="1">
      <c r="A95" s="34"/>
      <c r="B95" s="35"/>
      <c r="C95" s="215" t="s">
        <v>219</v>
      </c>
      <c r="D95" s="215" t="s">
        <v>240</v>
      </c>
      <c r="E95" s="216" t="s">
        <v>1843</v>
      </c>
      <c r="F95" s="217" t="s">
        <v>1844</v>
      </c>
      <c r="G95" s="218" t="s">
        <v>161</v>
      </c>
      <c r="H95" s="219">
        <v>6</v>
      </c>
      <c r="I95" s="220"/>
      <c r="J95" s="221">
        <f>ROUND(I95*H95,2)</f>
        <v>0</v>
      </c>
      <c r="K95" s="222"/>
      <c r="L95" s="223"/>
      <c r="M95" s="224" t="s">
        <v>18</v>
      </c>
      <c r="N95" s="225" t="s">
        <v>41</v>
      </c>
      <c r="O95" s="64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1817</v>
      </c>
      <c r="AT95" s="186" t="s">
        <v>240</v>
      </c>
      <c r="AU95" s="186" t="s">
        <v>78</v>
      </c>
      <c r="AY95" s="17" t="s">
        <v>140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7" t="s">
        <v>78</v>
      </c>
      <c r="BK95" s="187">
        <f>ROUND(I95*H95,2)</f>
        <v>0</v>
      </c>
      <c r="BL95" s="17" t="s">
        <v>1817</v>
      </c>
      <c r="BM95" s="186" t="s">
        <v>1845</v>
      </c>
    </row>
    <row r="96" spans="1:65" s="2" customFormat="1" ht="39">
      <c r="A96" s="34"/>
      <c r="B96" s="35"/>
      <c r="C96" s="36"/>
      <c r="D96" s="195" t="s">
        <v>1048</v>
      </c>
      <c r="E96" s="36"/>
      <c r="F96" s="226" t="s">
        <v>1846</v>
      </c>
      <c r="G96" s="36"/>
      <c r="H96" s="36"/>
      <c r="I96" s="190"/>
      <c r="J96" s="36"/>
      <c r="K96" s="36"/>
      <c r="L96" s="39"/>
      <c r="M96" s="191"/>
      <c r="N96" s="192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1048</v>
      </c>
      <c r="AU96" s="17" t="s">
        <v>78</v>
      </c>
    </row>
    <row r="97" spans="1:65" s="2" customFormat="1" ht="16.5" customHeight="1">
      <c r="A97" s="34"/>
      <c r="B97" s="35"/>
      <c r="C97" s="215" t="s">
        <v>225</v>
      </c>
      <c r="D97" s="215" t="s">
        <v>240</v>
      </c>
      <c r="E97" s="216" t="s">
        <v>1847</v>
      </c>
      <c r="F97" s="217" t="s">
        <v>1848</v>
      </c>
      <c r="G97" s="218" t="s">
        <v>161</v>
      </c>
      <c r="H97" s="219">
        <v>5</v>
      </c>
      <c r="I97" s="220"/>
      <c r="J97" s="221">
        <f>ROUND(I97*H97,2)</f>
        <v>0</v>
      </c>
      <c r="K97" s="222"/>
      <c r="L97" s="223"/>
      <c r="M97" s="224" t="s">
        <v>18</v>
      </c>
      <c r="N97" s="225" t="s">
        <v>41</v>
      </c>
      <c r="O97" s="64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6" t="s">
        <v>1817</v>
      </c>
      <c r="AT97" s="186" t="s">
        <v>240</v>
      </c>
      <c r="AU97" s="186" t="s">
        <v>78</v>
      </c>
      <c r="AY97" s="17" t="s">
        <v>140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7" t="s">
        <v>78</v>
      </c>
      <c r="BK97" s="187">
        <f>ROUND(I97*H97,2)</f>
        <v>0</v>
      </c>
      <c r="BL97" s="17" t="s">
        <v>1817</v>
      </c>
      <c r="BM97" s="186" t="s">
        <v>1849</v>
      </c>
    </row>
    <row r="98" spans="1:65" s="2" customFormat="1" ht="29.25">
      <c r="A98" s="34"/>
      <c r="B98" s="35"/>
      <c r="C98" s="36"/>
      <c r="D98" s="195" t="s">
        <v>1048</v>
      </c>
      <c r="E98" s="36"/>
      <c r="F98" s="226" t="s">
        <v>1850</v>
      </c>
      <c r="G98" s="36"/>
      <c r="H98" s="36"/>
      <c r="I98" s="190"/>
      <c r="J98" s="36"/>
      <c r="K98" s="36"/>
      <c r="L98" s="39"/>
      <c r="M98" s="191"/>
      <c r="N98" s="192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1048</v>
      </c>
      <c r="AU98" s="17" t="s">
        <v>78</v>
      </c>
    </row>
    <row r="99" spans="1:65" s="2" customFormat="1" ht="24.2" customHeight="1">
      <c r="A99" s="34"/>
      <c r="B99" s="35"/>
      <c r="C99" s="215" t="s">
        <v>232</v>
      </c>
      <c r="D99" s="215" t="s">
        <v>240</v>
      </c>
      <c r="E99" s="216" t="s">
        <v>1851</v>
      </c>
      <c r="F99" s="217" t="s">
        <v>1852</v>
      </c>
      <c r="G99" s="218" t="s">
        <v>161</v>
      </c>
      <c r="H99" s="219">
        <v>19</v>
      </c>
      <c r="I99" s="220"/>
      <c r="J99" s="221">
        <f>ROUND(I99*H99,2)</f>
        <v>0</v>
      </c>
      <c r="K99" s="222"/>
      <c r="L99" s="223"/>
      <c r="M99" s="224" t="s">
        <v>18</v>
      </c>
      <c r="N99" s="225" t="s">
        <v>41</v>
      </c>
      <c r="O99" s="64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1817</v>
      </c>
      <c r="AT99" s="186" t="s">
        <v>240</v>
      </c>
      <c r="AU99" s="186" t="s">
        <v>78</v>
      </c>
      <c r="AY99" s="17" t="s">
        <v>140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7" t="s">
        <v>78</v>
      </c>
      <c r="BK99" s="187">
        <f>ROUND(I99*H99,2)</f>
        <v>0</v>
      </c>
      <c r="BL99" s="17" t="s">
        <v>1817</v>
      </c>
      <c r="BM99" s="186" t="s">
        <v>1853</v>
      </c>
    </row>
    <row r="100" spans="1:65" s="2" customFormat="1" ht="39">
      <c r="A100" s="34"/>
      <c r="B100" s="35"/>
      <c r="C100" s="36"/>
      <c r="D100" s="195" t="s">
        <v>1048</v>
      </c>
      <c r="E100" s="36"/>
      <c r="F100" s="226" t="s">
        <v>1854</v>
      </c>
      <c r="G100" s="36"/>
      <c r="H100" s="36"/>
      <c r="I100" s="190"/>
      <c r="J100" s="36"/>
      <c r="K100" s="36"/>
      <c r="L100" s="39"/>
      <c r="M100" s="191"/>
      <c r="N100" s="192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1048</v>
      </c>
      <c r="AU100" s="17" t="s">
        <v>78</v>
      </c>
    </row>
    <row r="101" spans="1:65" s="2" customFormat="1" ht="24.2" customHeight="1">
      <c r="A101" s="34"/>
      <c r="B101" s="35"/>
      <c r="C101" s="215" t="s">
        <v>239</v>
      </c>
      <c r="D101" s="215" t="s">
        <v>240</v>
      </c>
      <c r="E101" s="216" t="s">
        <v>1855</v>
      </c>
      <c r="F101" s="217" t="s">
        <v>1856</v>
      </c>
      <c r="G101" s="218" t="s">
        <v>161</v>
      </c>
      <c r="H101" s="219">
        <v>1</v>
      </c>
      <c r="I101" s="220"/>
      <c r="J101" s="221">
        <f>ROUND(I101*H101,2)</f>
        <v>0</v>
      </c>
      <c r="K101" s="222"/>
      <c r="L101" s="223"/>
      <c r="M101" s="224" t="s">
        <v>18</v>
      </c>
      <c r="N101" s="225" t="s">
        <v>41</v>
      </c>
      <c r="O101" s="64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6" t="s">
        <v>1817</v>
      </c>
      <c r="AT101" s="186" t="s">
        <v>240</v>
      </c>
      <c r="AU101" s="186" t="s">
        <v>78</v>
      </c>
      <c r="AY101" s="17" t="s">
        <v>140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7" t="s">
        <v>78</v>
      </c>
      <c r="BK101" s="187">
        <f>ROUND(I101*H101,2)</f>
        <v>0</v>
      </c>
      <c r="BL101" s="17" t="s">
        <v>1817</v>
      </c>
      <c r="BM101" s="186" t="s">
        <v>1857</v>
      </c>
    </row>
    <row r="102" spans="1:65" s="2" customFormat="1" ht="39">
      <c r="A102" s="34"/>
      <c r="B102" s="35"/>
      <c r="C102" s="36"/>
      <c r="D102" s="195" t="s">
        <v>1048</v>
      </c>
      <c r="E102" s="36"/>
      <c r="F102" s="226" t="s">
        <v>1858</v>
      </c>
      <c r="G102" s="36"/>
      <c r="H102" s="36"/>
      <c r="I102" s="190"/>
      <c r="J102" s="36"/>
      <c r="K102" s="36"/>
      <c r="L102" s="39"/>
      <c r="M102" s="191"/>
      <c r="N102" s="192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1048</v>
      </c>
      <c r="AU102" s="17" t="s">
        <v>78</v>
      </c>
    </row>
    <row r="103" spans="1:65" s="2" customFormat="1" ht="21.75" customHeight="1">
      <c r="A103" s="34"/>
      <c r="B103" s="35"/>
      <c r="C103" s="215" t="s">
        <v>244</v>
      </c>
      <c r="D103" s="215" t="s">
        <v>240</v>
      </c>
      <c r="E103" s="216" t="s">
        <v>1859</v>
      </c>
      <c r="F103" s="217" t="s">
        <v>1860</v>
      </c>
      <c r="G103" s="218" t="s">
        <v>161</v>
      </c>
      <c r="H103" s="219">
        <v>1</v>
      </c>
      <c r="I103" s="220"/>
      <c r="J103" s="221">
        <f>ROUND(I103*H103,2)</f>
        <v>0</v>
      </c>
      <c r="K103" s="222"/>
      <c r="L103" s="223"/>
      <c r="M103" s="224" t="s">
        <v>18</v>
      </c>
      <c r="N103" s="225" t="s">
        <v>41</v>
      </c>
      <c r="O103" s="64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6" t="s">
        <v>1817</v>
      </c>
      <c r="AT103" s="186" t="s">
        <v>240</v>
      </c>
      <c r="AU103" s="186" t="s">
        <v>78</v>
      </c>
      <c r="AY103" s="17" t="s">
        <v>140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7" t="s">
        <v>78</v>
      </c>
      <c r="BK103" s="187">
        <f>ROUND(I103*H103,2)</f>
        <v>0</v>
      </c>
      <c r="BL103" s="17" t="s">
        <v>1817</v>
      </c>
      <c r="BM103" s="186" t="s">
        <v>1861</v>
      </c>
    </row>
    <row r="104" spans="1:65" s="2" customFormat="1" ht="19.5">
      <c r="A104" s="34"/>
      <c r="B104" s="35"/>
      <c r="C104" s="36"/>
      <c r="D104" s="195" t="s">
        <v>1048</v>
      </c>
      <c r="E104" s="36"/>
      <c r="F104" s="226" t="s">
        <v>1862</v>
      </c>
      <c r="G104" s="36"/>
      <c r="H104" s="36"/>
      <c r="I104" s="190"/>
      <c r="J104" s="36"/>
      <c r="K104" s="36"/>
      <c r="L104" s="39"/>
      <c r="M104" s="191"/>
      <c r="N104" s="19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1048</v>
      </c>
      <c r="AU104" s="17" t="s">
        <v>78</v>
      </c>
    </row>
    <row r="105" spans="1:65" s="2" customFormat="1" ht="21.75" customHeight="1">
      <c r="A105" s="34"/>
      <c r="B105" s="35"/>
      <c r="C105" s="215" t="s">
        <v>248</v>
      </c>
      <c r="D105" s="215" t="s">
        <v>240</v>
      </c>
      <c r="E105" s="216" t="s">
        <v>1863</v>
      </c>
      <c r="F105" s="217" t="s">
        <v>1864</v>
      </c>
      <c r="G105" s="218" t="s">
        <v>1865</v>
      </c>
      <c r="H105" s="219">
        <v>1</v>
      </c>
      <c r="I105" s="220"/>
      <c r="J105" s="221">
        <f>ROUND(I105*H105,2)</f>
        <v>0</v>
      </c>
      <c r="K105" s="222"/>
      <c r="L105" s="223"/>
      <c r="M105" s="224" t="s">
        <v>18</v>
      </c>
      <c r="N105" s="225" t="s">
        <v>41</v>
      </c>
      <c r="O105" s="64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6" t="s">
        <v>1817</v>
      </c>
      <c r="AT105" s="186" t="s">
        <v>240</v>
      </c>
      <c r="AU105" s="186" t="s">
        <v>78</v>
      </c>
      <c r="AY105" s="17" t="s">
        <v>140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7" t="s">
        <v>78</v>
      </c>
      <c r="BK105" s="187">
        <f>ROUND(I105*H105,2)</f>
        <v>0</v>
      </c>
      <c r="BL105" s="17" t="s">
        <v>1817</v>
      </c>
      <c r="BM105" s="186" t="s">
        <v>1866</v>
      </c>
    </row>
    <row r="106" spans="1:65" s="2" customFormat="1" ht="29.25">
      <c r="A106" s="34"/>
      <c r="B106" s="35"/>
      <c r="C106" s="36"/>
      <c r="D106" s="195" t="s">
        <v>1048</v>
      </c>
      <c r="E106" s="36"/>
      <c r="F106" s="226" t="s">
        <v>1867</v>
      </c>
      <c r="G106" s="36"/>
      <c r="H106" s="36"/>
      <c r="I106" s="190"/>
      <c r="J106" s="36"/>
      <c r="K106" s="36"/>
      <c r="L106" s="39"/>
      <c r="M106" s="191"/>
      <c r="N106" s="192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1048</v>
      </c>
      <c r="AU106" s="17" t="s">
        <v>78</v>
      </c>
    </row>
    <row r="107" spans="1:65" s="2" customFormat="1" ht="16.5" customHeight="1">
      <c r="A107" s="34"/>
      <c r="B107" s="35"/>
      <c r="C107" s="215" t="s">
        <v>254</v>
      </c>
      <c r="D107" s="215" t="s">
        <v>240</v>
      </c>
      <c r="E107" s="216" t="s">
        <v>1868</v>
      </c>
      <c r="F107" s="217" t="s">
        <v>1869</v>
      </c>
      <c r="G107" s="218" t="s">
        <v>161</v>
      </c>
      <c r="H107" s="219">
        <v>1</v>
      </c>
      <c r="I107" s="220"/>
      <c r="J107" s="221">
        <f>ROUND(I107*H107,2)</f>
        <v>0</v>
      </c>
      <c r="K107" s="222"/>
      <c r="L107" s="223"/>
      <c r="M107" s="224" t="s">
        <v>18</v>
      </c>
      <c r="N107" s="225" t="s">
        <v>41</v>
      </c>
      <c r="O107" s="64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6" t="s">
        <v>1817</v>
      </c>
      <c r="AT107" s="186" t="s">
        <v>240</v>
      </c>
      <c r="AU107" s="186" t="s">
        <v>78</v>
      </c>
      <c r="AY107" s="17" t="s">
        <v>140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7" t="s">
        <v>78</v>
      </c>
      <c r="BK107" s="187">
        <f>ROUND(I107*H107,2)</f>
        <v>0</v>
      </c>
      <c r="BL107" s="17" t="s">
        <v>1817</v>
      </c>
      <c r="BM107" s="186" t="s">
        <v>1870</v>
      </c>
    </row>
    <row r="108" spans="1:65" s="2" customFormat="1" ht="19.5">
      <c r="A108" s="34"/>
      <c r="B108" s="35"/>
      <c r="C108" s="36"/>
      <c r="D108" s="195" t="s">
        <v>1048</v>
      </c>
      <c r="E108" s="36"/>
      <c r="F108" s="226" t="s">
        <v>1871</v>
      </c>
      <c r="G108" s="36"/>
      <c r="H108" s="36"/>
      <c r="I108" s="190"/>
      <c r="J108" s="36"/>
      <c r="K108" s="36"/>
      <c r="L108" s="39"/>
      <c r="M108" s="191"/>
      <c r="N108" s="192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1048</v>
      </c>
      <c r="AU108" s="17" t="s">
        <v>78</v>
      </c>
    </row>
    <row r="109" spans="1:65" s="2" customFormat="1" ht="24.2" customHeight="1">
      <c r="A109" s="34"/>
      <c r="B109" s="35"/>
      <c r="C109" s="215" t="s">
        <v>8</v>
      </c>
      <c r="D109" s="215" t="s">
        <v>240</v>
      </c>
      <c r="E109" s="216" t="s">
        <v>1872</v>
      </c>
      <c r="F109" s="217" t="s">
        <v>1873</v>
      </c>
      <c r="G109" s="218" t="s">
        <v>161</v>
      </c>
      <c r="H109" s="219">
        <v>2</v>
      </c>
      <c r="I109" s="220"/>
      <c r="J109" s="221">
        <f>ROUND(I109*H109,2)</f>
        <v>0</v>
      </c>
      <c r="K109" s="222"/>
      <c r="L109" s="223"/>
      <c r="M109" s="224" t="s">
        <v>18</v>
      </c>
      <c r="N109" s="225" t="s">
        <v>41</v>
      </c>
      <c r="O109" s="64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6" t="s">
        <v>1817</v>
      </c>
      <c r="AT109" s="186" t="s">
        <v>240</v>
      </c>
      <c r="AU109" s="186" t="s">
        <v>78</v>
      </c>
      <c r="AY109" s="17" t="s">
        <v>140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7" t="s">
        <v>78</v>
      </c>
      <c r="BK109" s="187">
        <f>ROUND(I109*H109,2)</f>
        <v>0</v>
      </c>
      <c r="BL109" s="17" t="s">
        <v>1817</v>
      </c>
      <c r="BM109" s="186" t="s">
        <v>1874</v>
      </c>
    </row>
    <row r="110" spans="1:65" s="2" customFormat="1" ht="16.5" customHeight="1">
      <c r="A110" s="34"/>
      <c r="B110" s="35"/>
      <c r="C110" s="215" t="s">
        <v>263</v>
      </c>
      <c r="D110" s="215" t="s">
        <v>240</v>
      </c>
      <c r="E110" s="216" t="s">
        <v>1875</v>
      </c>
      <c r="F110" s="217" t="s">
        <v>1876</v>
      </c>
      <c r="G110" s="218" t="s">
        <v>161</v>
      </c>
      <c r="H110" s="219">
        <v>2</v>
      </c>
      <c r="I110" s="220"/>
      <c r="J110" s="221">
        <f>ROUND(I110*H110,2)</f>
        <v>0</v>
      </c>
      <c r="K110" s="222"/>
      <c r="L110" s="223"/>
      <c r="M110" s="224" t="s">
        <v>18</v>
      </c>
      <c r="N110" s="225" t="s">
        <v>41</v>
      </c>
      <c r="O110" s="64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6" t="s">
        <v>1817</v>
      </c>
      <c r="AT110" s="186" t="s">
        <v>240</v>
      </c>
      <c r="AU110" s="186" t="s">
        <v>78</v>
      </c>
      <c r="AY110" s="17" t="s">
        <v>140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7" t="s">
        <v>78</v>
      </c>
      <c r="BK110" s="187">
        <f>ROUND(I110*H110,2)</f>
        <v>0</v>
      </c>
      <c r="BL110" s="17" t="s">
        <v>1817</v>
      </c>
      <c r="BM110" s="186" t="s">
        <v>1877</v>
      </c>
    </row>
    <row r="111" spans="1:65" s="2" customFormat="1" ht="16.5" customHeight="1">
      <c r="A111" s="34"/>
      <c r="B111" s="35"/>
      <c r="C111" s="215" t="s">
        <v>269</v>
      </c>
      <c r="D111" s="215" t="s">
        <v>240</v>
      </c>
      <c r="E111" s="216" t="s">
        <v>1878</v>
      </c>
      <c r="F111" s="217" t="s">
        <v>1879</v>
      </c>
      <c r="G111" s="218" t="s">
        <v>161</v>
      </c>
      <c r="H111" s="219">
        <v>3</v>
      </c>
      <c r="I111" s="220"/>
      <c r="J111" s="221">
        <f>ROUND(I111*H111,2)</f>
        <v>0</v>
      </c>
      <c r="K111" s="222"/>
      <c r="L111" s="223"/>
      <c r="M111" s="224" t="s">
        <v>18</v>
      </c>
      <c r="N111" s="225" t="s">
        <v>41</v>
      </c>
      <c r="O111" s="64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6" t="s">
        <v>1817</v>
      </c>
      <c r="AT111" s="186" t="s">
        <v>240</v>
      </c>
      <c r="AU111" s="186" t="s">
        <v>78</v>
      </c>
      <c r="AY111" s="17" t="s">
        <v>140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7" t="s">
        <v>78</v>
      </c>
      <c r="BK111" s="187">
        <f>ROUND(I111*H111,2)</f>
        <v>0</v>
      </c>
      <c r="BL111" s="17" t="s">
        <v>1817</v>
      </c>
      <c r="BM111" s="186" t="s">
        <v>1880</v>
      </c>
    </row>
    <row r="112" spans="1:65" s="2" customFormat="1" ht="19.5">
      <c r="A112" s="34"/>
      <c r="B112" s="35"/>
      <c r="C112" s="36"/>
      <c r="D112" s="195" t="s">
        <v>1048</v>
      </c>
      <c r="E112" s="36"/>
      <c r="F112" s="226" t="s">
        <v>1881</v>
      </c>
      <c r="G112" s="36"/>
      <c r="H112" s="36"/>
      <c r="I112" s="190"/>
      <c r="J112" s="36"/>
      <c r="K112" s="36"/>
      <c r="L112" s="39"/>
      <c r="M112" s="191"/>
      <c r="N112" s="192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1048</v>
      </c>
      <c r="AU112" s="17" t="s">
        <v>78</v>
      </c>
    </row>
    <row r="113" spans="1:65" s="2" customFormat="1" ht="24.2" customHeight="1">
      <c r="A113" s="34"/>
      <c r="B113" s="35"/>
      <c r="C113" s="215" t="s">
        <v>274</v>
      </c>
      <c r="D113" s="215" t="s">
        <v>240</v>
      </c>
      <c r="E113" s="216" t="s">
        <v>1882</v>
      </c>
      <c r="F113" s="217" t="s">
        <v>1883</v>
      </c>
      <c r="G113" s="218" t="s">
        <v>161</v>
      </c>
      <c r="H113" s="219">
        <v>20</v>
      </c>
      <c r="I113" s="220"/>
      <c r="J113" s="221">
        <f>ROUND(I113*H113,2)</f>
        <v>0</v>
      </c>
      <c r="K113" s="222"/>
      <c r="L113" s="223"/>
      <c r="M113" s="224" t="s">
        <v>18</v>
      </c>
      <c r="N113" s="225" t="s">
        <v>41</v>
      </c>
      <c r="O113" s="64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6" t="s">
        <v>1817</v>
      </c>
      <c r="AT113" s="186" t="s">
        <v>240</v>
      </c>
      <c r="AU113" s="186" t="s">
        <v>78</v>
      </c>
      <c r="AY113" s="17" t="s">
        <v>140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7" t="s">
        <v>78</v>
      </c>
      <c r="BK113" s="187">
        <f>ROUND(I113*H113,2)</f>
        <v>0</v>
      </c>
      <c r="BL113" s="17" t="s">
        <v>1817</v>
      </c>
      <c r="BM113" s="186" t="s">
        <v>1884</v>
      </c>
    </row>
    <row r="114" spans="1:65" s="2" customFormat="1" ht="29.25">
      <c r="A114" s="34"/>
      <c r="B114" s="35"/>
      <c r="C114" s="36"/>
      <c r="D114" s="195" t="s">
        <v>1048</v>
      </c>
      <c r="E114" s="36"/>
      <c r="F114" s="226" t="s">
        <v>1885</v>
      </c>
      <c r="G114" s="36"/>
      <c r="H114" s="36"/>
      <c r="I114" s="190"/>
      <c r="J114" s="36"/>
      <c r="K114" s="36"/>
      <c r="L114" s="39"/>
      <c r="M114" s="191"/>
      <c r="N114" s="192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1048</v>
      </c>
      <c r="AU114" s="17" t="s">
        <v>78</v>
      </c>
    </row>
    <row r="115" spans="1:65" s="2" customFormat="1" ht="16.5" customHeight="1">
      <c r="A115" s="34"/>
      <c r="B115" s="35"/>
      <c r="C115" s="215" t="s">
        <v>281</v>
      </c>
      <c r="D115" s="215" t="s">
        <v>240</v>
      </c>
      <c r="E115" s="216" t="s">
        <v>1886</v>
      </c>
      <c r="F115" s="217" t="s">
        <v>1887</v>
      </c>
      <c r="G115" s="218" t="s">
        <v>161</v>
      </c>
      <c r="H115" s="219">
        <v>30</v>
      </c>
      <c r="I115" s="220"/>
      <c r="J115" s="221">
        <f>ROUND(I115*H115,2)</f>
        <v>0</v>
      </c>
      <c r="K115" s="222"/>
      <c r="L115" s="223"/>
      <c r="M115" s="224" t="s">
        <v>18</v>
      </c>
      <c r="N115" s="225" t="s">
        <v>41</v>
      </c>
      <c r="O115" s="64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6" t="s">
        <v>1817</v>
      </c>
      <c r="AT115" s="186" t="s">
        <v>240</v>
      </c>
      <c r="AU115" s="186" t="s">
        <v>78</v>
      </c>
      <c r="AY115" s="17" t="s">
        <v>140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7" t="s">
        <v>78</v>
      </c>
      <c r="BK115" s="187">
        <f>ROUND(I115*H115,2)</f>
        <v>0</v>
      </c>
      <c r="BL115" s="17" t="s">
        <v>1817</v>
      </c>
      <c r="BM115" s="186" t="s">
        <v>1888</v>
      </c>
    </row>
    <row r="116" spans="1:65" s="2" customFormat="1" ht="16.5" customHeight="1">
      <c r="A116" s="34"/>
      <c r="B116" s="35"/>
      <c r="C116" s="215" t="s">
        <v>287</v>
      </c>
      <c r="D116" s="215" t="s">
        <v>240</v>
      </c>
      <c r="E116" s="216" t="s">
        <v>1889</v>
      </c>
      <c r="F116" s="217" t="s">
        <v>1890</v>
      </c>
      <c r="G116" s="218" t="s">
        <v>161</v>
      </c>
      <c r="H116" s="219">
        <v>30</v>
      </c>
      <c r="I116" s="220"/>
      <c r="J116" s="221">
        <f>ROUND(I116*H116,2)</f>
        <v>0</v>
      </c>
      <c r="K116" s="222"/>
      <c r="L116" s="223"/>
      <c r="M116" s="224" t="s">
        <v>18</v>
      </c>
      <c r="N116" s="225" t="s">
        <v>41</v>
      </c>
      <c r="O116" s="64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6" t="s">
        <v>1817</v>
      </c>
      <c r="AT116" s="186" t="s">
        <v>240</v>
      </c>
      <c r="AU116" s="186" t="s">
        <v>78</v>
      </c>
      <c r="AY116" s="17" t="s">
        <v>140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7" t="s">
        <v>78</v>
      </c>
      <c r="BK116" s="187">
        <f>ROUND(I116*H116,2)</f>
        <v>0</v>
      </c>
      <c r="BL116" s="17" t="s">
        <v>1817</v>
      </c>
      <c r="BM116" s="186" t="s">
        <v>1891</v>
      </c>
    </row>
    <row r="117" spans="1:65" s="2" customFormat="1" ht="16.5" customHeight="1">
      <c r="A117" s="34"/>
      <c r="B117" s="35"/>
      <c r="C117" s="215" t="s">
        <v>7</v>
      </c>
      <c r="D117" s="215" t="s">
        <v>240</v>
      </c>
      <c r="E117" s="216" t="s">
        <v>1892</v>
      </c>
      <c r="F117" s="217" t="s">
        <v>1893</v>
      </c>
      <c r="G117" s="218" t="s">
        <v>169</v>
      </c>
      <c r="H117" s="219">
        <v>19</v>
      </c>
      <c r="I117" s="220"/>
      <c r="J117" s="221">
        <f>ROUND(I117*H117,2)</f>
        <v>0</v>
      </c>
      <c r="K117" s="222"/>
      <c r="L117" s="223"/>
      <c r="M117" s="224" t="s">
        <v>18</v>
      </c>
      <c r="N117" s="225" t="s">
        <v>41</v>
      </c>
      <c r="O117" s="64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6" t="s">
        <v>1817</v>
      </c>
      <c r="AT117" s="186" t="s">
        <v>240</v>
      </c>
      <c r="AU117" s="186" t="s">
        <v>78</v>
      </c>
      <c r="AY117" s="17" t="s">
        <v>140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7" t="s">
        <v>78</v>
      </c>
      <c r="BK117" s="187">
        <f>ROUND(I117*H117,2)</f>
        <v>0</v>
      </c>
      <c r="BL117" s="17" t="s">
        <v>1817</v>
      </c>
      <c r="BM117" s="186" t="s">
        <v>1894</v>
      </c>
    </row>
    <row r="118" spans="1:65" s="2" customFormat="1" ht="29.25">
      <c r="A118" s="34"/>
      <c r="B118" s="35"/>
      <c r="C118" s="36"/>
      <c r="D118" s="195" t="s">
        <v>1048</v>
      </c>
      <c r="E118" s="36"/>
      <c r="F118" s="226" t="s">
        <v>1895</v>
      </c>
      <c r="G118" s="36"/>
      <c r="H118" s="36"/>
      <c r="I118" s="190"/>
      <c r="J118" s="36"/>
      <c r="K118" s="36"/>
      <c r="L118" s="39"/>
      <c r="M118" s="191"/>
      <c r="N118" s="192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1048</v>
      </c>
      <c r="AU118" s="17" t="s">
        <v>78</v>
      </c>
    </row>
    <row r="119" spans="1:65" s="2" customFormat="1" ht="16.5" customHeight="1">
      <c r="A119" s="34"/>
      <c r="B119" s="35"/>
      <c r="C119" s="174" t="s">
        <v>297</v>
      </c>
      <c r="D119" s="174" t="s">
        <v>143</v>
      </c>
      <c r="E119" s="175" t="s">
        <v>1896</v>
      </c>
      <c r="F119" s="176" t="s">
        <v>1897</v>
      </c>
      <c r="G119" s="177" t="s">
        <v>1414</v>
      </c>
      <c r="H119" s="232"/>
      <c r="I119" s="179"/>
      <c r="J119" s="180">
        <f>ROUND(I119*H119,2)</f>
        <v>0</v>
      </c>
      <c r="K119" s="181"/>
      <c r="L119" s="39"/>
      <c r="M119" s="239" t="s">
        <v>18</v>
      </c>
      <c r="N119" s="240" t="s">
        <v>41</v>
      </c>
      <c r="O119" s="229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6" t="s">
        <v>1817</v>
      </c>
      <c r="AT119" s="186" t="s">
        <v>143</v>
      </c>
      <c r="AU119" s="186" t="s">
        <v>78</v>
      </c>
      <c r="AY119" s="17" t="s">
        <v>140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7" t="s">
        <v>78</v>
      </c>
      <c r="BK119" s="187">
        <f>ROUND(I119*H119,2)</f>
        <v>0</v>
      </c>
      <c r="BL119" s="17" t="s">
        <v>1817</v>
      </c>
      <c r="BM119" s="186" t="s">
        <v>1898</v>
      </c>
    </row>
    <row r="120" spans="1:65" s="2" customFormat="1" ht="6.95" customHeight="1">
      <c r="A120" s="34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9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sheetProtection password="CDDA" sheet="1" objects="1" scenarios="1" formatColumns="0" formatRows="0" autoFilter="0"/>
  <autoFilter ref="C79:K119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topLeftCell="A7" workbookViewId="0">
      <selection activeCell="Y98" sqref="Y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95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26.25" customHeight="1">
      <c r="B7" s="20"/>
      <c r="E7" s="365" t="str">
        <f>'Rekapitulace stavby'!K6</f>
        <v>Rekonstrukce vnitřního sportovního areálu školy Gymnazia Brandýs nad Labem - Stará Boleslav</v>
      </c>
      <c r="F7" s="366"/>
      <c r="G7" s="366"/>
      <c r="H7" s="366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7" t="s">
        <v>1899</v>
      </c>
      <c r="F9" s="368"/>
      <c r="G9" s="368"/>
      <c r="H9" s="36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9. 10. 2022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2126</v>
      </c>
      <c r="F15" s="34"/>
      <c r="G15" s="34"/>
      <c r="H15" s="34"/>
      <c r="I15" s="105" t="s">
        <v>26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9" t="str">
        <f>'Rekapitulace stavby'!E14</f>
        <v>Vyplň údaj</v>
      </c>
      <c r="F18" s="370"/>
      <c r="G18" s="370"/>
      <c r="H18" s="370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30</v>
      </c>
      <c r="F21" s="34"/>
      <c r="G21" s="34"/>
      <c r="H21" s="34"/>
      <c r="I21" s="105" t="s">
        <v>26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1" t="s">
        <v>18</v>
      </c>
      <c r="F27" s="371"/>
      <c r="G27" s="371"/>
      <c r="H27" s="3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ROUND(J85,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ROUND((SUM(BE85:BE103)),  2)</f>
        <v>0</v>
      </c>
      <c r="G33" s="34"/>
      <c r="H33" s="34"/>
      <c r="I33" s="118">
        <v>0.21</v>
      </c>
      <c r="J33" s="117">
        <f>ROUND(((SUM(BE85:BE103))*I33),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ROUND((SUM(BF85:BF103)),  2)</f>
        <v>0</v>
      </c>
      <c r="G34" s="34"/>
      <c r="H34" s="34"/>
      <c r="I34" s="118">
        <v>0.15</v>
      </c>
      <c r="J34" s="117">
        <f>ROUND(((SUM(BF85:BF103))*I34),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ROUND((SUM(BG85:BG103)),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ROUND((SUM(BH85:BH103)),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ROUND((SUM(BI85:BI103)),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6"/>
      <c r="D48" s="36"/>
      <c r="E48" s="363" t="str">
        <f>E7</f>
        <v>Rekonstrukce vnitřního sportovního areálu školy Gymnazia Brandýs nad Labem - Stará Boleslav</v>
      </c>
      <c r="F48" s="364"/>
      <c r="G48" s="364"/>
      <c r="H48" s="36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51" t="str">
        <f>E9</f>
        <v>462,6 - Vedlejší rozpočtové náklady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Královická 668</v>
      </c>
      <c r="G52" s="36"/>
      <c r="H52" s="36"/>
      <c r="I52" s="29" t="s">
        <v>22</v>
      </c>
      <c r="J52" s="59" t="str">
        <f>IF(J12="","",J12)</f>
        <v>9. 10. 2022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Gym. J. S. Machara, Brandýs nad Labem  – Stará Boleslav</v>
      </c>
      <c r="G54" s="36"/>
      <c r="H54" s="36"/>
      <c r="I54" s="29" t="s">
        <v>29</v>
      </c>
      <c r="J54" s="32" t="str">
        <f>E21</f>
        <v>Ing. Andrea Kocová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Pavel Novotný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100</v>
      </c>
      <c r="D57" s="131"/>
      <c r="E57" s="131"/>
      <c r="F57" s="131"/>
      <c r="G57" s="131"/>
      <c r="H57" s="131"/>
      <c r="I57" s="131"/>
      <c r="J57" s="132" t="s">
        <v>101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J85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102</v>
      </c>
    </row>
    <row r="60" spans="1:47" s="9" customFormat="1" ht="24.95" customHeight="1">
      <c r="B60" s="134"/>
      <c r="C60" s="135"/>
      <c r="D60" s="136" t="s">
        <v>1900</v>
      </c>
      <c r="E60" s="137"/>
      <c r="F60" s="137"/>
      <c r="G60" s="137"/>
      <c r="H60" s="137"/>
      <c r="I60" s="137"/>
      <c r="J60" s="138">
        <f>J86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1901</v>
      </c>
      <c r="E61" s="143"/>
      <c r="F61" s="143"/>
      <c r="G61" s="143"/>
      <c r="H61" s="143"/>
      <c r="I61" s="143"/>
      <c r="J61" s="144">
        <f>J87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1902</v>
      </c>
      <c r="E62" s="143"/>
      <c r="F62" s="143"/>
      <c r="G62" s="143"/>
      <c r="H62" s="143"/>
      <c r="I62" s="143"/>
      <c r="J62" s="144">
        <f>J92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1903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1904</v>
      </c>
      <c r="E64" s="143"/>
      <c r="F64" s="143"/>
      <c r="G64" s="143"/>
      <c r="H64" s="143"/>
      <c r="I64" s="143"/>
      <c r="J64" s="144">
        <f>J98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1905</v>
      </c>
      <c r="E65" s="143"/>
      <c r="F65" s="143"/>
      <c r="G65" s="143"/>
      <c r="H65" s="143"/>
      <c r="I65" s="143"/>
      <c r="J65" s="144">
        <f>J101</f>
        <v>0</v>
      </c>
      <c r="K65" s="141"/>
      <c r="L65" s="145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125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6"/>
      <c r="D75" s="36"/>
      <c r="E75" s="363" t="str">
        <f>E7</f>
        <v>Rekonstrukce vnitřního sportovního areálu školy Gymnazia Brandýs nad Labem - Stará Boleslav</v>
      </c>
      <c r="F75" s="364"/>
      <c r="G75" s="364"/>
      <c r="H75" s="36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97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51" t="str">
        <f>E9</f>
        <v>462,6 - Vedlejší rozpočtové náklady</v>
      </c>
      <c r="F77" s="362"/>
      <c r="G77" s="362"/>
      <c r="H77" s="362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20</v>
      </c>
      <c r="D79" s="36"/>
      <c r="E79" s="36"/>
      <c r="F79" s="27" t="str">
        <f>F12</f>
        <v>Královická 668</v>
      </c>
      <c r="G79" s="36"/>
      <c r="H79" s="36"/>
      <c r="I79" s="29" t="s">
        <v>22</v>
      </c>
      <c r="J79" s="59" t="str">
        <f>IF(J12="","",J12)</f>
        <v>9. 10. 2022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24</v>
      </c>
      <c r="D81" s="36"/>
      <c r="E81" s="36"/>
      <c r="F81" s="27" t="str">
        <f>E15</f>
        <v>Gym. J. S. Machara, Brandýs nad Labem  – Stará Boleslav</v>
      </c>
      <c r="G81" s="36"/>
      <c r="H81" s="36"/>
      <c r="I81" s="29" t="s">
        <v>29</v>
      </c>
      <c r="J81" s="32" t="str">
        <f>E21</f>
        <v>Ing. Andrea Kocová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27</v>
      </c>
      <c r="D82" s="36"/>
      <c r="E82" s="36"/>
      <c r="F82" s="27" t="str">
        <f>IF(E18="","",E18)</f>
        <v>Vyplň údaj</v>
      </c>
      <c r="G82" s="36"/>
      <c r="H82" s="36"/>
      <c r="I82" s="29" t="s">
        <v>32</v>
      </c>
      <c r="J82" s="32" t="str">
        <f>E24</f>
        <v>Pavel Novotný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6"/>
      <c r="B84" s="147"/>
      <c r="C84" s="148" t="s">
        <v>126</v>
      </c>
      <c r="D84" s="149" t="s">
        <v>55</v>
      </c>
      <c r="E84" s="149" t="s">
        <v>51</v>
      </c>
      <c r="F84" s="149" t="s">
        <v>52</v>
      </c>
      <c r="G84" s="149" t="s">
        <v>127</v>
      </c>
      <c r="H84" s="149" t="s">
        <v>128</v>
      </c>
      <c r="I84" s="149" t="s">
        <v>129</v>
      </c>
      <c r="J84" s="150" t="s">
        <v>101</v>
      </c>
      <c r="K84" s="151" t="s">
        <v>130</v>
      </c>
      <c r="L84" s="152"/>
      <c r="M84" s="68" t="s">
        <v>18</v>
      </c>
      <c r="N84" s="69" t="s">
        <v>40</v>
      </c>
      <c r="O84" s="69" t="s">
        <v>131</v>
      </c>
      <c r="P84" s="69" t="s">
        <v>132</v>
      </c>
      <c r="Q84" s="69" t="s">
        <v>133</v>
      </c>
      <c r="R84" s="69" t="s">
        <v>134</v>
      </c>
      <c r="S84" s="69" t="s">
        <v>135</v>
      </c>
      <c r="T84" s="70" t="s">
        <v>136</v>
      </c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</row>
    <row r="85" spans="1:65" s="2" customFormat="1" ht="22.9" customHeight="1">
      <c r="A85" s="34"/>
      <c r="B85" s="35"/>
      <c r="C85" s="75" t="s">
        <v>137</v>
      </c>
      <c r="D85" s="36"/>
      <c r="E85" s="36"/>
      <c r="F85" s="36"/>
      <c r="G85" s="36"/>
      <c r="H85" s="36"/>
      <c r="I85" s="36"/>
      <c r="J85" s="153">
        <f>BK85</f>
        <v>0</v>
      </c>
      <c r="K85" s="36"/>
      <c r="L85" s="39"/>
      <c r="M85" s="71"/>
      <c r="N85" s="154"/>
      <c r="O85" s="72"/>
      <c r="P85" s="155">
        <f>P86</f>
        <v>0</v>
      </c>
      <c r="Q85" s="72"/>
      <c r="R85" s="155">
        <f>R86</f>
        <v>0</v>
      </c>
      <c r="S85" s="72"/>
      <c r="T85" s="156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69</v>
      </c>
      <c r="AU85" s="17" t="s">
        <v>102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69</v>
      </c>
      <c r="E86" s="161" t="s">
        <v>1906</v>
      </c>
      <c r="F86" s="161" t="s">
        <v>94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P87+P92+P95+P98+P101</f>
        <v>0</v>
      </c>
      <c r="Q86" s="166"/>
      <c r="R86" s="167">
        <f>R87+R92+R95+R98+R101</f>
        <v>0</v>
      </c>
      <c r="S86" s="166"/>
      <c r="T86" s="168">
        <f>T87+T92+T95+T98+T101</f>
        <v>0</v>
      </c>
      <c r="AR86" s="169" t="s">
        <v>173</v>
      </c>
      <c r="AT86" s="170" t="s">
        <v>69</v>
      </c>
      <c r="AU86" s="170" t="s">
        <v>70</v>
      </c>
      <c r="AY86" s="169" t="s">
        <v>140</v>
      </c>
      <c r="BK86" s="171">
        <f>BK87+BK92+BK95+BK98+BK101</f>
        <v>0</v>
      </c>
    </row>
    <row r="87" spans="1:65" s="12" customFormat="1" ht="22.9" customHeight="1">
      <c r="B87" s="158"/>
      <c r="C87" s="159"/>
      <c r="D87" s="160" t="s">
        <v>69</v>
      </c>
      <c r="E87" s="172" t="s">
        <v>1907</v>
      </c>
      <c r="F87" s="172" t="s">
        <v>1908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SUM(P88:P91)</f>
        <v>0</v>
      </c>
      <c r="Q87" s="166"/>
      <c r="R87" s="167">
        <f>SUM(R88:R91)</f>
        <v>0</v>
      </c>
      <c r="S87" s="166"/>
      <c r="T87" s="168">
        <f>SUM(T88:T91)</f>
        <v>0</v>
      </c>
      <c r="AR87" s="169" t="s">
        <v>173</v>
      </c>
      <c r="AT87" s="170" t="s">
        <v>69</v>
      </c>
      <c r="AU87" s="170" t="s">
        <v>78</v>
      </c>
      <c r="AY87" s="169" t="s">
        <v>140</v>
      </c>
      <c r="BK87" s="171">
        <f>SUM(BK88:BK91)</f>
        <v>0</v>
      </c>
    </row>
    <row r="88" spans="1:65" s="2" customFormat="1" ht="16.5" customHeight="1">
      <c r="A88" s="34"/>
      <c r="B88" s="35"/>
      <c r="C88" s="174" t="s">
        <v>78</v>
      </c>
      <c r="D88" s="174" t="s">
        <v>143</v>
      </c>
      <c r="E88" s="175" t="s">
        <v>1909</v>
      </c>
      <c r="F88" s="176" t="s">
        <v>1910</v>
      </c>
      <c r="G88" s="177" t="s">
        <v>1911</v>
      </c>
      <c r="H88" s="178">
        <v>1</v>
      </c>
      <c r="I88" s="179"/>
      <c r="J88" s="180">
        <f>ROUND(I88*H88,2)</f>
        <v>0</v>
      </c>
      <c r="K88" s="181"/>
      <c r="L88" s="39"/>
      <c r="M88" s="182" t="s">
        <v>18</v>
      </c>
      <c r="N88" s="183" t="s">
        <v>41</v>
      </c>
      <c r="O88" s="64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6" t="s">
        <v>1912</v>
      </c>
      <c r="AT88" s="186" t="s">
        <v>143</v>
      </c>
      <c r="AU88" s="186" t="s">
        <v>80</v>
      </c>
      <c r="AY88" s="17" t="s">
        <v>140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7" t="s">
        <v>78</v>
      </c>
      <c r="BK88" s="187">
        <f>ROUND(I88*H88,2)</f>
        <v>0</v>
      </c>
      <c r="BL88" s="17" t="s">
        <v>1912</v>
      </c>
      <c r="BM88" s="186" t="s">
        <v>1913</v>
      </c>
    </row>
    <row r="89" spans="1:65" s="2" customFormat="1">
      <c r="A89" s="34"/>
      <c r="B89" s="35"/>
      <c r="C89" s="36"/>
      <c r="D89" s="188" t="s">
        <v>149</v>
      </c>
      <c r="E89" s="36"/>
      <c r="F89" s="189" t="s">
        <v>1914</v>
      </c>
      <c r="G89" s="36"/>
      <c r="H89" s="36"/>
      <c r="I89" s="190"/>
      <c r="J89" s="36"/>
      <c r="K89" s="36"/>
      <c r="L89" s="39"/>
      <c r="M89" s="191"/>
      <c r="N89" s="192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149</v>
      </c>
      <c r="AU89" s="17" t="s">
        <v>80</v>
      </c>
    </row>
    <row r="90" spans="1:65" s="2" customFormat="1">
      <c r="A90" s="34"/>
      <c r="B90" s="35"/>
      <c r="C90" s="36"/>
      <c r="D90" s="195" t="s">
        <v>1048</v>
      </c>
      <c r="E90" s="36"/>
      <c r="F90" s="226"/>
      <c r="G90" s="36"/>
      <c r="H90" s="36"/>
      <c r="I90" s="190"/>
      <c r="J90" s="36"/>
      <c r="K90" s="36"/>
      <c r="L90" s="39"/>
      <c r="M90" s="191"/>
      <c r="N90" s="192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1048</v>
      </c>
      <c r="AU90" s="17" t="s">
        <v>80</v>
      </c>
    </row>
    <row r="91" spans="1:65" s="13" customFormat="1">
      <c r="B91" s="193"/>
      <c r="C91" s="194"/>
      <c r="D91" s="195" t="s">
        <v>151</v>
      </c>
      <c r="E91" s="196" t="s">
        <v>18</v>
      </c>
      <c r="F91" s="197" t="s">
        <v>1915</v>
      </c>
      <c r="G91" s="194"/>
      <c r="H91" s="198">
        <v>1</v>
      </c>
      <c r="I91" s="199"/>
      <c r="J91" s="194"/>
      <c r="K91" s="194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151</v>
      </c>
      <c r="AU91" s="204" t="s">
        <v>80</v>
      </c>
      <c r="AV91" s="13" t="s">
        <v>80</v>
      </c>
      <c r="AW91" s="13" t="s">
        <v>31</v>
      </c>
      <c r="AX91" s="13" t="s">
        <v>70</v>
      </c>
      <c r="AY91" s="204" t="s">
        <v>140</v>
      </c>
    </row>
    <row r="92" spans="1:65" s="12" customFormat="1" ht="22.9" customHeight="1">
      <c r="B92" s="158"/>
      <c r="C92" s="159"/>
      <c r="D92" s="160" t="s">
        <v>69</v>
      </c>
      <c r="E92" s="172" t="s">
        <v>1916</v>
      </c>
      <c r="F92" s="172" t="s">
        <v>1917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SUM(P93:P94)</f>
        <v>0</v>
      </c>
      <c r="Q92" s="166"/>
      <c r="R92" s="167">
        <f>SUM(R93:R94)</f>
        <v>0</v>
      </c>
      <c r="S92" s="166"/>
      <c r="T92" s="168">
        <f>SUM(T93:T94)</f>
        <v>0</v>
      </c>
      <c r="AR92" s="169" t="s">
        <v>173</v>
      </c>
      <c r="AT92" s="170" t="s">
        <v>69</v>
      </c>
      <c r="AU92" s="170" t="s">
        <v>78</v>
      </c>
      <c r="AY92" s="169" t="s">
        <v>140</v>
      </c>
      <c r="BK92" s="171">
        <f>SUM(BK93:BK94)</f>
        <v>0</v>
      </c>
    </row>
    <row r="93" spans="1:65" s="2" customFormat="1" ht="16.5" customHeight="1">
      <c r="A93" s="34"/>
      <c r="B93" s="35"/>
      <c r="C93" s="174" t="s">
        <v>80</v>
      </c>
      <c r="D93" s="174" t="s">
        <v>143</v>
      </c>
      <c r="E93" s="175" t="s">
        <v>1918</v>
      </c>
      <c r="F93" s="176" t="s">
        <v>1917</v>
      </c>
      <c r="G93" s="177" t="s">
        <v>1919</v>
      </c>
      <c r="H93" s="178">
        <v>1</v>
      </c>
      <c r="I93" s="179"/>
      <c r="J93" s="180">
        <f>ROUND(I93*H93,2)</f>
        <v>0</v>
      </c>
      <c r="K93" s="181"/>
      <c r="L93" s="39"/>
      <c r="M93" s="182" t="s">
        <v>18</v>
      </c>
      <c r="N93" s="183" t="s">
        <v>41</v>
      </c>
      <c r="O93" s="64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6" t="s">
        <v>1912</v>
      </c>
      <c r="AT93" s="186" t="s">
        <v>143</v>
      </c>
      <c r="AU93" s="186" t="s">
        <v>80</v>
      </c>
      <c r="AY93" s="17" t="s">
        <v>140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7" t="s">
        <v>78</v>
      </c>
      <c r="BK93" s="187">
        <f>ROUND(I93*H93,2)</f>
        <v>0</v>
      </c>
      <c r="BL93" s="17" t="s">
        <v>1912</v>
      </c>
      <c r="BM93" s="186" t="s">
        <v>1920</v>
      </c>
    </row>
    <row r="94" spans="1:65" s="2" customFormat="1">
      <c r="A94" s="34"/>
      <c r="B94" s="35"/>
      <c r="C94" s="36"/>
      <c r="D94" s="188" t="s">
        <v>149</v>
      </c>
      <c r="E94" s="36"/>
      <c r="F94" s="189" t="s">
        <v>1921</v>
      </c>
      <c r="G94" s="36"/>
      <c r="H94" s="36"/>
      <c r="I94" s="190"/>
      <c r="J94" s="36"/>
      <c r="K94" s="36"/>
      <c r="L94" s="39"/>
      <c r="M94" s="191"/>
      <c r="N94" s="192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149</v>
      </c>
      <c r="AU94" s="17" t="s">
        <v>80</v>
      </c>
    </row>
    <row r="95" spans="1:65" s="12" customFormat="1" ht="22.9" customHeight="1">
      <c r="B95" s="158"/>
      <c r="C95" s="159"/>
      <c r="D95" s="160" t="s">
        <v>69</v>
      </c>
      <c r="E95" s="172" t="s">
        <v>1922</v>
      </c>
      <c r="F95" s="172" t="s">
        <v>1923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SUM(P96:P97)</f>
        <v>0</v>
      </c>
      <c r="Q95" s="166"/>
      <c r="R95" s="167">
        <f>SUM(R96:R97)</f>
        <v>0</v>
      </c>
      <c r="S95" s="166"/>
      <c r="T95" s="168">
        <f>SUM(T96:T97)</f>
        <v>0</v>
      </c>
      <c r="AR95" s="169" t="s">
        <v>173</v>
      </c>
      <c r="AT95" s="170" t="s">
        <v>69</v>
      </c>
      <c r="AU95" s="170" t="s">
        <v>78</v>
      </c>
      <c r="AY95" s="169" t="s">
        <v>140</v>
      </c>
      <c r="BK95" s="171">
        <f>SUM(BK96:BK97)</f>
        <v>0</v>
      </c>
    </row>
    <row r="96" spans="1:65" s="2" customFormat="1" ht="16.5" customHeight="1">
      <c r="A96" s="34"/>
      <c r="B96" s="35"/>
      <c r="C96" s="174" t="s">
        <v>141</v>
      </c>
      <c r="D96" s="174" t="s">
        <v>143</v>
      </c>
      <c r="E96" s="175" t="s">
        <v>1924</v>
      </c>
      <c r="F96" s="176" t="s">
        <v>1925</v>
      </c>
      <c r="G96" s="177" t="s">
        <v>1919</v>
      </c>
      <c r="H96" s="178">
        <v>1</v>
      </c>
      <c r="I96" s="179"/>
      <c r="J96" s="180">
        <f>ROUND(I96*H96,2)</f>
        <v>0</v>
      </c>
      <c r="K96" s="181"/>
      <c r="L96" s="39"/>
      <c r="M96" s="182" t="s">
        <v>18</v>
      </c>
      <c r="N96" s="183" t="s">
        <v>41</v>
      </c>
      <c r="O96" s="64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6" t="s">
        <v>1912</v>
      </c>
      <c r="AT96" s="186" t="s">
        <v>143</v>
      </c>
      <c r="AU96" s="186" t="s">
        <v>80</v>
      </c>
      <c r="AY96" s="17" t="s">
        <v>140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7" t="s">
        <v>78</v>
      </c>
      <c r="BK96" s="187">
        <f>ROUND(I96*H96,2)</f>
        <v>0</v>
      </c>
      <c r="BL96" s="17" t="s">
        <v>1912</v>
      </c>
      <c r="BM96" s="186" t="s">
        <v>1926</v>
      </c>
    </row>
    <row r="97" spans="1:65" s="2" customFormat="1">
      <c r="A97" s="34"/>
      <c r="B97" s="35"/>
      <c r="C97" s="36"/>
      <c r="D97" s="188" t="s">
        <v>149</v>
      </c>
      <c r="E97" s="36"/>
      <c r="F97" s="189" t="s">
        <v>1927</v>
      </c>
      <c r="G97" s="36"/>
      <c r="H97" s="36"/>
      <c r="I97" s="190"/>
      <c r="J97" s="36"/>
      <c r="K97" s="36"/>
      <c r="L97" s="39"/>
      <c r="M97" s="191"/>
      <c r="N97" s="192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149</v>
      </c>
      <c r="AU97" s="17" t="s">
        <v>80</v>
      </c>
    </row>
    <row r="98" spans="1:65" s="12" customFormat="1" ht="22.9" customHeight="1">
      <c r="B98" s="158"/>
      <c r="C98" s="159"/>
      <c r="D98" s="160" t="s">
        <v>69</v>
      </c>
      <c r="E98" s="172" t="s">
        <v>1928</v>
      </c>
      <c r="F98" s="172" t="s">
        <v>1929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SUM(P99:P100)</f>
        <v>0</v>
      </c>
      <c r="Q98" s="166"/>
      <c r="R98" s="167">
        <f>SUM(R99:R100)</f>
        <v>0</v>
      </c>
      <c r="S98" s="166"/>
      <c r="T98" s="168">
        <f>SUM(T99:T100)</f>
        <v>0</v>
      </c>
      <c r="AR98" s="169" t="s">
        <v>173</v>
      </c>
      <c r="AT98" s="170" t="s">
        <v>69</v>
      </c>
      <c r="AU98" s="170" t="s">
        <v>78</v>
      </c>
      <c r="AY98" s="169" t="s">
        <v>140</v>
      </c>
      <c r="BK98" s="171">
        <f>SUM(BK99:BK100)</f>
        <v>0</v>
      </c>
    </row>
    <row r="99" spans="1:65" s="2" customFormat="1" ht="16.5" customHeight="1">
      <c r="A99" s="34"/>
      <c r="B99" s="35"/>
      <c r="C99" s="174" t="s">
        <v>147</v>
      </c>
      <c r="D99" s="174" t="s">
        <v>143</v>
      </c>
      <c r="E99" s="175" t="s">
        <v>1930</v>
      </c>
      <c r="F99" s="176" t="s">
        <v>1929</v>
      </c>
      <c r="G99" s="177" t="s">
        <v>1919</v>
      </c>
      <c r="H99" s="178">
        <v>1</v>
      </c>
      <c r="I99" s="179"/>
      <c r="J99" s="180">
        <f>ROUND(I99*H99,2)</f>
        <v>0</v>
      </c>
      <c r="K99" s="181"/>
      <c r="L99" s="39"/>
      <c r="M99" s="182" t="s">
        <v>18</v>
      </c>
      <c r="N99" s="183" t="s">
        <v>41</v>
      </c>
      <c r="O99" s="64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1912</v>
      </c>
      <c r="AT99" s="186" t="s">
        <v>143</v>
      </c>
      <c r="AU99" s="186" t="s">
        <v>80</v>
      </c>
      <c r="AY99" s="17" t="s">
        <v>140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7" t="s">
        <v>78</v>
      </c>
      <c r="BK99" s="187">
        <f>ROUND(I99*H99,2)</f>
        <v>0</v>
      </c>
      <c r="BL99" s="17" t="s">
        <v>1912</v>
      </c>
      <c r="BM99" s="186" t="s">
        <v>1931</v>
      </c>
    </row>
    <row r="100" spans="1:65" s="2" customFormat="1">
      <c r="A100" s="34"/>
      <c r="B100" s="35"/>
      <c r="C100" s="36"/>
      <c r="D100" s="188" t="s">
        <v>149</v>
      </c>
      <c r="E100" s="36"/>
      <c r="F100" s="189" t="s">
        <v>1932</v>
      </c>
      <c r="G100" s="36"/>
      <c r="H100" s="36"/>
      <c r="I100" s="190"/>
      <c r="J100" s="36"/>
      <c r="K100" s="36"/>
      <c r="L100" s="39"/>
      <c r="M100" s="191"/>
      <c r="N100" s="192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149</v>
      </c>
      <c r="AU100" s="17" t="s">
        <v>80</v>
      </c>
    </row>
    <row r="101" spans="1:65" s="12" customFormat="1" ht="22.9" customHeight="1">
      <c r="B101" s="158"/>
      <c r="C101" s="159"/>
      <c r="D101" s="160" t="s">
        <v>69</v>
      </c>
      <c r="E101" s="172" t="s">
        <v>1933</v>
      </c>
      <c r="F101" s="172" t="s">
        <v>1934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SUM(P102:P103)</f>
        <v>0</v>
      </c>
      <c r="Q101" s="166"/>
      <c r="R101" s="167">
        <f>SUM(R102:R103)</f>
        <v>0</v>
      </c>
      <c r="S101" s="166"/>
      <c r="T101" s="168">
        <f>SUM(T102:T103)</f>
        <v>0</v>
      </c>
      <c r="AR101" s="169" t="s">
        <v>173</v>
      </c>
      <c r="AT101" s="170" t="s">
        <v>69</v>
      </c>
      <c r="AU101" s="170" t="s">
        <v>78</v>
      </c>
      <c r="AY101" s="169" t="s">
        <v>140</v>
      </c>
      <c r="BK101" s="171">
        <f>SUM(BK102:BK103)</f>
        <v>0</v>
      </c>
    </row>
    <row r="102" spans="1:65" s="2" customFormat="1" ht="16.5" customHeight="1">
      <c r="A102" s="34"/>
      <c r="B102" s="35"/>
      <c r="C102" s="174" t="s">
        <v>173</v>
      </c>
      <c r="D102" s="174" t="s">
        <v>143</v>
      </c>
      <c r="E102" s="175" t="s">
        <v>1935</v>
      </c>
      <c r="F102" s="176" t="s">
        <v>1934</v>
      </c>
      <c r="G102" s="177" t="s">
        <v>1919</v>
      </c>
      <c r="H102" s="178">
        <v>1</v>
      </c>
      <c r="I102" s="179"/>
      <c r="J102" s="180">
        <f>ROUND(I102*H102,2)</f>
        <v>0</v>
      </c>
      <c r="K102" s="181"/>
      <c r="L102" s="39"/>
      <c r="M102" s="182" t="s">
        <v>18</v>
      </c>
      <c r="N102" s="183" t="s">
        <v>41</v>
      </c>
      <c r="O102" s="64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6" t="s">
        <v>1912</v>
      </c>
      <c r="AT102" s="186" t="s">
        <v>143</v>
      </c>
      <c r="AU102" s="186" t="s">
        <v>80</v>
      </c>
      <c r="AY102" s="17" t="s">
        <v>140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7" t="s">
        <v>78</v>
      </c>
      <c r="BK102" s="187">
        <f>ROUND(I102*H102,2)</f>
        <v>0</v>
      </c>
      <c r="BL102" s="17" t="s">
        <v>1912</v>
      </c>
      <c r="BM102" s="186" t="s">
        <v>1936</v>
      </c>
    </row>
    <row r="103" spans="1:65" s="2" customFormat="1">
      <c r="A103" s="34"/>
      <c r="B103" s="35"/>
      <c r="C103" s="36"/>
      <c r="D103" s="188" t="s">
        <v>149</v>
      </c>
      <c r="E103" s="36"/>
      <c r="F103" s="189" t="s">
        <v>1937</v>
      </c>
      <c r="G103" s="36"/>
      <c r="H103" s="36"/>
      <c r="I103" s="190"/>
      <c r="J103" s="36"/>
      <c r="K103" s="36"/>
      <c r="L103" s="39"/>
      <c r="M103" s="236"/>
      <c r="N103" s="237"/>
      <c r="O103" s="229"/>
      <c r="P103" s="229"/>
      <c r="Q103" s="229"/>
      <c r="R103" s="229"/>
      <c r="S103" s="229"/>
      <c r="T103" s="238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149</v>
      </c>
      <c r="AU103" s="17" t="s">
        <v>80</v>
      </c>
    </row>
    <row r="104" spans="1:65" s="2" customFormat="1" ht="6.95" customHeight="1">
      <c r="A104" s="34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9"/>
      <c r="M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</sheetData>
  <sheetProtection password="CDDA" sheet="1" objects="1" scenarios="1" formatColumns="0" formatRows="0" autoFilter="0"/>
  <autoFilter ref="C84:K10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97" r:id="rId3"/>
    <hyperlink ref="F100" r:id="rId4"/>
    <hyperlink ref="F103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s="1" customFormat="1" ht="37.5" customHeight="1"/>
    <row r="2" spans="2:11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5" customFormat="1" ht="45" customHeight="1">
      <c r="B3" s="245"/>
      <c r="C3" s="373" t="s">
        <v>1938</v>
      </c>
      <c r="D3" s="373"/>
      <c r="E3" s="373"/>
      <c r="F3" s="373"/>
      <c r="G3" s="373"/>
      <c r="H3" s="373"/>
      <c r="I3" s="373"/>
      <c r="J3" s="373"/>
      <c r="K3" s="246"/>
    </row>
    <row r="4" spans="2:11" s="1" customFormat="1" ht="25.5" customHeight="1">
      <c r="B4" s="247"/>
      <c r="C4" s="374" t="s">
        <v>1939</v>
      </c>
      <c r="D4" s="374"/>
      <c r="E4" s="374"/>
      <c r="F4" s="374"/>
      <c r="G4" s="374"/>
      <c r="H4" s="374"/>
      <c r="I4" s="374"/>
      <c r="J4" s="374"/>
      <c r="K4" s="248"/>
    </row>
    <row r="5" spans="2:11" s="1" customFormat="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s="1" customFormat="1" ht="15" customHeight="1">
      <c r="B6" s="247"/>
      <c r="C6" s="372" t="s">
        <v>1940</v>
      </c>
      <c r="D6" s="372"/>
      <c r="E6" s="372"/>
      <c r="F6" s="372"/>
      <c r="G6" s="372"/>
      <c r="H6" s="372"/>
      <c r="I6" s="372"/>
      <c r="J6" s="372"/>
      <c r="K6" s="248"/>
    </row>
    <row r="7" spans="2:11" s="1" customFormat="1" ht="15" customHeight="1">
      <c r="B7" s="251"/>
      <c r="C7" s="372" t="s">
        <v>1941</v>
      </c>
      <c r="D7" s="372"/>
      <c r="E7" s="372"/>
      <c r="F7" s="372"/>
      <c r="G7" s="372"/>
      <c r="H7" s="372"/>
      <c r="I7" s="372"/>
      <c r="J7" s="372"/>
      <c r="K7" s="248"/>
    </row>
    <row r="8" spans="2:11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s="1" customFormat="1" ht="15" customHeight="1">
      <c r="B9" s="251"/>
      <c r="C9" s="372" t="s">
        <v>1942</v>
      </c>
      <c r="D9" s="372"/>
      <c r="E9" s="372"/>
      <c r="F9" s="372"/>
      <c r="G9" s="372"/>
      <c r="H9" s="372"/>
      <c r="I9" s="372"/>
      <c r="J9" s="372"/>
      <c r="K9" s="248"/>
    </row>
    <row r="10" spans="2:11" s="1" customFormat="1" ht="15" customHeight="1">
      <c r="B10" s="251"/>
      <c r="C10" s="250"/>
      <c r="D10" s="372" t="s">
        <v>1943</v>
      </c>
      <c r="E10" s="372"/>
      <c r="F10" s="372"/>
      <c r="G10" s="372"/>
      <c r="H10" s="372"/>
      <c r="I10" s="372"/>
      <c r="J10" s="372"/>
      <c r="K10" s="248"/>
    </row>
    <row r="11" spans="2:11" s="1" customFormat="1" ht="15" customHeight="1">
      <c r="B11" s="251"/>
      <c r="C11" s="252"/>
      <c r="D11" s="372" t="s">
        <v>1944</v>
      </c>
      <c r="E11" s="372"/>
      <c r="F11" s="372"/>
      <c r="G11" s="372"/>
      <c r="H11" s="372"/>
      <c r="I11" s="372"/>
      <c r="J11" s="372"/>
      <c r="K11" s="248"/>
    </row>
    <row r="12" spans="2:11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pans="2:11" s="1" customFormat="1" ht="15" customHeight="1">
      <c r="B13" s="251"/>
      <c r="C13" s="252"/>
      <c r="D13" s="253" t="s">
        <v>1945</v>
      </c>
      <c r="E13" s="250"/>
      <c r="F13" s="250"/>
      <c r="G13" s="250"/>
      <c r="H13" s="250"/>
      <c r="I13" s="250"/>
      <c r="J13" s="250"/>
      <c r="K13" s="248"/>
    </row>
    <row r="14" spans="2:11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pans="2:11" s="1" customFormat="1" ht="15" customHeight="1">
      <c r="B15" s="251"/>
      <c r="C15" s="252"/>
      <c r="D15" s="372" t="s">
        <v>1946</v>
      </c>
      <c r="E15" s="372"/>
      <c r="F15" s="372"/>
      <c r="G15" s="372"/>
      <c r="H15" s="372"/>
      <c r="I15" s="372"/>
      <c r="J15" s="372"/>
      <c r="K15" s="248"/>
    </row>
    <row r="16" spans="2:11" s="1" customFormat="1" ht="15" customHeight="1">
      <c r="B16" s="251"/>
      <c r="C16" s="252"/>
      <c r="D16" s="372" t="s">
        <v>1947</v>
      </c>
      <c r="E16" s="372"/>
      <c r="F16" s="372"/>
      <c r="G16" s="372"/>
      <c r="H16" s="372"/>
      <c r="I16" s="372"/>
      <c r="J16" s="372"/>
      <c r="K16" s="248"/>
    </row>
    <row r="17" spans="2:11" s="1" customFormat="1" ht="15" customHeight="1">
      <c r="B17" s="251"/>
      <c r="C17" s="252"/>
      <c r="D17" s="372" t="s">
        <v>1948</v>
      </c>
      <c r="E17" s="372"/>
      <c r="F17" s="372"/>
      <c r="G17" s="372"/>
      <c r="H17" s="372"/>
      <c r="I17" s="372"/>
      <c r="J17" s="372"/>
      <c r="K17" s="248"/>
    </row>
    <row r="18" spans="2:11" s="1" customFormat="1" ht="15" customHeight="1">
      <c r="B18" s="251"/>
      <c r="C18" s="252"/>
      <c r="D18" s="252"/>
      <c r="E18" s="254" t="s">
        <v>77</v>
      </c>
      <c r="F18" s="372" t="s">
        <v>1949</v>
      </c>
      <c r="G18" s="372"/>
      <c r="H18" s="372"/>
      <c r="I18" s="372"/>
      <c r="J18" s="372"/>
      <c r="K18" s="248"/>
    </row>
    <row r="19" spans="2:11" s="1" customFormat="1" ht="15" customHeight="1">
      <c r="B19" s="251"/>
      <c r="C19" s="252"/>
      <c r="D19" s="252"/>
      <c r="E19" s="254" t="s">
        <v>1950</v>
      </c>
      <c r="F19" s="372" t="s">
        <v>1951</v>
      </c>
      <c r="G19" s="372"/>
      <c r="H19" s="372"/>
      <c r="I19" s="372"/>
      <c r="J19" s="372"/>
      <c r="K19" s="248"/>
    </row>
    <row r="20" spans="2:11" s="1" customFormat="1" ht="15" customHeight="1">
      <c r="B20" s="251"/>
      <c r="C20" s="252"/>
      <c r="D20" s="252"/>
      <c r="E20" s="254" t="s">
        <v>1952</v>
      </c>
      <c r="F20" s="372" t="s">
        <v>1953</v>
      </c>
      <c r="G20" s="372"/>
      <c r="H20" s="372"/>
      <c r="I20" s="372"/>
      <c r="J20" s="372"/>
      <c r="K20" s="248"/>
    </row>
    <row r="21" spans="2:11" s="1" customFormat="1" ht="15" customHeight="1">
      <c r="B21" s="251"/>
      <c r="C21" s="252"/>
      <c r="D21" s="252"/>
      <c r="E21" s="254" t="s">
        <v>1954</v>
      </c>
      <c r="F21" s="372" t="s">
        <v>1955</v>
      </c>
      <c r="G21" s="372"/>
      <c r="H21" s="372"/>
      <c r="I21" s="372"/>
      <c r="J21" s="372"/>
      <c r="K21" s="248"/>
    </row>
    <row r="22" spans="2:11" s="1" customFormat="1" ht="15" customHeight="1">
      <c r="B22" s="251"/>
      <c r="C22" s="252"/>
      <c r="D22" s="252"/>
      <c r="E22" s="254" t="s">
        <v>1956</v>
      </c>
      <c r="F22" s="372" t="s">
        <v>1957</v>
      </c>
      <c r="G22" s="372"/>
      <c r="H22" s="372"/>
      <c r="I22" s="372"/>
      <c r="J22" s="372"/>
      <c r="K22" s="248"/>
    </row>
    <row r="23" spans="2:11" s="1" customFormat="1" ht="15" customHeight="1">
      <c r="B23" s="251"/>
      <c r="C23" s="252"/>
      <c r="D23" s="252"/>
      <c r="E23" s="254" t="s">
        <v>1958</v>
      </c>
      <c r="F23" s="372" t="s">
        <v>1959</v>
      </c>
      <c r="G23" s="372"/>
      <c r="H23" s="372"/>
      <c r="I23" s="372"/>
      <c r="J23" s="372"/>
      <c r="K23" s="248"/>
    </row>
    <row r="24" spans="2:11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pans="2:11" s="1" customFormat="1" ht="15" customHeight="1">
      <c r="B25" s="251"/>
      <c r="C25" s="372" t="s">
        <v>1960</v>
      </c>
      <c r="D25" s="372"/>
      <c r="E25" s="372"/>
      <c r="F25" s="372"/>
      <c r="G25" s="372"/>
      <c r="H25" s="372"/>
      <c r="I25" s="372"/>
      <c r="J25" s="372"/>
      <c r="K25" s="248"/>
    </row>
    <row r="26" spans="2:11" s="1" customFormat="1" ht="15" customHeight="1">
      <c r="B26" s="251"/>
      <c r="C26" s="372" t="s">
        <v>1961</v>
      </c>
      <c r="D26" s="372"/>
      <c r="E26" s="372"/>
      <c r="F26" s="372"/>
      <c r="G26" s="372"/>
      <c r="H26" s="372"/>
      <c r="I26" s="372"/>
      <c r="J26" s="372"/>
      <c r="K26" s="248"/>
    </row>
    <row r="27" spans="2:11" s="1" customFormat="1" ht="15" customHeight="1">
      <c r="B27" s="251"/>
      <c r="C27" s="250"/>
      <c r="D27" s="372" t="s">
        <v>1962</v>
      </c>
      <c r="E27" s="372"/>
      <c r="F27" s="372"/>
      <c r="G27" s="372"/>
      <c r="H27" s="372"/>
      <c r="I27" s="372"/>
      <c r="J27" s="372"/>
      <c r="K27" s="248"/>
    </row>
    <row r="28" spans="2:11" s="1" customFormat="1" ht="15" customHeight="1">
      <c r="B28" s="251"/>
      <c r="C28" s="252"/>
      <c r="D28" s="372" t="s">
        <v>1963</v>
      </c>
      <c r="E28" s="372"/>
      <c r="F28" s="372"/>
      <c r="G28" s="372"/>
      <c r="H28" s="372"/>
      <c r="I28" s="372"/>
      <c r="J28" s="372"/>
      <c r="K28" s="248"/>
    </row>
    <row r="29" spans="2:11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pans="2:11" s="1" customFormat="1" ht="15" customHeight="1">
      <c r="B30" s="251"/>
      <c r="C30" s="252"/>
      <c r="D30" s="372" t="s">
        <v>1964</v>
      </c>
      <c r="E30" s="372"/>
      <c r="F30" s="372"/>
      <c r="G30" s="372"/>
      <c r="H30" s="372"/>
      <c r="I30" s="372"/>
      <c r="J30" s="372"/>
      <c r="K30" s="248"/>
    </row>
    <row r="31" spans="2:11" s="1" customFormat="1" ht="15" customHeight="1">
      <c r="B31" s="251"/>
      <c r="C31" s="252"/>
      <c r="D31" s="372" t="s">
        <v>1965</v>
      </c>
      <c r="E31" s="372"/>
      <c r="F31" s="372"/>
      <c r="G31" s="372"/>
      <c r="H31" s="372"/>
      <c r="I31" s="372"/>
      <c r="J31" s="372"/>
      <c r="K31" s="248"/>
    </row>
    <row r="32" spans="2:11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pans="2:11" s="1" customFormat="1" ht="15" customHeight="1">
      <c r="B33" s="251"/>
      <c r="C33" s="252"/>
      <c r="D33" s="372" t="s">
        <v>1966</v>
      </c>
      <c r="E33" s="372"/>
      <c r="F33" s="372"/>
      <c r="G33" s="372"/>
      <c r="H33" s="372"/>
      <c r="I33" s="372"/>
      <c r="J33" s="372"/>
      <c r="K33" s="248"/>
    </row>
    <row r="34" spans="2:11" s="1" customFormat="1" ht="15" customHeight="1">
      <c r="B34" s="251"/>
      <c r="C34" s="252"/>
      <c r="D34" s="372" t="s">
        <v>1967</v>
      </c>
      <c r="E34" s="372"/>
      <c r="F34" s="372"/>
      <c r="G34" s="372"/>
      <c r="H34" s="372"/>
      <c r="I34" s="372"/>
      <c r="J34" s="372"/>
      <c r="K34" s="248"/>
    </row>
    <row r="35" spans="2:11" s="1" customFormat="1" ht="15" customHeight="1">
      <c r="B35" s="251"/>
      <c r="C35" s="252"/>
      <c r="D35" s="372" t="s">
        <v>1968</v>
      </c>
      <c r="E35" s="372"/>
      <c r="F35" s="372"/>
      <c r="G35" s="372"/>
      <c r="H35" s="372"/>
      <c r="I35" s="372"/>
      <c r="J35" s="372"/>
      <c r="K35" s="248"/>
    </row>
    <row r="36" spans="2:11" s="1" customFormat="1" ht="15" customHeight="1">
      <c r="B36" s="251"/>
      <c r="C36" s="252"/>
      <c r="D36" s="250"/>
      <c r="E36" s="253" t="s">
        <v>126</v>
      </c>
      <c r="F36" s="250"/>
      <c r="G36" s="372" t="s">
        <v>1969</v>
      </c>
      <c r="H36" s="372"/>
      <c r="I36" s="372"/>
      <c r="J36" s="372"/>
      <c r="K36" s="248"/>
    </row>
    <row r="37" spans="2:11" s="1" customFormat="1" ht="30.75" customHeight="1">
      <c r="B37" s="251"/>
      <c r="C37" s="252"/>
      <c r="D37" s="250"/>
      <c r="E37" s="253" t="s">
        <v>1970</v>
      </c>
      <c r="F37" s="250"/>
      <c r="G37" s="372" t="s">
        <v>1971</v>
      </c>
      <c r="H37" s="372"/>
      <c r="I37" s="372"/>
      <c r="J37" s="372"/>
      <c r="K37" s="248"/>
    </row>
    <row r="38" spans="2:11" s="1" customFormat="1" ht="15" customHeight="1">
      <c r="B38" s="251"/>
      <c r="C38" s="252"/>
      <c r="D38" s="250"/>
      <c r="E38" s="253" t="s">
        <v>51</v>
      </c>
      <c r="F38" s="250"/>
      <c r="G38" s="372" t="s">
        <v>1972</v>
      </c>
      <c r="H38" s="372"/>
      <c r="I38" s="372"/>
      <c r="J38" s="372"/>
      <c r="K38" s="248"/>
    </row>
    <row r="39" spans="2:11" s="1" customFormat="1" ht="15" customHeight="1">
      <c r="B39" s="251"/>
      <c r="C39" s="252"/>
      <c r="D39" s="250"/>
      <c r="E39" s="253" t="s">
        <v>52</v>
      </c>
      <c r="F39" s="250"/>
      <c r="G39" s="372" t="s">
        <v>1973</v>
      </c>
      <c r="H39" s="372"/>
      <c r="I39" s="372"/>
      <c r="J39" s="372"/>
      <c r="K39" s="248"/>
    </row>
    <row r="40" spans="2:11" s="1" customFormat="1" ht="15" customHeight="1">
      <c r="B40" s="251"/>
      <c r="C40" s="252"/>
      <c r="D40" s="250"/>
      <c r="E40" s="253" t="s">
        <v>127</v>
      </c>
      <c r="F40" s="250"/>
      <c r="G40" s="372" t="s">
        <v>1974</v>
      </c>
      <c r="H40" s="372"/>
      <c r="I40" s="372"/>
      <c r="J40" s="372"/>
      <c r="K40" s="248"/>
    </row>
    <row r="41" spans="2:11" s="1" customFormat="1" ht="15" customHeight="1">
      <c r="B41" s="251"/>
      <c r="C41" s="252"/>
      <c r="D41" s="250"/>
      <c r="E41" s="253" t="s">
        <v>128</v>
      </c>
      <c r="F41" s="250"/>
      <c r="G41" s="372" t="s">
        <v>1975</v>
      </c>
      <c r="H41" s="372"/>
      <c r="I41" s="372"/>
      <c r="J41" s="372"/>
      <c r="K41" s="248"/>
    </row>
    <row r="42" spans="2:11" s="1" customFormat="1" ht="15" customHeight="1">
      <c r="B42" s="251"/>
      <c r="C42" s="252"/>
      <c r="D42" s="250"/>
      <c r="E42" s="253" t="s">
        <v>1976</v>
      </c>
      <c r="F42" s="250"/>
      <c r="G42" s="372" t="s">
        <v>1977</v>
      </c>
      <c r="H42" s="372"/>
      <c r="I42" s="372"/>
      <c r="J42" s="372"/>
      <c r="K42" s="248"/>
    </row>
    <row r="43" spans="2:11" s="1" customFormat="1" ht="15" customHeight="1">
      <c r="B43" s="251"/>
      <c r="C43" s="252"/>
      <c r="D43" s="250"/>
      <c r="E43" s="253"/>
      <c r="F43" s="250"/>
      <c r="G43" s="372" t="s">
        <v>1978</v>
      </c>
      <c r="H43" s="372"/>
      <c r="I43" s="372"/>
      <c r="J43" s="372"/>
      <c r="K43" s="248"/>
    </row>
    <row r="44" spans="2:11" s="1" customFormat="1" ht="15" customHeight="1">
      <c r="B44" s="251"/>
      <c r="C44" s="252"/>
      <c r="D44" s="250"/>
      <c r="E44" s="253" t="s">
        <v>1979</v>
      </c>
      <c r="F44" s="250"/>
      <c r="G44" s="372" t="s">
        <v>1980</v>
      </c>
      <c r="H44" s="372"/>
      <c r="I44" s="372"/>
      <c r="J44" s="372"/>
      <c r="K44" s="248"/>
    </row>
    <row r="45" spans="2:11" s="1" customFormat="1" ht="15" customHeight="1">
      <c r="B45" s="251"/>
      <c r="C45" s="252"/>
      <c r="D45" s="250"/>
      <c r="E45" s="253" t="s">
        <v>130</v>
      </c>
      <c r="F45" s="250"/>
      <c r="G45" s="372" t="s">
        <v>1981</v>
      </c>
      <c r="H45" s="372"/>
      <c r="I45" s="372"/>
      <c r="J45" s="372"/>
      <c r="K45" s="248"/>
    </row>
    <row r="46" spans="2:11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pans="2:11" s="1" customFormat="1" ht="15" customHeight="1">
      <c r="B47" s="251"/>
      <c r="C47" s="252"/>
      <c r="D47" s="372" t="s">
        <v>1982</v>
      </c>
      <c r="E47" s="372"/>
      <c r="F47" s="372"/>
      <c r="G47" s="372"/>
      <c r="H47" s="372"/>
      <c r="I47" s="372"/>
      <c r="J47" s="372"/>
      <c r="K47" s="248"/>
    </row>
    <row r="48" spans="2:11" s="1" customFormat="1" ht="15" customHeight="1">
      <c r="B48" s="251"/>
      <c r="C48" s="252"/>
      <c r="D48" s="252"/>
      <c r="E48" s="372" t="s">
        <v>1983</v>
      </c>
      <c r="F48" s="372"/>
      <c r="G48" s="372"/>
      <c r="H48" s="372"/>
      <c r="I48" s="372"/>
      <c r="J48" s="372"/>
      <c r="K48" s="248"/>
    </row>
    <row r="49" spans="2:11" s="1" customFormat="1" ht="15" customHeight="1">
      <c r="B49" s="251"/>
      <c r="C49" s="252"/>
      <c r="D49" s="252"/>
      <c r="E49" s="372" t="s">
        <v>1984</v>
      </c>
      <c r="F49" s="372"/>
      <c r="G49" s="372"/>
      <c r="H49" s="372"/>
      <c r="I49" s="372"/>
      <c r="J49" s="372"/>
      <c r="K49" s="248"/>
    </row>
    <row r="50" spans="2:11" s="1" customFormat="1" ht="15" customHeight="1">
      <c r="B50" s="251"/>
      <c r="C50" s="252"/>
      <c r="D50" s="252"/>
      <c r="E50" s="372" t="s">
        <v>1985</v>
      </c>
      <c r="F50" s="372"/>
      <c r="G50" s="372"/>
      <c r="H50" s="372"/>
      <c r="I50" s="372"/>
      <c r="J50" s="372"/>
      <c r="K50" s="248"/>
    </row>
    <row r="51" spans="2:11" s="1" customFormat="1" ht="15" customHeight="1">
      <c r="B51" s="251"/>
      <c r="C51" s="252"/>
      <c r="D51" s="372" t="s">
        <v>1986</v>
      </c>
      <c r="E51" s="372"/>
      <c r="F51" s="372"/>
      <c r="G51" s="372"/>
      <c r="H51" s="372"/>
      <c r="I51" s="372"/>
      <c r="J51" s="372"/>
      <c r="K51" s="248"/>
    </row>
    <row r="52" spans="2:11" s="1" customFormat="1" ht="25.5" customHeight="1">
      <c r="B52" s="247"/>
      <c r="C52" s="374" t="s">
        <v>1987</v>
      </c>
      <c r="D52" s="374"/>
      <c r="E52" s="374"/>
      <c r="F52" s="374"/>
      <c r="G52" s="374"/>
      <c r="H52" s="374"/>
      <c r="I52" s="374"/>
      <c r="J52" s="374"/>
      <c r="K52" s="248"/>
    </row>
    <row r="53" spans="2:11" s="1" customFormat="1" ht="5.25" customHeight="1">
      <c r="B53" s="247"/>
      <c r="C53" s="249"/>
      <c r="D53" s="249"/>
      <c r="E53" s="249"/>
      <c r="F53" s="249"/>
      <c r="G53" s="249"/>
      <c r="H53" s="249"/>
      <c r="I53" s="249"/>
      <c r="J53" s="249"/>
      <c r="K53" s="248"/>
    </row>
    <row r="54" spans="2:11" s="1" customFormat="1" ht="15" customHeight="1">
      <c r="B54" s="247"/>
      <c r="C54" s="372" t="s">
        <v>1988</v>
      </c>
      <c r="D54" s="372"/>
      <c r="E54" s="372"/>
      <c r="F54" s="372"/>
      <c r="G54" s="372"/>
      <c r="H54" s="372"/>
      <c r="I54" s="372"/>
      <c r="J54" s="372"/>
      <c r="K54" s="248"/>
    </row>
    <row r="55" spans="2:11" s="1" customFormat="1" ht="15" customHeight="1">
      <c r="B55" s="247"/>
      <c r="C55" s="372" t="s">
        <v>1989</v>
      </c>
      <c r="D55" s="372"/>
      <c r="E55" s="372"/>
      <c r="F55" s="372"/>
      <c r="G55" s="372"/>
      <c r="H55" s="372"/>
      <c r="I55" s="372"/>
      <c r="J55" s="372"/>
      <c r="K55" s="248"/>
    </row>
    <row r="56" spans="2:11" s="1" customFormat="1" ht="12.75" customHeight="1">
      <c r="B56" s="247"/>
      <c r="C56" s="250"/>
      <c r="D56" s="250"/>
      <c r="E56" s="250"/>
      <c r="F56" s="250"/>
      <c r="G56" s="250"/>
      <c r="H56" s="250"/>
      <c r="I56" s="250"/>
      <c r="J56" s="250"/>
      <c r="K56" s="248"/>
    </row>
    <row r="57" spans="2:11" s="1" customFormat="1" ht="15" customHeight="1">
      <c r="B57" s="247"/>
      <c r="C57" s="372" t="s">
        <v>1990</v>
      </c>
      <c r="D57" s="372"/>
      <c r="E57" s="372"/>
      <c r="F57" s="372"/>
      <c r="G57" s="372"/>
      <c r="H57" s="372"/>
      <c r="I57" s="372"/>
      <c r="J57" s="372"/>
      <c r="K57" s="248"/>
    </row>
    <row r="58" spans="2:11" s="1" customFormat="1" ht="15" customHeight="1">
      <c r="B58" s="247"/>
      <c r="C58" s="252"/>
      <c r="D58" s="372" t="s">
        <v>1991</v>
      </c>
      <c r="E58" s="372"/>
      <c r="F58" s="372"/>
      <c r="G58" s="372"/>
      <c r="H58" s="372"/>
      <c r="I58" s="372"/>
      <c r="J58" s="372"/>
      <c r="K58" s="248"/>
    </row>
    <row r="59" spans="2:11" s="1" customFormat="1" ht="15" customHeight="1">
      <c r="B59" s="247"/>
      <c r="C59" s="252"/>
      <c r="D59" s="372" t="s">
        <v>1992</v>
      </c>
      <c r="E59" s="372"/>
      <c r="F59" s="372"/>
      <c r="G59" s="372"/>
      <c r="H59" s="372"/>
      <c r="I59" s="372"/>
      <c r="J59" s="372"/>
      <c r="K59" s="248"/>
    </row>
    <row r="60" spans="2:11" s="1" customFormat="1" ht="15" customHeight="1">
      <c r="B60" s="247"/>
      <c r="C60" s="252"/>
      <c r="D60" s="372" t="s">
        <v>1993</v>
      </c>
      <c r="E60" s="372"/>
      <c r="F60" s="372"/>
      <c r="G60" s="372"/>
      <c r="H60" s="372"/>
      <c r="I60" s="372"/>
      <c r="J60" s="372"/>
      <c r="K60" s="248"/>
    </row>
    <row r="61" spans="2:11" s="1" customFormat="1" ht="15" customHeight="1">
      <c r="B61" s="247"/>
      <c r="C61" s="252"/>
      <c r="D61" s="372" t="s">
        <v>1994</v>
      </c>
      <c r="E61" s="372"/>
      <c r="F61" s="372"/>
      <c r="G61" s="372"/>
      <c r="H61" s="372"/>
      <c r="I61" s="372"/>
      <c r="J61" s="372"/>
      <c r="K61" s="248"/>
    </row>
    <row r="62" spans="2:11" s="1" customFormat="1" ht="15" customHeight="1">
      <c r="B62" s="247"/>
      <c r="C62" s="252"/>
      <c r="D62" s="376" t="s">
        <v>1995</v>
      </c>
      <c r="E62" s="376"/>
      <c r="F62" s="376"/>
      <c r="G62" s="376"/>
      <c r="H62" s="376"/>
      <c r="I62" s="376"/>
      <c r="J62" s="376"/>
      <c r="K62" s="248"/>
    </row>
    <row r="63" spans="2:11" s="1" customFormat="1" ht="15" customHeight="1">
      <c r="B63" s="247"/>
      <c r="C63" s="252"/>
      <c r="D63" s="372" t="s">
        <v>1996</v>
      </c>
      <c r="E63" s="372"/>
      <c r="F63" s="372"/>
      <c r="G63" s="372"/>
      <c r="H63" s="372"/>
      <c r="I63" s="372"/>
      <c r="J63" s="372"/>
      <c r="K63" s="248"/>
    </row>
    <row r="64" spans="2:11" s="1" customFormat="1" ht="12.75" customHeight="1">
      <c r="B64" s="247"/>
      <c r="C64" s="252"/>
      <c r="D64" s="252"/>
      <c r="E64" s="255"/>
      <c r="F64" s="252"/>
      <c r="G64" s="252"/>
      <c r="H64" s="252"/>
      <c r="I64" s="252"/>
      <c r="J64" s="252"/>
      <c r="K64" s="248"/>
    </row>
    <row r="65" spans="2:11" s="1" customFormat="1" ht="15" customHeight="1">
      <c r="B65" s="247"/>
      <c r="C65" s="252"/>
      <c r="D65" s="372" t="s">
        <v>1997</v>
      </c>
      <c r="E65" s="372"/>
      <c r="F65" s="372"/>
      <c r="G65" s="372"/>
      <c r="H65" s="372"/>
      <c r="I65" s="372"/>
      <c r="J65" s="372"/>
      <c r="K65" s="248"/>
    </row>
    <row r="66" spans="2:11" s="1" customFormat="1" ht="15" customHeight="1">
      <c r="B66" s="247"/>
      <c r="C66" s="252"/>
      <c r="D66" s="376" t="s">
        <v>1998</v>
      </c>
      <c r="E66" s="376"/>
      <c r="F66" s="376"/>
      <c r="G66" s="376"/>
      <c r="H66" s="376"/>
      <c r="I66" s="376"/>
      <c r="J66" s="376"/>
      <c r="K66" s="248"/>
    </row>
    <row r="67" spans="2:11" s="1" customFormat="1" ht="15" customHeight="1">
      <c r="B67" s="247"/>
      <c r="C67" s="252"/>
      <c r="D67" s="372" t="s">
        <v>1999</v>
      </c>
      <c r="E67" s="372"/>
      <c r="F67" s="372"/>
      <c r="G67" s="372"/>
      <c r="H67" s="372"/>
      <c r="I67" s="372"/>
      <c r="J67" s="372"/>
      <c r="K67" s="248"/>
    </row>
    <row r="68" spans="2:11" s="1" customFormat="1" ht="15" customHeight="1">
      <c r="B68" s="247"/>
      <c r="C68" s="252"/>
      <c r="D68" s="372" t="s">
        <v>2000</v>
      </c>
      <c r="E68" s="372"/>
      <c r="F68" s="372"/>
      <c r="G68" s="372"/>
      <c r="H68" s="372"/>
      <c r="I68" s="372"/>
      <c r="J68" s="372"/>
      <c r="K68" s="248"/>
    </row>
    <row r="69" spans="2:11" s="1" customFormat="1" ht="15" customHeight="1">
      <c r="B69" s="247"/>
      <c r="C69" s="252"/>
      <c r="D69" s="372" t="s">
        <v>2001</v>
      </c>
      <c r="E69" s="372"/>
      <c r="F69" s="372"/>
      <c r="G69" s="372"/>
      <c r="H69" s="372"/>
      <c r="I69" s="372"/>
      <c r="J69" s="372"/>
      <c r="K69" s="248"/>
    </row>
    <row r="70" spans="2:11" s="1" customFormat="1" ht="15" customHeight="1">
      <c r="B70" s="247"/>
      <c r="C70" s="252"/>
      <c r="D70" s="372" t="s">
        <v>2002</v>
      </c>
      <c r="E70" s="372"/>
      <c r="F70" s="372"/>
      <c r="G70" s="372"/>
      <c r="H70" s="372"/>
      <c r="I70" s="372"/>
      <c r="J70" s="372"/>
      <c r="K70" s="248"/>
    </row>
    <row r="71" spans="2:1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pans="2:11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2:11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pans="2:11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pans="2:11" s="1" customFormat="1" ht="45" customHeight="1">
      <c r="B75" s="264"/>
      <c r="C75" s="375" t="s">
        <v>2003</v>
      </c>
      <c r="D75" s="375"/>
      <c r="E75" s="375"/>
      <c r="F75" s="375"/>
      <c r="G75" s="375"/>
      <c r="H75" s="375"/>
      <c r="I75" s="375"/>
      <c r="J75" s="375"/>
      <c r="K75" s="265"/>
    </row>
    <row r="76" spans="2:11" s="1" customFormat="1" ht="17.25" customHeight="1">
      <c r="B76" s="264"/>
      <c r="C76" s="266" t="s">
        <v>2004</v>
      </c>
      <c r="D76" s="266"/>
      <c r="E76" s="266"/>
      <c r="F76" s="266" t="s">
        <v>2005</v>
      </c>
      <c r="G76" s="267"/>
      <c r="H76" s="266" t="s">
        <v>52</v>
      </c>
      <c r="I76" s="266" t="s">
        <v>55</v>
      </c>
      <c r="J76" s="266" t="s">
        <v>2006</v>
      </c>
      <c r="K76" s="265"/>
    </row>
    <row r="77" spans="2:11" s="1" customFormat="1" ht="17.25" customHeight="1">
      <c r="B77" s="264"/>
      <c r="C77" s="268" t="s">
        <v>2007</v>
      </c>
      <c r="D77" s="268"/>
      <c r="E77" s="268"/>
      <c r="F77" s="269" t="s">
        <v>2008</v>
      </c>
      <c r="G77" s="270"/>
      <c r="H77" s="268"/>
      <c r="I77" s="268"/>
      <c r="J77" s="268" t="s">
        <v>2009</v>
      </c>
      <c r="K77" s="265"/>
    </row>
    <row r="78" spans="2:11" s="1" customFormat="1" ht="5.25" customHeight="1">
      <c r="B78" s="264"/>
      <c r="C78" s="271"/>
      <c r="D78" s="271"/>
      <c r="E78" s="271"/>
      <c r="F78" s="271"/>
      <c r="G78" s="272"/>
      <c r="H78" s="271"/>
      <c r="I78" s="271"/>
      <c r="J78" s="271"/>
      <c r="K78" s="265"/>
    </row>
    <row r="79" spans="2:11" s="1" customFormat="1" ht="15" customHeight="1">
      <c r="B79" s="264"/>
      <c r="C79" s="253" t="s">
        <v>51</v>
      </c>
      <c r="D79" s="273"/>
      <c r="E79" s="273"/>
      <c r="F79" s="274" t="s">
        <v>2010</v>
      </c>
      <c r="G79" s="275"/>
      <c r="H79" s="253" t="s">
        <v>2011</v>
      </c>
      <c r="I79" s="253" t="s">
        <v>2012</v>
      </c>
      <c r="J79" s="253">
        <v>20</v>
      </c>
      <c r="K79" s="265"/>
    </row>
    <row r="80" spans="2:11" s="1" customFormat="1" ht="15" customHeight="1">
      <c r="B80" s="264"/>
      <c r="C80" s="253" t="s">
        <v>2013</v>
      </c>
      <c r="D80" s="253"/>
      <c r="E80" s="253"/>
      <c r="F80" s="274" t="s">
        <v>2010</v>
      </c>
      <c r="G80" s="275"/>
      <c r="H80" s="253" t="s">
        <v>2014</v>
      </c>
      <c r="I80" s="253" t="s">
        <v>2012</v>
      </c>
      <c r="J80" s="253">
        <v>120</v>
      </c>
      <c r="K80" s="265"/>
    </row>
    <row r="81" spans="2:11" s="1" customFormat="1" ht="15" customHeight="1">
      <c r="B81" s="276"/>
      <c r="C81" s="253" t="s">
        <v>2015</v>
      </c>
      <c r="D81" s="253"/>
      <c r="E81" s="253"/>
      <c r="F81" s="274" t="s">
        <v>2016</v>
      </c>
      <c r="G81" s="275"/>
      <c r="H81" s="253" t="s">
        <v>2017</v>
      </c>
      <c r="I81" s="253" t="s">
        <v>2012</v>
      </c>
      <c r="J81" s="253">
        <v>50</v>
      </c>
      <c r="K81" s="265"/>
    </row>
    <row r="82" spans="2:11" s="1" customFormat="1" ht="15" customHeight="1">
      <c r="B82" s="276"/>
      <c r="C82" s="253" t="s">
        <v>2018</v>
      </c>
      <c r="D82" s="253"/>
      <c r="E82" s="253"/>
      <c r="F82" s="274" t="s">
        <v>2010</v>
      </c>
      <c r="G82" s="275"/>
      <c r="H82" s="253" t="s">
        <v>2019</v>
      </c>
      <c r="I82" s="253" t="s">
        <v>2020</v>
      </c>
      <c r="J82" s="253"/>
      <c r="K82" s="265"/>
    </row>
    <row r="83" spans="2:11" s="1" customFormat="1" ht="15" customHeight="1">
      <c r="B83" s="276"/>
      <c r="C83" s="277" t="s">
        <v>2021</v>
      </c>
      <c r="D83" s="277"/>
      <c r="E83" s="277"/>
      <c r="F83" s="278" t="s">
        <v>2016</v>
      </c>
      <c r="G83" s="277"/>
      <c r="H83" s="277" t="s">
        <v>2022</v>
      </c>
      <c r="I83" s="277" t="s">
        <v>2012</v>
      </c>
      <c r="J83" s="277">
        <v>15</v>
      </c>
      <c r="K83" s="265"/>
    </row>
    <row r="84" spans="2:11" s="1" customFormat="1" ht="15" customHeight="1">
      <c r="B84" s="276"/>
      <c r="C84" s="277" t="s">
        <v>2023</v>
      </c>
      <c r="D84" s="277"/>
      <c r="E84" s="277"/>
      <c r="F84" s="278" t="s">
        <v>2016</v>
      </c>
      <c r="G84" s="277"/>
      <c r="H84" s="277" t="s">
        <v>2024</v>
      </c>
      <c r="I84" s="277" t="s">
        <v>2012</v>
      </c>
      <c r="J84" s="277">
        <v>15</v>
      </c>
      <c r="K84" s="265"/>
    </row>
    <row r="85" spans="2:11" s="1" customFormat="1" ht="15" customHeight="1">
      <c r="B85" s="276"/>
      <c r="C85" s="277" t="s">
        <v>2025</v>
      </c>
      <c r="D85" s="277"/>
      <c r="E85" s="277"/>
      <c r="F85" s="278" t="s">
        <v>2016</v>
      </c>
      <c r="G85" s="277"/>
      <c r="H85" s="277" t="s">
        <v>2026</v>
      </c>
      <c r="I85" s="277" t="s">
        <v>2012</v>
      </c>
      <c r="J85" s="277">
        <v>20</v>
      </c>
      <c r="K85" s="265"/>
    </row>
    <row r="86" spans="2:11" s="1" customFormat="1" ht="15" customHeight="1">
      <c r="B86" s="276"/>
      <c r="C86" s="277" t="s">
        <v>2027</v>
      </c>
      <c r="D86" s="277"/>
      <c r="E86" s="277"/>
      <c r="F86" s="278" t="s">
        <v>2016</v>
      </c>
      <c r="G86" s="277"/>
      <c r="H86" s="277" t="s">
        <v>2028</v>
      </c>
      <c r="I86" s="277" t="s">
        <v>2012</v>
      </c>
      <c r="J86" s="277">
        <v>20</v>
      </c>
      <c r="K86" s="265"/>
    </row>
    <row r="87" spans="2:11" s="1" customFormat="1" ht="15" customHeight="1">
      <c r="B87" s="276"/>
      <c r="C87" s="253" t="s">
        <v>2029</v>
      </c>
      <c r="D87" s="253"/>
      <c r="E87" s="253"/>
      <c r="F87" s="274" t="s">
        <v>2016</v>
      </c>
      <c r="G87" s="275"/>
      <c r="H87" s="253" t="s">
        <v>2030</v>
      </c>
      <c r="I87" s="253" t="s">
        <v>2012</v>
      </c>
      <c r="J87" s="253">
        <v>50</v>
      </c>
      <c r="K87" s="265"/>
    </row>
    <row r="88" spans="2:11" s="1" customFormat="1" ht="15" customHeight="1">
      <c r="B88" s="276"/>
      <c r="C88" s="253" t="s">
        <v>2031</v>
      </c>
      <c r="D88" s="253"/>
      <c r="E88" s="253"/>
      <c r="F88" s="274" t="s">
        <v>2016</v>
      </c>
      <c r="G88" s="275"/>
      <c r="H88" s="253" t="s">
        <v>2032</v>
      </c>
      <c r="I88" s="253" t="s">
        <v>2012</v>
      </c>
      <c r="J88" s="253">
        <v>20</v>
      </c>
      <c r="K88" s="265"/>
    </row>
    <row r="89" spans="2:11" s="1" customFormat="1" ht="15" customHeight="1">
      <c r="B89" s="276"/>
      <c r="C89" s="253" t="s">
        <v>2033</v>
      </c>
      <c r="D89" s="253"/>
      <c r="E89" s="253"/>
      <c r="F89" s="274" t="s">
        <v>2016</v>
      </c>
      <c r="G89" s="275"/>
      <c r="H89" s="253" t="s">
        <v>2034</v>
      </c>
      <c r="I89" s="253" t="s">
        <v>2012</v>
      </c>
      <c r="J89" s="253">
        <v>20</v>
      </c>
      <c r="K89" s="265"/>
    </row>
    <row r="90" spans="2:11" s="1" customFormat="1" ht="15" customHeight="1">
      <c r="B90" s="276"/>
      <c r="C90" s="253" t="s">
        <v>2035</v>
      </c>
      <c r="D90" s="253"/>
      <c r="E90" s="253"/>
      <c r="F90" s="274" t="s">
        <v>2016</v>
      </c>
      <c r="G90" s="275"/>
      <c r="H90" s="253" t="s">
        <v>2036</v>
      </c>
      <c r="I90" s="253" t="s">
        <v>2012</v>
      </c>
      <c r="J90" s="253">
        <v>50</v>
      </c>
      <c r="K90" s="265"/>
    </row>
    <row r="91" spans="2:11" s="1" customFormat="1" ht="15" customHeight="1">
      <c r="B91" s="276"/>
      <c r="C91" s="253" t="s">
        <v>2037</v>
      </c>
      <c r="D91" s="253"/>
      <c r="E91" s="253"/>
      <c r="F91" s="274" t="s">
        <v>2016</v>
      </c>
      <c r="G91" s="275"/>
      <c r="H91" s="253" t="s">
        <v>2037</v>
      </c>
      <c r="I91" s="253" t="s">
        <v>2012</v>
      </c>
      <c r="J91" s="253">
        <v>50</v>
      </c>
      <c r="K91" s="265"/>
    </row>
    <row r="92" spans="2:11" s="1" customFormat="1" ht="15" customHeight="1">
      <c r="B92" s="276"/>
      <c r="C92" s="253" t="s">
        <v>2038</v>
      </c>
      <c r="D92" s="253"/>
      <c r="E92" s="253"/>
      <c r="F92" s="274" t="s">
        <v>2016</v>
      </c>
      <c r="G92" s="275"/>
      <c r="H92" s="253" t="s">
        <v>2039</v>
      </c>
      <c r="I92" s="253" t="s">
        <v>2012</v>
      </c>
      <c r="J92" s="253">
        <v>255</v>
      </c>
      <c r="K92" s="265"/>
    </row>
    <row r="93" spans="2:11" s="1" customFormat="1" ht="15" customHeight="1">
      <c r="B93" s="276"/>
      <c r="C93" s="253" t="s">
        <v>2040</v>
      </c>
      <c r="D93" s="253"/>
      <c r="E93" s="253"/>
      <c r="F93" s="274" t="s">
        <v>2010</v>
      </c>
      <c r="G93" s="275"/>
      <c r="H93" s="253" t="s">
        <v>2041</v>
      </c>
      <c r="I93" s="253" t="s">
        <v>2042</v>
      </c>
      <c r="J93" s="253"/>
      <c r="K93" s="265"/>
    </row>
    <row r="94" spans="2:11" s="1" customFormat="1" ht="15" customHeight="1">
      <c r="B94" s="276"/>
      <c r="C94" s="253" t="s">
        <v>2043</v>
      </c>
      <c r="D94" s="253"/>
      <c r="E94" s="253"/>
      <c r="F94" s="274" t="s">
        <v>2010</v>
      </c>
      <c r="G94" s="275"/>
      <c r="H94" s="253" t="s">
        <v>2044</v>
      </c>
      <c r="I94" s="253" t="s">
        <v>2045</v>
      </c>
      <c r="J94" s="253"/>
      <c r="K94" s="265"/>
    </row>
    <row r="95" spans="2:11" s="1" customFormat="1" ht="15" customHeight="1">
      <c r="B95" s="276"/>
      <c r="C95" s="253" t="s">
        <v>2046</v>
      </c>
      <c r="D95" s="253"/>
      <c r="E95" s="253"/>
      <c r="F95" s="274" t="s">
        <v>2010</v>
      </c>
      <c r="G95" s="275"/>
      <c r="H95" s="253" t="s">
        <v>2046</v>
      </c>
      <c r="I95" s="253" t="s">
        <v>2045</v>
      </c>
      <c r="J95" s="253"/>
      <c r="K95" s="265"/>
    </row>
    <row r="96" spans="2:11" s="1" customFormat="1" ht="15" customHeight="1">
      <c r="B96" s="276"/>
      <c r="C96" s="253" t="s">
        <v>36</v>
      </c>
      <c r="D96" s="253"/>
      <c r="E96" s="253"/>
      <c r="F96" s="274" t="s">
        <v>2010</v>
      </c>
      <c r="G96" s="275"/>
      <c r="H96" s="253" t="s">
        <v>2047</v>
      </c>
      <c r="I96" s="253" t="s">
        <v>2045</v>
      </c>
      <c r="J96" s="253"/>
      <c r="K96" s="265"/>
    </row>
    <row r="97" spans="2:11" s="1" customFormat="1" ht="15" customHeight="1">
      <c r="B97" s="276"/>
      <c r="C97" s="253" t="s">
        <v>46</v>
      </c>
      <c r="D97" s="253"/>
      <c r="E97" s="253"/>
      <c r="F97" s="274" t="s">
        <v>2010</v>
      </c>
      <c r="G97" s="275"/>
      <c r="H97" s="253" t="s">
        <v>2048</v>
      </c>
      <c r="I97" s="253" t="s">
        <v>2045</v>
      </c>
      <c r="J97" s="253"/>
      <c r="K97" s="265"/>
    </row>
    <row r="98" spans="2:11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pans="2:11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pans="2:11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pans="2:1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pans="2:11" s="1" customFormat="1" ht="45" customHeight="1">
      <c r="B102" s="264"/>
      <c r="C102" s="375" t="s">
        <v>2049</v>
      </c>
      <c r="D102" s="375"/>
      <c r="E102" s="375"/>
      <c r="F102" s="375"/>
      <c r="G102" s="375"/>
      <c r="H102" s="375"/>
      <c r="I102" s="375"/>
      <c r="J102" s="375"/>
      <c r="K102" s="265"/>
    </row>
    <row r="103" spans="2:11" s="1" customFormat="1" ht="17.25" customHeight="1">
      <c r="B103" s="264"/>
      <c r="C103" s="266" t="s">
        <v>2004</v>
      </c>
      <c r="D103" s="266"/>
      <c r="E103" s="266"/>
      <c r="F103" s="266" t="s">
        <v>2005</v>
      </c>
      <c r="G103" s="267"/>
      <c r="H103" s="266" t="s">
        <v>52</v>
      </c>
      <c r="I103" s="266" t="s">
        <v>55</v>
      </c>
      <c r="J103" s="266" t="s">
        <v>2006</v>
      </c>
      <c r="K103" s="265"/>
    </row>
    <row r="104" spans="2:11" s="1" customFormat="1" ht="17.25" customHeight="1">
      <c r="B104" s="264"/>
      <c r="C104" s="268" t="s">
        <v>2007</v>
      </c>
      <c r="D104" s="268"/>
      <c r="E104" s="268"/>
      <c r="F104" s="269" t="s">
        <v>2008</v>
      </c>
      <c r="G104" s="270"/>
      <c r="H104" s="268"/>
      <c r="I104" s="268"/>
      <c r="J104" s="268" t="s">
        <v>2009</v>
      </c>
      <c r="K104" s="265"/>
    </row>
    <row r="105" spans="2:11" s="1" customFormat="1" ht="5.25" customHeight="1">
      <c r="B105" s="264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pans="2:11" s="1" customFormat="1" ht="15" customHeight="1">
      <c r="B106" s="264"/>
      <c r="C106" s="253" t="s">
        <v>51</v>
      </c>
      <c r="D106" s="273"/>
      <c r="E106" s="273"/>
      <c r="F106" s="274" t="s">
        <v>2010</v>
      </c>
      <c r="G106" s="253"/>
      <c r="H106" s="253" t="s">
        <v>2050</v>
      </c>
      <c r="I106" s="253" t="s">
        <v>2012</v>
      </c>
      <c r="J106" s="253">
        <v>20</v>
      </c>
      <c r="K106" s="265"/>
    </row>
    <row r="107" spans="2:11" s="1" customFormat="1" ht="15" customHeight="1">
      <c r="B107" s="264"/>
      <c r="C107" s="253" t="s">
        <v>2013</v>
      </c>
      <c r="D107" s="253"/>
      <c r="E107" s="253"/>
      <c r="F107" s="274" t="s">
        <v>2010</v>
      </c>
      <c r="G107" s="253"/>
      <c r="H107" s="253" t="s">
        <v>2050</v>
      </c>
      <c r="I107" s="253" t="s">
        <v>2012</v>
      </c>
      <c r="J107" s="253">
        <v>120</v>
      </c>
      <c r="K107" s="265"/>
    </row>
    <row r="108" spans="2:11" s="1" customFormat="1" ht="15" customHeight="1">
      <c r="B108" s="276"/>
      <c r="C108" s="253" t="s">
        <v>2015</v>
      </c>
      <c r="D108" s="253"/>
      <c r="E108" s="253"/>
      <c r="F108" s="274" t="s">
        <v>2016</v>
      </c>
      <c r="G108" s="253"/>
      <c r="H108" s="253" t="s">
        <v>2050</v>
      </c>
      <c r="I108" s="253" t="s">
        <v>2012</v>
      </c>
      <c r="J108" s="253">
        <v>50</v>
      </c>
      <c r="K108" s="265"/>
    </row>
    <row r="109" spans="2:11" s="1" customFormat="1" ht="15" customHeight="1">
      <c r="B109" s="276"/>
      <c r="C109" s="253" t="s">
        <v>2018</v>
      </c>
      <c r="D109" s="253"/>
      <c r="E109" s="253"/>
      <c r="F109" s="274" t="s">
        <v>2010</v>
      </c>
      <c r="G109" s="253"/>
      <c r="H109" s="253" t="s">
        <v>2050</v>
      </c>
      <c r="I109" s="253" t="s">
        <v>2020</v>
      </c>
      <c r="J109" s="253"/>
      <c r="K109" s="265"/>
    </row>
    <row r="110" spans="2:11" s="1" customFormat="1" ht="15" customHeight="1">
      <c r="B110" s="276"/>
      <c r="C110" s="253" t="s">
        <v>2029</v>
      </c>
      <c r="D110" s="253"/>
      <c r="E110" s="253"/>
      <c r="F110" s="274" t="s">
        <v>2016</v>
      </c>
      <c r="G110" s="253"/>
      <c r="H110" s="253" t="s">
        <v>2050</v>
      </c>
      <c r="I110" s="253" t="s">
        <v>2012</v>
      </c>
      <c r="J110" s="253">
        <v>50</v>
      </c>
      <c r="K110" s="265"/>
    </row>
    <row r="111" spans="2:11" s="1" customFormat="1" ht="15" customHeight="1">
      <c r="B111" s="276"/>
      <c r="C111" s="253" t="s">
        <v>2037</v>
      </c>
      <c r="D111" s="253"/>
      <c r="E111" s="253"/>
      <c r="F111" s="274" t="s">
        <v>2016</v>
      </c>
      <c r="G111" s="253"/>
      <c r="H111" s="253" t="s">
        <v>2050</v>
      </c>
      <c r="I111" s="253" t="s">
        <v>2012</v>
      </c>
      <c r="J111" s="253">
        <v>50</v>
      </c>
      <c r="K111" s="265"/>
    </row>
    <row r="112" spans="2:11" s="1" customFormat="1" ht="15" customHeight="1">
      <c r="B112" s="276"/>
      <c r="C112" s="253" t="s">
        <v>2035</v>
      </c>
      <c r="D112" s="253"/>
      <c r="E112" s="253"/>
      <c r="F112" s="274" t="s">
        <v>2016</v>
      </c>
      <c r="G112" s="253"/>
      <c r="H112" s="253" t="s">
        <v>2050</v>
      </c>
      <c r="I112" s="253" t="s">
        <v>2012</v>
      </c>
      <c r="J112" s="253">
        <v>50</v>
      </c>
      <c r="K112" s="265"/>
    </row>
    <row r="113" spans="2:11" s="1" customFormat="1" ht="15" customHeight="1">
      <c r="B113" s="276"/>
      <c r="C113" s="253" t="s">
        <v>51</v>
      </c>
      <c r="D113" s="253"/>
      <c r="E113" s="253"/>
      <c r="F113" s="274" t="s">
        <v>2010</v>
      </c>
      <c r="G113" s="253"/>
      <c r="H113" s="253" t="s">
        <v>2051</v>
      </c>
      <c r="I113" s="253" t="s">
        <v>2012</v>
      </c>
      <c r="J113" s="253">
        <v>20</v>
      </c>
      <c r="K113" s="265"/>
    </row>
    <row r="114" spans="2:11" s="1" customFormat="1" ht="15" customHeight="1">
      <c r="B114" s="276"/>
      <c r="C114" s="253" t="s">
        <v>2052</v>
      </c>
      <c r="D114" s="253"/>
      <c r="E114" s="253"/>
      <c r="F114" s="274" t="s">
        <v>2010</v>
      </c>
      <c r="G114" s="253"/>
      <c r="H114" s="253" t="s">
        <v>2053</v>
      </c>
      <c r="I114" s="253" t="s">
        <v>2012</v>
      </c>
      <c r="J114" s="253">
        <v>120</v>
      </c>
      <c r="K114" s="265"/>
    </row>
    <row r="115" spans="2:11" s="1" customFormat="1" ht="15" customHeight="1">
      <c r="B115" s="276"/>
      <c r="C115" s="253" t="s">
        <v>36</v>
      </c>
      <c r="D115" s="253"/>
      <c r="E115" s="253"/>
      <c r="F115" s="274" t="s">
        <v>2010</v>
      </c>
      <c r="G115" s="253"/>
      <c r="H115" s="253" t="s">
        <v>2054</v>
      </c>
      <c r="I115" s="253" t="s">
        <v>2045</v>
      </c>
      <c r="J115" s="253"/>
      <c r="K115" s="265"/>
    </row>
    <row r="116" spans="2:11" s="1" customFormat="1" ht="15" customHeight="1">
      <c r="B116" s="276"/>
      <c r="C116" s="253" t="s">
        <v>46</v>
      </c>
      <c r="D116" s="253"/>
      <c r="E116" s="253"/>
      <c r="F116" s="274" t="s">
        <v>2010</v>
      </c>
      <c r="G116" s="253"/>
      <c r="H116" s="253" t="s">
        <v>2055</v>
      </c>
      <c r="I116" s="253" t="s">
        <v>2045</v>
      </c>
      <c r="J116" s="253"/>
      <c r="K116" s="265"/>
    </row>
    <row r="117" spans="2:11" s="1" customFormat="1" ht="15" customHeight="1">
      <c r="B117" s="276"/>
      <c r="C117" s="253" t="s">
        <v>55</v>
      </c>
      <c r="D117" s="253"/>
      <c r="E117" s="253"/>
      <c r="F117" s="274" t="s">
        <v>2010</v>
      </c>
      <c r="G117" s="253"/>
      <c r="H117" s="253" t="s">
        <v>2056</v>
      </c>
      <c r="I117" s="253" t="s">
        <v>2057</v>
      </c>
      <c r="J117" s="253"/>
      <c r="K117" s="265"/>
    </row>
    <row r="118" spans="2:11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pans="2:11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pans="2:11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pans="2:1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pans="2:11" s="1" customFormat="1" ht="45" customHeight="1">
      <c r="B122" s="292"/>
      <c r="C122" s="373" t="s">
        <v>2058</v>
      </c>
      <c r="D122" s="373"/>
      <c r="E122" s="373"/>
      <c r="F122" s="373"/>
      <c r="G122" s="373"/>
      <c r="H122" s="373"/>
      <c r="I122" s="373"/>
      <c r="J122" s="373"/>
      <c r="K122" s="293"/>
    </row>
    <row r="123" spans="2:11" s="1" customFormat="1" ht="17.25" customHeight="1">
      <c r="B123" s="294"/>
      <c r="C123" s="266" t="s">
        <v>2004</v>
      </c>
      <c r="D123" s="266"/>
      <c r="E123" s="266"/>
      <c r="F123" s="266" t="s">
        <v>2005</v>
      </c>
      <c r="G123" s="267"/>
      <c r="H123" s="266" t="s">
        <v>52</v>
      </c>
      <c r="I123" s="266" t="s">
        <v>55</v>
      </c>
      <c r="J123" s="266" t="s">
        <v>2006</v>
      </c>
      <c r="K123" s="295"/>
    </row>
    <row r="124" spans="2:11" s="1" customFormat="1" ht="17.25" customHeight="1">
      <c r="B124" s="294"/>
      <c r="C124" s="268" t="s">
        <v>2007</v>
      </c>
      <c r="D124" s="268"/>
      <c r="E124" s="268"/>
      <c r="F124" s="269" t="s">
        <v>2008</v>
      </c>
      <c r="G124" s="270"/>
      <c r="H124" s="268"/>
      <c r="I124" s="268"/>
      <c r="J124" s="268" t="s">
        <v>2009</v>
      </c>
      <c r="K124" s="295"/>
    </row>
    <row r="125" spans="2:11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pans="2:11" s="1" customFormat="1" ht="15" customHeight="1">
      <c r="B126" s="296"/>
      <c r="C126" s="253" t="s">
        <v>2013</v>
      </c>
      <c r="D126" s="273"/>
      <c r="E126" s="273"/>
      <c r="F126" s="274" t="s">
        <v>2010</v>
      </c>
      <c r="G126" s="253"/>
      <c r="H126" s="253" t="s">
        <v>2050</v>
      </c>
      <c r="I126" s="253" t="s">
        <v>2012</v>
      </c>
      <c r="J126" s="253">
        <v>120</v>
      </c>
      <c r="K126" s="299"/>
    </row>
    <row r="127" spans="2:11" s="1" customFormat="1" ht="15" customHeight="1">
      <c r="B127" s="296"/>
      <c r="C127" s="253" t="s">
        <v>2059</v>
      </c>
      <c r="D127" s="253"/>
      <c r="E127" s="253"/>
      <c r="F127" s="274" t="s">
        <v>2010</v>
      </c>
      <c r="G127" s="253"/>
      <c r="H127" s="253" t="s">
        <v>2060</v>
      </c>
      <c r="I127" s="253" t="s">
        <v>2012</v>
      </c>
      <c r="J127" s="253" t="s">
        <v>2061</v>
      </c>
      <c r="K127" s="299"/>
    </row>
    <row r="128" spans="2:11" s="1" customFormat="1" ht="15" customHeight="1">
      <c r="B128" s="296"/>
      <c r="C128" s="253" t="s">
        <v>1958</v>
      </c>
      <c r="D128" s="253"/>
      <c r="E128" s="253"/>
      <c r="F128" s="274" t="s">
        <v>2010</v>
      </c>
      <c r="G128" s="253"/>
      <c r="H128" s="253" t="s">
        <v>2062</v>
      </c>
      <c r="I128" s="253" t="s">
        <v>2012</v>
      </c>
      <c r="J128" s="253" t="s">
        <v>2061</v>
      </c>
      <c r="K128" s="299"/>
    </row>
    <row r="129" spans="2:11" s="1" customFormat="1" ht="15" customHeight="1">
      <c r="B129" s="296"/>
      <c r="C129" s="253" t="s">
        <v>2021</v>
      </c>
      <c r="D129" s="253"/>
      <c r="E129" s="253"/>
      <c r="F129" s="274" t="s">
        <v>2016</v>
      </c>
      <c r="G129" s="253"/>
      <c r="H129" s="253" t="s">
        <v>2022</v>
      </c>
      <c r="I129" s="253" t="s">
        <v>2012</v>
      </c>
      <c r="J129" s="253">
        <v>15</v>
      </c>
      <c r="K129" s="299"/>
    </row>
    <row r="130" spans="2:11" s="1" customFormat="1" ht="15" customHeight="1">
      <c r="B130" s="296"/>
      <c r="C130" s="277" t="s">
        <v>2023</v>
      </c>
      <c r="D130" s="277"/>
      <c r="E130" s="277"/>
      <c r="F130" s="278" t="s">
        <v>2016</v>
      </c>
      <c r="G130" s="277"/>
      <c r="H130" s="277" t="s">
        <v>2024</v>
      </c>
      <c r="I130" s="277" t="s">
        <v>2012</v>
      </c>
      <c r="J130" s="277">
        <v>15</v>
      </c>
      <c r="K130" s="299"/>
    </row>
    <row r="131" spans="2:11" s="1" customFormat="1" ht="15" customHeight="1">
      <c r="B131" s="296"/>
      <c r="C131" s="277" t="s">
        <v>2025</v>
      </c>
      <c r="D131" s="277"/>
      <c r="E131" s="277"/>
      <c r="F131" s="278" t="s">
        <v>2016</v>
      </c>
      <c r="G131" s="277"/>
      <c r="H131" s="277" t="s">
        <v>2026</v>
      </c>
      <c r="I131" s="277" t="s">
        <v>2012</v>
      </c>
      <c r="J131" s="277">
        <v>20</v>
      </c>
      <c r="K131" s="299"/>
    </row>
    <row r="132" spans="2:11" s="1" customFormat="1" ht="15" customHeight="1">
      <c r="B132" s="296"/>
      <c r="C132" s="277" t="s">
        <v>2027</v>
      </c>
      <c r="D132" s="277"/>
      <c r="E132" s="277"/>
      <c r="F132" s="278" t="s">
        <v>2016</v>
      </c>
      <c r="G132" s="277"/>
      <c r="H132" s="277" t="s">
        <v>2028</v>
      </c>
      <c r="I132" s="277" t="s">
        <v>2012</v>
      </c>
      <c r="J132" s="277">
        <v>20</v>
      </c>
      <c r="K132" s="299"/>
    </row>
    <row r="133" spans="2:11" s="1" customFormat="1" ht="15" customHeight="1">
      <c r="B133" s="296"/>
      <c r="C133" s="253" t="s">
        <v>2015</v>
      </c>
      <c r="D133" s="253"/>
      <c r="E133" s="253"/>
      <c r="F133" s="274" t="s">
        <v>2016</v>
      </c>
      <c r="G133" s="253"/>
      <c r="H133" s="253" t="s">
        <v>2050</v>
      </c>
      <c r="I133" s="253" t="s">
        <v>2012</v>
      </c>
      <c r="J133" s="253">
        <v>50</v>
      </c>
      <c r="K133" s="299"/>
    </row>
    <row r="134" spans="2:11" s="1" customFormat="1" ht="15" customHeight="1">
      <c r="B134" s="296"/>
      <c r="C134" s="253" t="s">
        <v>2029</v>
      </c>
      <c r="D134" s="253"/>
      <c r="E134" s="253"/>
      <c r="F134" s="274" t="s">
        <v>2016</v>
      </c>
      <c r="G134" s="253"/>
      <c r="H134" s="253" t="s">
        <v>2050</v>
      </c>
      <c r="I134" s="253" t="s">
        <v>2012</v>
      </c>
      <c r="J134" s="253">
        <v>50</v>
      </c>
      <c r="K134" s="299"/>
    </row>
    <row r="135" spans="2:11" s="1" customFormat="1" ht="15" customHeight="1">
      <c r="B135" s="296"/>
      <c r="C135" s="253" t="s">
        <v>2035</v>
      </c>
      <c r="D135" s="253"/>
      <c r="E135" s="253"/>
      <c r="F135" s="274" t="s">
        <v>2016</v>
      </c>
      <c r="G135" s="253"/>
      <c r="H135" s="253" t="s">
        <v>2050</v>
      </c>
      <c r="I135" s="253" t="s">
        <v>2012</v>
      </c>
      <c r="J135" s="253">
        <v>50</v>
      </c>
      <c r="K135" s="299"/>
    </row>
    <row r="136" spans="2:11" s="1" customFormat="1" ht="15" customHeight="1">
      <c r="B136" s="296"/>
      <c r="C136" s="253" t="s">
        <v>2037</v>
      </c>
      <c r="D136" s="253"/>
      <c r="E136" s="253"/>
      <c r="F136" s="274" t="s">
        <v>2016</v>
      </c>
      <c r="G136" s="253"/>
      <c r="H136" s="253" t="s">
        <v>2050</v>
      </c>
      <c r="I136" s="253" t="s">
        <v>2012</v>
      </c>
      <c r="J136" s="253">
        <v>50</v>
      </c>
      <c r="K136" s="299"/>
    </row>
    <row r="137" spans="2:11" s="1" customFormat="1" ht="15" customHeight="1">
      <c r="B137" s="296"/>
      <c r="C137" s="253" t="s">
        <v>2038</v>
      </c>
      <c r="D137" s="253"/>
      <c r="E137" s="253"/>
      <c r="F137" s="274" t="s">
        <v>2016</v>
      </c>
      <c r="G137" s="253"/>
      <c r="H137" s="253" t="s">
        <v>2063</v>
      </c>
      <c r="I137" s="253" t="s">
        <v>2012</v>
      </c>
      <c r="J137" s="253">
        <v>255</v>
      </c>
      <c r="K137" s="299"/>
    </row>
    <row r="138" spans="2:11" s="1" customFormat="1" ht="15" customHeight="1">
      <c r="B138" s="296"/>
      <c r="C138" s="253" t="s">
        <v>2040</v>
      </c>
      <c r="D138" s="253"/>
      <c r="E138" s="253"/>
      <c r="F138" s="274" t="s">
        <v>2010</v>
      </c>
      <c r="G138" s="253"/>
      <c r="H138" s="253" t="s">
        <v>2064</v>
      </c>
      <c r="I138" s="253" t="s">
        <v>2042</v>
      </c>
      <c r="J138" s="253"/>
      <c r="K138" s="299"/>
    </row>
    <row r="139" spans="2:11" s="1" customFormat="1" ht="15" customHeight="1">
      <c r="B139" s="296"/>
      <c r="C139" s="253" t="s">
        <v>2043</v>
      </c>
      <c r="D139" s="253"/>
      <c r="E139" s="253"/>
      <c r="F139" s="274" t="s">
        <v>2010</v>
      </c>
      <c r="G139" s="253"/>
      <c r="H139" s="253" t="s">
        <v>2065</v>
      </c>
      <c r="I139" s="253" t="s">
        <v>2045</v>
      </c>
      <c r="J139" s="253"/>
      <c r="K139" s="299"/>
    </row>
    <row r="140" spans="2:11" s="1" customFormat="1" ht="15" customHeight="1">
      <c r="B140" s="296"/>
      <c r="C140" s="253" t="s">
        <v>2046</v>
      </c>
      <c r="D140" s="253"/>
      <c r="E140" s="253"/>
      <c r="F140" s="274" t="s">
        <v>2010</v>
      </c>
      <c r="G140" s="253"/>
      <c r="H140" s="253" t="s">
        <v>2046</v>
      </c>
      <c r="I140" s="253" t="s">
        <v>2045</v>
      </c>
      <c r="J140" s="253"/>
      <c r="K140" s="299"/>
    </row>
    <row r="141" spans="2:11" s="1" customFormat="1" ht="15" customHeight="1">
      <c r="B141" s="296"/>
      <c r="C141" s="253" t="s">
        <v>36</v>
      </c>
      <c r="D141" s="253"/>
      <c r="E141" s="253"/>
      <c r="F141" s="274" t="s">
        <v>2010</v>
      </c>
      <c r="G141" s="253"/>
      <c r="H141" s="253" t="s">
        <v>2066</v>
      </c>
      <c r="I141" s="253" t="s">
        <v>2045</v>
      </c>
      <c r="J141" s="253"/>
      <c r="K141" s="299"/>
    </row>
    <row r="142" spans="2:11" s="1" customFormat="1" ht="15" customHeight="1">
      <c r="B142" s="296"/>
      <c r="C142" s="253" t="s">
        <v>2067</v>
      </c>
      <c r="D142" s="253"/>
      <c r="E142" s="253"/>
      <c r="F142" s="274" t="s">
        <v>2010</v>
      </c>
      <c r="G142" s="253"/>
      <c r="H142" s="253" t="s">
        <v>2068</v>
      </c>
      <c r="I142" s="253" t="s">
        <v>2045</v>
      </c>
      <c r="J142" s="253"/>
      <c r="K142" s="299"/>
    </row>
    <row r="143" spans="2:11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pans="2:11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pans="2:11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pans="2:11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pans="2:11" s="1" customFormat="1" ht="45" customHeight="1">
      <c r="B147" s="264"/>
      <c r="C147" s="375" t="s">
        <v>2069</v>
      </c>
      <c r="D147" s="375"/>
      <c r="E147" s="375"/>
      <c r="F147" s="375"/>
      <c r="G147" s="375"/>
      <c r="H147" s="375"/>
      <c r="I147" s="375"/>
      <c r="J147" s="375"/>
      <c r="K147" s="265"/>
    </row>
    <row r="148" spans="2:11" s="1" customFormat="1" ht="17.25" customHeight="1">
      <c r="B148" s="264"/>
      <c r="C148" s="266" t="s">
        <v>2004</v>
      </c>
      <c r="D148" s="266"/>
      <c r="E148" s="266"/>
      <c r="F148" s="266" t="s">
        <v>2005</v>
      </c>
      <c r="G148" s="267"/>
      <c r="H148" s="266" t="s">
        <v>52</v>
      </c>
      <c r="I148" s="266" t="s">
        <v>55</v>
      </c>
      <c r="J148" s="266" t="s">
        <v>2006</v>
      </c>
      <c r="K148" s="265"/>
    </row>
    <row r="149" spans="2:11" s="1" customFormat="1" ht="17.25" customHeight="1">
      <c r="B149" s="264"/>
      <c r="C149" s="268" t="s">
        <v>2007</v>
      </c>
      <c r="D149" s="268"/>
      <c r="E149" s="268"/>
      <c r="F149" s="269" t="s">
        <v>2008</v>
      </c>
      <c r="G149" s="270"/>
      <c r="H149" s="268"/>
      <c r="I149" s="268"/>
      <c r="J149" s="268" t="s">
        <v>2009</v>
      </c>
      <c r="K149" s="265"/>
    </row>
    <row r="150" spans="2:11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pans="2:11" s="1" customFormat="1" ht="15" customHeight="1">
      <c r="B151" s="276"/>
      <c r="C151" s="303" t="s">
        <v>2013</v>
      </c>
      <c r="D151" s="253"/>
      <c r="E151" s="253"/>
      <c r="F151" s="304" t="s">
        <v>2010</v>
      </c>
      <c r="G151" s="253"/>
      <c r="H151" s="303" t="s">
        <v>2050</v>
      </c>
      <c r="I151" s="303" t="s">
        <v>2012</v>
      </c>
      <c r="J151" s="303">
        <v>120</v>
      </c>
      <c r="K151" s="299"/>
    </row>
    <row r="152" spans="2:11" s="1" customFormat="1" ht="15" customHeight="1">
      <c r="B152" s="276"/>
      <c r="C152" s="303" t="s">
        <v>2059</v>
      </c>
      <c r="D152" s="253"/>
      <c r="E152" s="253"/>
      <c r="F152" s="304" t="s">
        <v>2010</v>
      </c>
      <c r="G152" s="253"/>
      <c r="H152" s="303" t="s">
        <v>2070</v>
      </c>
      <c r="I152" s="303" t="s">
        <v>2012</v>
      </c>
      <c r="J152" s="303" t="s">
        <v>2061</v>
      </c>
      <c r="K152" s="299"/>
    </row>
    <row r="153" spans="2:11" s="1" customFormat="1" ht="15" customHeight="1">
      <c r="B153" s="276"/>
      <c r="C153" s="303" t="s">
        <v>1958</v>
      </c>
      <c r="D153" s="253"/>
      <c r="E153" s="253"/>
      <c r="F153" s="304" t="s">
        <v>2010</v>
      </c>
      <c r="G153" s="253"/>
      <c r="H153" s="303" t="s">
        <v>2071</v>
      </c>
      <c r="I153" s="303" t="s">
        <v>2012</v>
      </c>
      <c r="J153" s="303" t="s">
        <v>2061</v>
      </c>
      <c r="K153" s="299"/>
    </row>
    <row r="154" spans="2:11" s="1" customFormat="1" ht="15" customHeight="1">
      <c r="B154" s="276"/>
      <c r="C154" s="303" t="s">
        <v>2015</v>
      </c>
      <c r="D154" s="253"/>
      <c r="E154" s="253"/>
      <c r="F154" s="304" t="s">
        <v>2016</v>
      </c>
      <c r="G154" s="253"/>
      <c r="H154" s="303" t="s">
        <v>2050</v>
      </c>
      <c r="I154" s="303" t="s">
        <v>2012</v>
      </c>
      <c r="J154" s="303">
        <v>50</v>
      </c>
      <c r="K154" s="299"/>
    </row>
    <row r="155" spans="2:11" s="1" customFormat="1" ht="15" customHeight="1">
      <c r="B155" s="276"/>
      <c r="C155" s="303" t="s">
        <v>2018</v>
      </c>
      <c r="D155" s="253"/>
      <c r="E155" s="253"/>
      <c r="F155" s="304" t="s">
        <v>2010</v>
      </c>
      <c r="G155" s="253"/>
      <c r="H155" s="303" t="s">
        <v>2050</v>
      </c>
      <c r="I155" s="303" t="s">
        <v>2020</v>
      </c>
      <c r="J155" s="303"/>
      <c r="K155" s="299"/>
    </row>
    <row r="156" spans="2:11" s="1" customFormat="1" ht="15" customHeight="1">
      <c r="B156" s="276"/>
      <c r="C156" s="303" t="s">
        <v>2029</v>
      </c>
      <c r="D156" s="253"/>
      <c r="E156" s="253"/>
      <c r="F156" s="304" t="s">
        <v>2016</v>
      </c>
      <c r="G156" s="253"/>
      <c r="H156" s="303" t="s">
        <v>2050</v>
      </c>
      <c r="I156" s="303" t="s">
        <v>2012</v>
      </c>
      <c r="J156" s="303">
        <v>50</v>
      </c>
      <c r="K156" s="299"/>
    </row>
    <row r="157" spans="2:11" s="1" customFormat="1" ht="15" customHeight="1">
      <c r="B157" s="276"/>
      <c r="C157" s="303" t="s">
        <v>2037</v>
      </c>
      <c r="D157" s="253"/>
      <c r="E157" s="253"/>
      <c r="F157" s="304" t="s">
        <v>2016</v>
      </c>
      <c r="G157" s="253"/>
      <c r="H157" s="303" t="s">
        <v>2050</v>
      </c>
      <c r="I157" s="303" t="s">
        <v>2012</v>
      </c>
      <c r="J157" s="303">
        <v>50</v>
      </c>
      <c r="K157" s="299"/>
    </row>
    <row r="158" spans="2:11" s="1" customFormat="1" ht="15" customHeight="1">
      <c r="B158" s="276"/>
      <c r="C158" s="303" t="s">
        <v>2035</v>
      </c>
      <c r="D158" s="253"/>
      <c r="E158" s="253"/>
      <c r="F158" s="304" t="s">
        <v>2016</v>
      </c>
      <c r="G158" s="253"/>
      <c r="H158" s="303" t="s">
        <v>2050</v>
      </c>
      <c r="I158" s="303" t="s">
        <v>2012</v>
      </c>
      <c r="J158" s="303">
        <v>50</v>
      </c>
      <c r="K158" s="299"/>
    </row>
    <row r="159" spans="2:11" s="1" customFormat="1" ht="15" customHeight="1">
      <c r="B159" s="276"/>
      <c r="C159" s="303" t="s">
        <v>100</v>
      </c>
      <c r="D159" s="253"/>
      <c r="E159" s="253"/>
      <c r="F159" s="304" t="s">
        <v>2010</v>
      </c>
      <c r="G159" s="253"/>
      <c r="H159" s="303" t="s">
        <v>2072</v>
      </c>
      <c r="I159" s="303" t="s">
        <v>2012</v>
      </c>
      <c r="J159" s="303" t="s">
        <v>2073</v>
      </c>
      <c r="K159" s="299"/>
    </row>
    <row r="160" spans="2:11" s="1" customFormat="1" ht="15" customHeight="1">
      <c r="B160" s="276"/>
      <c r="C160" s="303" t="s">
        <v>2074</v>
      </c>
      <c r="D160" s="253"/>
      <c r="E160" s="253"/>
      <c r="F160" s="304" t="s">
        <v>2010</v>
      </c>
      <c r="G160" s="253"/>
      <c r="H160" s="303" t="s">
        <v>2075</v>
      </c>
      <c r="I160" s="303" t="s">
        <v>2045</v>
      </c>
      <c r="J160" s="303"/>
      <c r="K160" s="299"/>
    </row>
    <row r="161" spans="2:1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pans="2:11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pans="2:11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pans="2:11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pans="2:11" s="1" customFormat="1" ht="45" customHeight="1">
      <c r="B165" s="245"/>
      <c r="C165" s="373" t="s">
        <v>2076</v>
      </c>
      <c r="D165" s="373"/>
      <c r="E165" s="373"/>
      <c r="F165" s="373"/>
      <c r="G165" s="373"/>
      <c r="H165" s="373"/>
      <c r="I165" s="373"/>
      <c r="J165" s="373"/>
      <c r="K165" s="246"/>
    </row>
    <row r="166" spans="2:11" s="1" customFormat="1" ht="17.25" customHeight="1">
      <c r="B166" s="245"/>
      <c r="C166" s="266" t="s">
        <v>2004</v>
      </c>
      <c r="D166" s="266"/>
      <c r="E166" s="266"/>
      <c r="F166" s="266" t="s">
        <v>2005</v>
      </c>
      <c r="G166" s="308"/>
      <c r="H166" s="309" t="s">
        <v>52</v>
      </c>
      <c r="I166" s="309" t="s">
        <v>55</v>
      </c>
      <c r="J166" s="266" t="s">
        <v>2006</v>
      </c>
      <c r="K166" s="246"/>
    </row>
    <row r="167" spans="2:11" s="1" customFormat="1" ht="17.25" customHeight="1">
      <c r="B167" s="247"/>
      <c r="C167" s="268" t="s">
        <v>2007</v>
      </c>
      <c r="D167" s="268"/>
      <c r="E167" s="268"/>
      <c r="F167" s="269" t="s">
        <v>2008</v>
      </c>
      <c r="G167" s="310"/>
      <c r="H167" s="311"/>
      <c r="I167" s="311"/>
      <c r="J167" s="268" t="s">
        <v>2009</v>
      </c>
      <c r="K167" s="248"/>
    </row>
    <row r="168" spans="2:11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pans="2:11" s="1" customFormat="1" ht="15" customHeight="1">
      <c r="B169" s="276"/>
      <c r="C169" s="253" t="s">
        <v>2013</v>
      </c>
      <c r="D169" s="253"/>
      <c r="E169" s="253"/>
      <c r="F169" s="274" t="s">
        <v>2010</v>
      </c>
      <c r="G169" s="253"/>
      <c r="H169" s="253" t="s">
        <v>2050</v>
      </c>
      <c r="I169" s="253" t="s">
        <v>2012</v>
      </c>
      <c r="J169" s="253">
        <v>120</v>
      </c>
      <c r="K169" s="299"/>
    </row>
    <row r="170" spans="2:11" s="1" customFormat="1" ht="15" customHeight="1">
      <c r="B170" s="276"/>
      <c r="C170" s="253" t="s">
        <v>2059</v>
      </c>
      <c r="D170" s="253"/>
      <c r="E170" s="253"/>
      <c r="F170" s="274" t="s">
        <v>2010</v>
      </c>
      <c r="G170" s="253"/>
      <c r="H170" s="253" t="s">
        <v>2060</v>
      </c>
      <c r="I170" s="253" t="s">
        <v>2012</v>
      </c>
      <c r="J170" s="253" t="s">
        <v>2061</v>
      </c>
      <c r="K170" s="299"/>
    </row>
    <row r="171" spans="2:11" s="1" customFormat="1" ht="15" customHeight="1">
      <c r="B171" s="276"/>
      <c r="C171" s="253" t="s">
        <v>1958</v>
      </c>
      <c r="D171" s="253"/>
      <c r="E171" s="253"/>
      <c r="F171" s="274" t="s">
        <v>2010</v>
      </c>
      <c r="G171" s="253"/>
      <c r="H171" s="253" t="s">
        <v>2077</v>
      </c>
      <c r="I171" s="253" t="s">
        <v>2012</v>
      </c>
      <c r="J171" s="253" t="s">
        <v>2061</v>
      </c>
      <c r="K171" s="299"/>
    </row>
    <row r="172" spans="2:11" s="1" customFormat="1" ht="15" customHeight="1">
      <c r="B172" s="276"/>
      <c r="C172" s="253" t="s">
        <v>2015</v>
      </c>
      <c r="D172" s="253"/>
      <c r="E172" s="253"/>
      <c r="F172" s="274" t="s">
        <v>2016</v>
      </c>
      <c r="G172" s="253"/>
      <c r="H172" s="253" t="s">
        <v>2077</v>
      </c>
      <c r="I172" s="253" t="s">
        <v>2012</v>
      </c>
      <c r="J172" s="253">
        <v>50</v>
      </c>
      <c r="K172" s="299"/>
    </row>
    <row r="173" spans="2:11" s="1" customFormat="1" ht="15" customHeight="1">
      <c r="B173" s="276"/>
      <c r="C173" s="253" t="s">
        <v>2018</v>
      </c>
      <c r="D173" s="253"/>
      <c r="E173" s="253"/>
      <c r="F173" s="274" t="s">
        <v>2010</v>
      </c>
      <c r="G173" s="253"/>
      <c r="H173" s="253" t="s">
        <v>2077</v>
      </c>
      <c r="I173" s="253" t="s">
        <v>2020</v>
      </c>
      <c r="J173" s="253"/>
      <c r="K173" s="299"/>
    </row>
    <row r="174" spans="2:11" s="1" customFormat="1" ht="15" customHeight="1">
      <c r="B174" s="276"/>
      <c r="C174" s="253" t="s">
        <v>2029</v>
      </c>
      <c r="D174" s="253"/>
      <c r="E174" s="253"/>
      <c r="F174" s="274" t="s">
        <v>2016</v>
      </c>
      <c r="G174" s="253"/>
      <c r="H174" s="253" t="s">
        <v>2077</v>
      </c>
      <c r="I174" s="253" t="s">
        <v>2012</v>
      </c>
      <c r="J174" s="253">
        <v>50</v>
      </c>
      <c r="K174" s="299"/>
    </row>
    <row r="175" spans="2:11" s="1" customFormat="1" ht="15" customHeight="1">
      <c r="B175" s="276"/>
      <c r="C175" s="253" t="s">
        <v>2037</v>
      </c>
      <c r="D175" s="253"/>
      <c r="E175" s="253"/>
      <c r="F175" s="274" t="s">
        <v>2016</v>
      </c>
      <c r="G175" s="253"/>
      <c r="H175" s="253" t="s">
        <v>2077</v>
      </c>
      <c r="I175" s="253" t="s">
        <v>2012</v>
      </c>
      <c r="J175" s="253">
        <v>50</v>
      </c>
      <c r="K175" s="299"/>
    </row>
    <row r="176" spans="2:11" s="1" customFormat="1" ht="15" customHeight="1">
      <c r="B176" s="276"/>
      <c r="C176" s="253" t="s">
        <v>2035</v>
      </c>
      <c r="D176" s="253"/>
      <c r="E176" s="253"/>
      <c r="F176" s="274" t="s">
        <v>2016</v>
      </c>
      <c r="G176" s="253"/>
      <c r="H176" s="253" t="s">
        <v>2077</v>
      </c>
      <c r="I176" s="253" t="s">
        <v>2012</v>
      </c>
      <c r="J176" s="253">
        <v>50</v>
      </c>
      <c r="K176" s="299"/>
    </row>
    <row r="177" spans="2:11" s="1" customFormat="1" ht="15" customHeight="1">
      <c r="B177" s="276"/>
      <c r="C177" s="253" t="s">
        <v>126</v>
      </c>
      <c r="D177" s="253"/>
      <c r="E177" s="253"/>
      <c r="F177" s="274" t="s">
        <v>2010</v>
      </c>
      <c r="G177" s="253"/>
      <c r="H177" s="253" t="s">
        <v>2078</v>
      </c>
      <c r="I177" s="253" t="s">
        <v>2079</v>
      </c>
      <c r="J177" s="253"/>
      <c r="K177" s="299"/>
    </row>
    <row r="178" spans="2:11" s="1" customFormat="1" ht="15" customHeight="1">
      <c r="B178" s="276"/>
      <c r="C178" s="253" t="s">
        <v>55</v>
      </c>
      <c r="D178" s="253"/>
      <c r="E178" s="253"/>
      <c r="F178" s="274" t="s">
        <v>2010</v>
      </c>
      <c r="G178" s="253"/>
      <c r="H178" s="253" t="s">
        <v>2080</v>
      </c>
      <c r="I178" s="253" t="s">
        <v>2081</v>
      </c>
      <c r="J178" s="253">
        <v>1</v>
      </c>
      <c r="K178" s="299"/>
    </row>
    <row r="179" spans="2:11" s="1" customFormat="1" ht="15" customHeight="1">
      <c r="B179" s="276"/>
      <c r="C179" s="253" t="s">
        <v>51</v>
      </c>
      <c r="D179" s="253"/>
      <c r="E179" s="253"/>
      <c r="F179" s="274" t="s">
        <v>2010</v>
      </c>
      <c r="G179" s="253"/>
      <c r="H179" s="253" t="s">
        <v>2082</v>
      </c>
      <c r="I179" s="253" t="s">
        <v>2012</v>
      </c>
      <c r="J179" s="253">
        <v>20</v>
      </c>
      <c r="K179" s="299"/>
    </row>
    <row r="180" spans="2:11" s="1" customFormat="1" ht="15" customHeight="1">
      <c r="B180" s="276"/>
      <c r="C180" s="253" t="s">
        <v>52</v>
      </c>
      <c r="D180" s="253"/>
      <c r="E180" s="253"/>
      <c r="F180" s="274" t="s">
        <v>2010</v>
      </c>
      <c r="G180" s="253"/>
      <c r="H180" s="253" t="s">
        <v>2083</v>
      </c>
      <c r="I180" s="253" t="s">
        <v>2012</v>
      </c>
      <c r="J180" s="253">
        <v>255</v>
      </c>
      <c r="K180" s="299"/>
    </row>
    <row r="181" spans="2:11" s="1" customFormat="1" ht="15" customHeight="1">
      <c r="B181" s="276"/>
      <c r="C181" s="253" t="s">
        <v>127</v>
      </c>
      <c r="D181" s="253"/>
      <c r="E181" s="253"/>
      <c r="F181" s="274" t="s">
        <v>2010</v>
      </c>
      <c r="G181" s="253"/>
      <c r="H181" s="253" t="s">
        <v>1974</v>
      </c>
      <c r="I181" s="253" t="s">
        <v>2012</v>
      </c>
      <c r="J181" s="253">
        <v>10</v>
      </c>
      <c r="K181" s="299"/>
    </row>
    <row r="182" spans="2:11" s="1" customFormat="1" ht="15" customHeight="1">
      <c r="B182" s="276"/>
      <c r="C182" s="253" t="s">
        <v>128</v>
      </c>
      <c r="D182" s="253"/>
      <c r="E182" s="253"/>
      <c r="F182" s="274" t="s">
        <v>2010</v>
      </c>
      <c r="G182" s="253"/>
      <c r="H182" s="253" t="s">
        <v>2084</v>
      </c>
      <c r="I182" s="253" t="s">
        <v>2045</v>
      </c>
      <c r="J182" s="253"/>
      <c r="K182" s="299"/>
    </row>
    <row r="183" spans="2:11" s="1" customFormat="1" ht="15" customHeight="1">
      <c r="B183" s="276"/>
      <c r="C183" s="253" t="s">
        <v>2085</v>
      </c>
      <c r="D183" s="253"/>
      <c r="E183" s="253"/>
      <c r="F183" s="274" t="s">
        <v>2010</v>
      </c>
      <c r="G183" s="253"/>
      <c r="H183" s="253" t="s">
        <v>2086</v>
      </c>
      <c r="I183" s="253" t="s">
        <v>2045</v>
      </c>
      <c r="J183" s="253"/>
      <c r="K183" s="299"/>
    </row>
    <row r="184" spans="2:11" s="1" customFormat="1" ht="15" customHeight="1">
      <c r="B184" s="276"/>
      <c r="C184" s="253" t="s">
        <v>2074</v>
      </c>
      <c r="D184" s="253"/>
      <c r="E184" s="253"/>
      <c r="F184" s="274" t="s">
        <v>2010</v>
      </c>
      <c r="G184" s="253"/>
      <c r="H184" s="253" t="s">
        <v>2087</v>
      </c>
      <c r="I184" s="253" t="s">
        <v>2045</v>
      </c>
      <c r="J184" s="253"/>
      <c r="K184" s="299"/>
    </row>
    <row r="185" spans="2:11" s="1" customFormat="1" ht="15" customHeight="1">
      <c r="B185" s="276"/>
      <c r="C185" s="253" t="s">
        <v>130</v>
      </c>
      <c r="D185" s="253"/>
      <c r="E185" s="253"/>
      <c r="F185" s="274" t="s">
        <v>2016</v>
      </c>
      <c r="G185" s="253"/>
      <c r="H185" s="253" t="s">
        <v>2088</v>
      </c>
      <c r="I185" s="253" t="s">
        <v>2012</v>
      </c>
      <c r="J185" s="253">
        <v>50</v>
      </c>
      <c r="K185" s="299"/>
    </row>
    <row r="186" spans="2:11" s="1" customFormat="1" ht="15" customHeight="1">
      <c r="B186" s="276"/>
      <c r="C186" s="253" t="s">
        <v>2089</v>
      </c>
      <c r="D186" s="253"/>
      <c r="E186" s="253"/>
      <c r="F186" s="274" t="s">
        <v>2016</v>
      </c>
      <c r="G186" s="253"/>
      <c r="H186" s="253" t="s">
        <v>2090</v>
      </c>
      <c r="I186" s="253" t="s">
        <v>2091</v>
      </c>
      <c r="J186" s="253"/>
      <c r="K186" s="299"/>
    </row>
    <row r="187" spans="2:11" s="1" customFormat="1" ht="15" customHeight="1">
      <c r="B187" s="276"/>
      <c r="C187" s="253" t="s">
        <v>2092</v>
      </c>
      <c r="D187" s="253"/>
      <c r="E187" s="253"/>
      <c r="F187" s="274" t="s">
        <v>2016</v>
      </c>
      <c r="G187" s="253"/>
      <c r="H187" s="253" t="s">
        <v>2093</v>
      </c>
      <c r="I187" s="253" t="s">
        <v>2091</v>
      </c>
      <c r="J187" s="253"/>
      <c r="K187" s="299"/>
    </row>
    <row r="188" spans="2:11" s="1" customFormat="1" ht="15" customHeight="1">
      <c r="B188" s="276"/>
      <c r="C188" s="253" t="s">
        <v>2094</v>
      </c>
      <c r="D188" s="253"/>
      <c r="E188" s="253"/>
      <c r="F188" s="274" t="s">
        <v>2016</v>
      </c>
      <c r="G188" s="253"/>
      <c r="H188" s="253" t="s">
        <v>2095</v>
      </c>
      <c r="I188" s="253" t="s">
        <v>2091</v>
      </c>
      <c r="J188" s="253"/>
      <c r="K188" s="299"/>
    </row>
    <row r="189" spans="2:11" s="1" customFormat="1" ht="15" customHeight="1">
      <c r="B189" s="276"/>
      <c r="C189" s="312" t="s">
        <v>2096</v>
      </c>
      <c r="D189" s="253"/>
      <c r="E189" s="253"/>
      <c r="F189" s="274" t="s">
        <v>2016</v>
      </c>
      <c r="G189" s="253"/>
      <c r="H189" s="253" t="s">
        <v>2097</v>
      </c>
      <c r="I189" s="253" t="s">
        <v>2098</v>
      </c>
      <c r="J189" s="313" t="s">
        <v>2099</v>
      </c>
      <c r="K189" s="299"/>
    </row>
    <row r="190" spans="2:11" s="1" customFormat="1" ht="15" customHeight="1">
      <c r="B190" s="276"/>
      <c r="C190" s="312" t="s">
        <v>40</v>
      </c>
      <c r="D190" s="253"/>
      <c r="E190" s="253"/>
      <c r="F190" s="274" t="s">
        <v>2010</v>
      </c>
      <c r="G190" s="253"/>
      <c r="H190" s="250" t="s">
        <v>2100</v>
      </c>
      <c r="I190" s="253" t="s">
        <v>2101</v>
      </c>
      <c r="J190" s="253"/>
      <c r="K190" s="299"/>
    </row>
    <row r="191" spans="2:11" s="1" customFormat="1" ht="15" customHeight="1">
      <c r="B191" s="276"/>
      <c r="C191" s="312" t="s">
        <v>2102</v>
      </c>
      <c r="D191" s="253"/>
      <c r="E191" s="253"/>
      <c r="F191" s="274" t="s">
        <v>2010</v>
      </c>
      <c r="G191" s="253"/>
      <c r="H191" s="253" t="s">
        <v>2103</v>
      </c>
      <c r="I191" s="253" t="s">
        <v>2045</v>
      </c>
      <c r="J191" s="253"/>
      <c r="K191" s="299"/>
    </row>
    <row r="192" spans="2:11" s="1" customFormat="1" ht="15" customHeight="1">
      <c r="B192" s="276"/>
      <c r="C192" s="312" t="s">
        <v>2104</v>
      </c>
      <c r="D192" s="253"/>
      <c r="E192" s="253"/>
      <c r="F192" s="274" t="s">
        <v>2010</v>
      </c>
      <c r="G192" s="253"/>
      <c r="H192" s="253" t="s">
        <v>2105</v>
      </c>
      <c r="I192" s="253" t="s">
        <v>2045</v>
      </c>
      <c r="J192" s="253"/>
      <c r="K192" s="299"/>
    </row>
    <row r="193" spans="2:11" s="1" customFormat="1" ht="15" customHeight="1">
      <c r="B193" s="276"/>
      <c r="C193" s="312" t="s">
        <v>2106</v>
      </c>
      <c r="D193" s="253"/>
      <c r="E193" s="253"/>
      <c r="F193" s="274" t="s">
        <v>2016</v>
      </c>
      <c r="G193" s="253"/>
      <c r="H193" s="253" t="s">
        <v>2107</v>
      </c>
      <c r="I193" s="253" t="s">
        <v>2045</v>
      </c>
      <c r="J193" s="253"/>
      <c r="K193" s="299"/>
    </row>
    <row r="194" spans="2:11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pans="2:11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pans="2:11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pans="2:11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pans="2:11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pans="2:11" s="1" customFormat="1" ht="21">
      <c r="B199" s="245"/>
      <c r="C199" s="373" t="s">
        <v>2108</v>
      </c>
      <c r="D199" s="373"/>
      <c r="E199" s="373"/>
      <c r="F199" s="373"/>
      <c r="G199" s="373"/>
      <c r="H199" s="373"/>
      <c r="I199" s="373"/>
      <c r="J199" s="373"/>
      <c r="K199" s="246"/>
    </row>
    <row r="200" spans="2:11" s="1" customFormat="1" ht="25.5" customHeight="1">
      <c r="B200" s="245"/>
      <c r="C200" s="315" t="s">
        <v>2109</v>
      </c>
      <c r="D200" s="315"/>
      <c r="E200" s="315"/>
      <c r="F200" s="315" t="s">
        <v>2110</v>
      </c>
      <c r="G200" s="316"/>
      <c r="H200" s="379" t="s">
        <v>2111</v>
      </c>
      <c r="I200" s="379"/>
      <c r="J200" s="379"/>
      <c r="K200" s="246"/>
    </row>
    <row r="201" spans="2:1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pans="2:11" s="1" customFormat="1" ht="15" customHeight="1">
      <c r="B202" s="276"/>
      <c r="C202" s="253" t="s">
        <v>2101</v>
      </c>
      <c r="D202" s="253"/>
      <c r="E202" s="253"/>
      <c r="F202" s="274" t="s">
        <v>41</v>
      </c>
      <c r="G202" s="253"/>
      <c r="H202" s="378" t="s">
        <v>2112</v>
      </c>
      <c r="I202" s="378"/>
      <c r="J202" s="378"/>
      <c r="K202" s="299"/>
    </row>
    <row r="203" spans="2:11" s="1" customFormat="1" ht="15" customHeight="1">
      <c r="B203" s="276"/>
      <c r="C203" s="253"/>
      <c r="D203" s="253"/>
      <c r="E203" s="253"/>
      <c r="F203" s="274" t="s">
        <v>42</v>
      </c>
      <c r="G203" s="253"/>
      <c r="H203" s="378" t="s">
        <v>2113</v>
      </c>
      <c r="I203" s="378"/>
      <c r="J203" s="378"/>
      <c r="K203" s="299"/>
    </row>
    <row r="204" spans="2:11" s="1" customFormat="1" ht="15" customHeight="1">
      <c r="B204" s="276"/>
      <c r="C204" s="253"/>
      <c r="D204" s="253"/>
      <c r="E204" s="253"/>
      <c r="F204" s="274" t="s">
        <v>45</v>
      </c>
      <c r="G204" s="253"/>
      <c r="H204" s="378" t="s">
        <v>2114</v>
      </c>
      <c r="I204" s="378"/>
      <c r="J204" s="378"/>
      <c r="K204" s="299"/>
    </row>
    <row r="205" spans="2:11" s="1" customFormat="1" ht="15" customHeight="1">
      <c r="B205" s="276"/>
      <c r="C205" s="253"/>
      <c r="D205" s="253"/>
      <c r="E205" s="253"/>
      <c r="F205" s="274" t="s">
        <v>43</v>
      </c>
      <c r="G205" s="253"/>
      <c r="H205" s="378" t="s">
        <v>2115</v>
      </c>
      <c r="I205" s="378"/>
      <c r="J205" s="378"/>
      <c r="K205" s="299"/>
    </row>
    <row r="206" spans="2:11" s="1" customFormat="1" ht="15" customHeight="1">
      <c r="B206" s="276"/>
      <c r="C206" s="253"/>
      <c r="D206" s="253"/>
      <c r="E206" s="253"/>
      <c r="F206" s="274" t="s">
        <v>44</v>
      </c>
      <c r="G206" s="253"/>
      <c r="H206" s="378" t="s">
        <v>2116</v>
      </c>
      <c r="I206" s="378"/>
      <c r="J206" s="378"/>
      <c r="K206" s="299"/>
    </row>
    <row r="207" spans="2:11" s="1" customFormat="1" ht="15" customHeight="1">
      <c r="B207" s="276"/>
      <c r="C207" s="253"/>
      <c r="D207" s="253"/>
      <c r="E207" s="253"/>
      <c r="F207" s="274"/>
      <c r="G207" s="253"/>
      <c r="H207" s="253"/>
      <c r="I207" s="253"/>
      <c r="J207" s="253"/>
      <c r="K207" s="299"/>
    </row>
    <row r="208" spans="2:11" s="1" customFormat="1" ht="15" customHeight="1">
      <c r="B208" s="276"/>
      <c r="C208" s="253" t="s">
        <v>2057</v>
      </c>
      <c r="D208" s="253"/>
      <c r="E208" s="253"/>
      <c r="F208" s="274" t="s">
        <v>77</v>
      </c>
      <c r="G208" s="253"/>
      <c r="H208" s="378" t="s">
        <v>2117</v>
      </c>
      <c r="I208" s="378"/>
      <c r="J208" s="378"/>
      <c r="K208" s="299"/>
    </row>
    <row r="209" spans="2:11" s="1" customFormat="1" ht="15" customHeight="1">
      <c r="B209" s="276"/>
      <c r="C209" s="253"/>
      <c r="D209" s="253"/>
      <c r="E209" s="253"/>
      <c r="F209" s="274" t="s">
        <v>1952</v>
      </c>
      <c r="G209" s="253"/>
      <c r="H209" s="378" t="s">
        <v>1953</v>
      </c>
      <c r="I209" s="378"/>
      <c r="J209" s="378"/>
      <c r="K209" s="299"/>
    </row>
    <row r="210" spans="2:11" s="1" customFormat="1" ht="15" customHeight="1">
      <c r="B210" s="276"/>
      <c r="C210" s="253"/>
      <c r="D210" s="253"/>
      <c r="E210" s="253"/>
      <c r="F210" s="274" t="s">
        <v>1950</v>
      </c>
      <c r="G210" s="253"/>
      <c r="H210" s="378" t="s">
        <v>2118</v>
      </c>
      <c r="I210" s="378"/>
      <c r="J210" s="378"/>
      <c r="K210" s="299"/>
    </row>
    <row r="211" spans="2:11" s="1" customFormat="1" ht="15" customHeight="1">
      <c r="B211" s="317"/>
      <c r="C211" s="253"/>
      <c r="D211" s="253"/>
      <c r="E211" s="253"/>
      <c r="F211" s="274" t="s">
        <v>1954</v>
      </c>
      <c r="G211" s="312"/>
      <c r="H211" s="377" t="s">
        <v>1955</v>
      </c>
      <c r="I211" s="377"/>
      <c r="J211" s="377"/>
      <c r="K211" s="318"/>
    </row>
    <row r="212" spans="2:11" s="1" customFormat="1" ht="15" customHeight="1">
      <c r="B212" s="317"/>
      <c r="C212" s="253"/>
      <c r="D212" s="253"/>
      <c r="E212" s="253"/>
      <c r="F212" s="274" t="s">
        <v>1956</v>
      </c>
      <c r="G212" s="312"/>
      <c r="H212" s="377" t="s">
        <v>2119</v>
      </c>
      <c r="I212" s="377"/>
      <c r="J212" s="377"/>
      <c r="K212" s="318"/>
    </row>
    <row r="213" spans="2:11" s="1" customFormat="1" ht="15" customHeight="1">
      <c r="B213" s="317"/>
      <c r="C213" s="253"/>
      <c r="D213" s="253"/>
      <c r="E213" s="253"/>
      <c r="F213" s="274"/>
      <c r="G213" s="312"/>
      <c r="H213" s="303"/>
      <c r="I213" s="303"/>
      <c r="J213" s="303"/>
      <c r="K213" s="318"/>
    </row>
    <row r="214" spans="2:11" s="1" customFormat="1" ht="15" customHeight="1">
      <c r="B214" s="317"/>
      <c r="C214" s="253" t="s">
        <v>2081</v>
      </c>
      <c r="D214" s="253"/>
      <c r="E214" s="253"/>
      <c r="F214" s="274">
        <v>1</v>
      </c>
      <c r="G214" s="312"/>
      <c r="H214" s="377" t="s">
        <v>2120</v>
      </c>
      <c r="I214" s="377"/>
      <c r="J214" s="377"/>
      <c r="K214" s="318"/>
    </row>
    <row r="215" spans="2:11" s="1" customFormat="1" ht="15" customHeight="1">
      <c r="B215" s="317"/>
      <c r="C215" s="253"/>
      <c r="D215" s="253"/>
      <c r="E215" s="253"/>
      <c r="F215" s="274">
        <v>2</v>
      </c>
      <c r="G215" s="312"/>
      <c r="H215" s="377" t="s">
        <v>2121</v>
      </c>
      <c r="I215" s="377"/>
      <c r="J215" s="377"/>
      <c r="K215" s="318"/>
    </row>
    <row r="216" spans="2:11" s="1" customFormat="1" ht="15" customHeight="1">
      <c r="B216" s="317"/>
      <c r="C216" s="253"/>
      <c r="D216" s="253"/>
      <c r="E216" s="253"/>
      <c r="F216" s="274">
        <v>3</v>
      </c>
      <c r="G216" s="312"/>
      <c r="H216" s="377" t="s">
        <v>2122</v>
      </c>
      <c r="I216" s="377"/>
      <c r="J216" s="377"/>
      <c r="K216" s="318"/>
    </row>
    <row r="217" spans="2:11" s="1" customFormat="1" ht="15" customHeight="1">
      <c r="B217" s="317"/>
      <c r="C217" s="253"/>
      <c r="D217" s="253"/>
      <c r="E217" s="253"/>
      <c r="F217" s="274">
        <v>4</v>
      </c>
      <c r="G217" s="312"/>
      <c r="H217" s="377" t="s">
        <v>2123</v>
      </c>
      <c r="I217" s="377"/>
      <c r="J217" s="377"/>
      <c r="K217" s="318"/>
    </row>
    <row r="218" spans="2:11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462.1 - Stavební a přípra...</vt:lpstr>
      <vt:lpstr>462.2 - Úpravy povrchů - ...</vt:lpstr>
      <vt:lpstr>462.3 - Úpravy povrchů - ...</vt:lpstr>
      <vt:lpstr>462.4 - Elektronické komu...</vt:lpstr>
      <vt:lpstr>462.5 - Dodávka sportovní...</vt:lpstr>
      <vt:lpstr>462,6 - Vedlejší rozpočto...</vt:lpstr>
      <vt:lpstr>Pokyny pro vyplnění</vt:lpstr>
      <vt:lpstr>'462,6 - Vedlejší rozpočto...'!Názvy_tisku</vt:lpstr>
      <vt:lpstr>'462.1 - Stavební a přípra...'!Názvy_tisku</vt:lpstr>
      <vt:lpstr>'462.2 - Úpravy povrchů - ...'!Názvy_tisku</vt:lpstr>
      <vt:lpstr>'462.3 - Úpravy povrchů - ...'!Názvy_tisku</vt:lpstr>
      <vt:lpstr>'462.4 - Elektronické komu...'!Názvy_tisku</vt:lpstr>
      <vt:lpstr>'462.5 - Dodávka sportovní...'!Názvy_tisku</vt:lpstr>
      <vt:lpstr>'Rekapitulace stavby'!Názvy_tisku</vt:lpstr>
      <vt:lpstr>'462,6 - Vedlejší rozpočto...'!Oblast_tisku</vt:lpstr>
      <vt:lpstr>'462.1 - Stavební a přípra...'!Oblast_tisku</vt:lpstr>
      <vt:lpstr>'462.2 - Úpravy povrchů - ...'!Oblast_tisku</vt:lpstr>
      <vt:lpstr>'462.3 - Úpravy povrchů - ...'!Oblast_tisku</vt:lpstr>
      <vt:lpstr>'462.4 - Elektronické komu...'!Oblast_tisku</vt:lpstr>
      <vt:lpstr>'462.5 - Dodávka sportovní...'!Oblast_tisku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Novotný</dc:creator>
  <cp:lastModifiedBy>Pavel Novotný</cp:lastModifiedBy>
  <dcterms:created xsi:type="dcterms:W3CDTF">2022-10-27T14:40:46Z</dcterms:created>
  <dcterms:modified xsi:type="dcterms:W3CDTF">2022-10-27T15:05:45Z</dcterms:modified>
</cp:coreProperties>
</file>