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8800" windowHeight="12225" activeTab="0"/>
  </bookViews>
  <sheets>
    <sheet name="Výměr prací" sheetId="2" r:id="rId1"/>
  </sheets>
  <definedNames>
    <definedName name="_xlnm._FilterDatabase" localSheetId="0" hidden="1">'Výměr prací'!$C$100:$K$232</definedName>
    <definedName name="_xlnm.Print_Area" localSheetId="0">'Výměr prací'!$C$4:$J$55,'Výměr prací'!$C$61:$J$82,'Výměr prací'!$C$88:$J$232</definedName>
    <definedName name="_xlnm.Print_Titles" localSheetId="0">'Výměr prací'!$100:$100</definedName>
  </definedNames>
  <calcPr calcId="191029"/>
</workbook>
</file>

<file path=xl/sharedStrings.xml><?xml version="1.0" encoding="utf-8"?>
<sst xmlns="http://schemas.openxmlformats.org/spreadsheetml/2006/main" count="1337" uniqueCount="329">
  <si>
    <t/>
  </si>
  <si>
    <t>False</t>
  </si>
  <si>
    <t>21</t>
  </si>
  <si>
    <t>15</t>
  </si>
  <si>
    <t>Stavba:</t>
  </si>
  <si>
    <t>Místo:</t>
  </si>
  <si>
    <t>Datum:</t>
  </si>
  <si>
    <t>Zadavatel:</t>
  </si>
  <si>
    <t>Zhotovitel:</t>
  </si>
  <si>
    <t>Projektant:</t>
  </si>
  <si>
    <t>True</t>
  </si>
  <si>
    <t>Zpracovatel: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</si>
  <si>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</si>
  <si>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</si>
  <si>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</si>
  <si>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</si>
  <si>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</si>
  <si>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</si>
  <si>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</si>
  <si>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</si>
  <si>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</si>
  <si>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</si>
  <si>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</si>
  <si>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</si>
  <si>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</si>
  <si>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</si>
  <si>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</si>
  <si>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</si>
  <si>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</si>
  <si>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</si>
  <si>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</si>
  <si>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</si>
  <si>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</si>
  <si>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</si>
  <si>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</si>
  <si>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</si>
  <si>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</si>
  <si>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{85d2e48f-70a7-4315-9850-de5c3be05f9f}</t>
  </si>
  <si>
    <t>2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</si>
  <si>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</si>
  <si>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</si>
  <si>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</si>
  <si>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</si>
  <si>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</si>
  <si>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</si>
  <si>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</si>
  <si>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</si>
  <si>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  2 - Zakládání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</si>
  <si>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</si>
  <si>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</si>
  <si>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</si>
  <si>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</si>
  <si>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713 - Izolace tepelné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</si>
  <si>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</si>
  <si>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</si>
  <si>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</si>
  <si>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</si>
  <si>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</si>
  <si>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</si>
  <si>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</si>
  <si>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</si>
  <si>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</si>
  <si>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</si>
  <si>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</si>
  <si>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</si>
  <si>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</si>
  <si>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</si>
  <si>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</si>
  <si>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</si>
  <si>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</si>
  <si>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</si>
  <si>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</si>
  <si>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</si>
  <si>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342272245</t>
  </si>
  <si>
    <t>Příčka z pórobetonových hladkých tvárnic na tenkovrstvou maltu tl 150 mm</t>
  </si>
  <si>
    <t>m2</t>
  </si>
  <si>
    <t>4</t>
  </si>
  <si>
    <t>1250280234</t>
  </si>
  <si>
    <t>VV</t>
  </si>
  <si>
    <t>"Stěna zadní podélná"(5,90-0,10)*2,80</t>
  </si>
  <si>
    <t>"Stěna zadní "(3,10-0,40)*2,80</t>
  </si>
  <si>
    <t>"Přední  podélná s dveřmi"(1,20+0,70+1,50+2,60-0,10)*2,80</t>
  </si>
  <si>
    <t>"Stěna s oknem"(3,60-2*0,20)*2,80</t>
  </si>
  <si>
    <t>"Odečet okna"-1,80*1,40</t>
  </si>
  <si>
    <t>"Odečet dveří"-1,50*2,05</t>
  </si>
  <si>
    <t>Součet</t>
  </si>
  <si>
    <t>342291121</t>
  </si>
  <si>
    <t>Ukotvení příček k cihelným konstrukcím plochými kotvami</t>
  </si>
  <si>
    <t>m</t>
  </si>
  <si>
    <t>1847656901</t>
  </si>
  <si>
    <t>"á 1,0 m" (7+5)*2*0,50</t>
  </si>
  <si>
    <t>346481111</t>
  </si>
  <si>
    <t>Vysprávky zsiva, napojení příčky u ostění, zaústění výdechu do komína</t>
  </si>
  <si>
    <t>1167024494</t>
  </si>
  <si>
    <t>"Vysprávky zdiva, detail u ostění "5,50</t>
  </si>
  <si>
    <t>Zakládání</t>
  </si>
  <si>
    <t>271542211</t>
  </si>
  <si>
    <t>Podsyp pod základové konstrukce se zhutněním z netříděné štěrkodrtě</t>
  </si>
  <si>
    <t>m3</t>
  </si>
  <si>
    <t>1872060826</t>
  </si>
  <si>
    <t>(5,960*3,600+1,800*0,500+1,500*0,530)*0,200</t>
  </si>
  <si>
    <t>6</t>
  </si>
  <si>
    <t>Úpravy povrchů, podlahy a osazování výplní</t>
  </si>
  <si>
    <t>5</t>
  </si>
  <si>
    <t>612142001</t>
  </si>
  <si>
    <t>Potažení vnitřních stěn sklovláknitým pletivem vtlačeným do tenkovrstvé hmoty</t>
  </si>
  <si>
    <t>-267484405</t>
  </si>
  <si>
    <t>"Stěna zadní podélná"(5,90-0,10)*2,50</t>
  </si>
  <si>
    <t>"Stěna zadní "(3,10-0,40)*2,50</t>
  </si>
  <si>
    <t>"Přední  podélná s dveřmi"(1,20+0,70+1,50+2,60-0,10)*2,50</t>
  </si>
  <si>
    <t>"Stěna s oknem"(3,60-2*0,20)*2,50</t>
  </si>
  <si>
    <t>"Okenní špalety"(1,800+1,400*2)*0,500</t>
  </si>
  <si>
    <t>"Dveřní špalety" 0,600*2,100*2+0,5*(1,500+0,900)*0,530</t>
  </si>
  <si>
    <t>612321131</t>
  </si>
  <si>
    <t>Potažení vnitřních stěn vápenocementovým štukem tloušťky do 3 mm</t>
  </si>
  <si>
    <t>-256306442</t>
  </si>
  <si>
    <t>7</t>
  </si>
  <si>
    <t>631311124</t>
  </si>
  <si>
    <t>Podkladní beton tl 100 mm z betonu prostého bez zvýšených nároků na prostředí tř. C 16/20</t>
  </si>
  <si>
    <t>1518211964</t>
  </si>
  <si>
    <t>P</t>
  </si>
  <si>
    <t>Poznámka k položce:
Podkladní beton</t>
  </si>
  <si>
    <t>(5,960*3,600+1,800*0,500+1,500*0,530)*0,100</t>
  </si>
  <si>
    <t>8</t>
  </si>
  <si>
    <t>631311126</t>
  </si>
  <si>
    <t>Mazanina tl přes 80 do 120 mm z betonu prostého bez zvýšených nároků na prostředí tř. C 25/30</t>
  </si>
  <si>
    <t>2075625708</t>
  </si>
  <si>
    <t>(5,960*3,600+1,800*0,500+1,500*0,530)*0,120*1,25</t>
  </si>
  <si>
    <t>9</t>
  </si>
  <si>
    <t>631319173</t>
  </si>
  <si>
    <t>Příplatek k mazanině tl přes 80 do 120 mm za stržení povrchu spodní vrstvy před vložením výztuže</t>
  </si>
  <si>
    <t>-1472857500</t>
  </si>
  <si>
    <t>10</t>
  </si>
  <si>
    <t>631361821</t>
  </si>
  <si>
    <t>Výztuž mazanin betonářskou ocelí 10 505</t>
  </si>
  <si>
    <t>t</t>
  </si>
  <si>
    <t>-2026597183</t>
  </si>
  <si>
    <t>(5,960*3,600+1,800*0,500+1,500*0,530)*4,440*1,20*0,001</t>
  </si>
  <si>
    <t>11</t>
  </si>
  <si>
    <t>632450124</t>
  </si>
  <si>
    <t>Vyrovnávací cementový potěr tl přes 40 do 50 mm ze suchých směsí provedený v pásu</t>
  </si>
  <si>
    <t>-258755630</t>
  </si>
  <si>
    <t>(5,960*3,600+1,800*0,500+1,500*0,530)</t>
  </si>
  <si>
    <t>12</t>
  </si>
  <si>
    <t>632451101</t>
  </si>
  <si>
    <t>Cementový samonivelační potěr ze suchých směsí tl přes 2 do 5 mm</t>
  </si>
  <si>
    <t>138470286</t>
  </si>
  <si>
    <t>Ostatní konstrukce a práce, bourání</t>
  </si>
  <si>
    <t>13</t>
  </si>
  <si>
    <t>965041341R</t>
  </si>
  <si>
    <t>Bourání nášlapné vrstvy podlah tl do 100 mm pl přes 4 m2</t>
  </si>
  <si>
    <t>309935678</t>
  </si>
  <si>
    <t>5,90*3,60*0,10</t>
  </si>
  <si>
    <t>0,50*(1,50+1,00)*0,53*0,10</t>
  </si>
  <si>
    <t>-0,50*0,50*1,10*0,10</t>
  </si>
  <si>
    <t>14</t>
  </si>
  <si>
    <t>965043341</t>
  </si>
  <si>
    <t>Bourání podkladů pod dlažby betonových s potěrem nebo teracem tl do 100 mm pl přes 4 m2</t>
  </si>
  <si>
    <t>-476141341</t>
  </si>
  <si>
    <t>5,90*3,60*0,40</t>
  </si>
  <si>
    <t>1,80*0,500*0,40</t>
  </si>
  <si>
    <t>0,50*(1,50+1,00)*0,53*0,40</t>
  </si>
  <si>
    <t>-0,50*0,50*1,10*0,40</t>
  </si>
  <si>
    <t>978013191</t>
  </si>
  <si>
    <t>Otlučení (osekání) vnitřní vápenné nebo vápenocementové omítky stěn v rozsahu přes 50 do 100 %</t>
  </si>
  <si>
    <t>1704094294</t>
  </si>
  <si>
    <t>"Stěna zadní podélná</t>
  </si>
  <si>
    <t>5,90*2,60</t>
  </si>
  <si>
    <t xml:space="preserve">"Stěna zadní </t>
  </si>
  <si>
    <t>3,10*2,60</t>
  </si>
  <si>
    <t>"Přední  podélná s dveřmi</t>
  </si>
  <si>
    <t>(1,20+0,70+1,50+2,60)*2,60</t>
  </si>
  <si>
    <t>"Stěna s oknem</t>
  </si>
  <si>
    <t>3,60*2,60</t>
  </si>
  <si>
    <t>"Odečet okna</t>
  </si>
  <si>
    <t>-1,80*1,60</t>
  </si>
  <si>
    <t>"Odečet dveří</t>
  </si>
  <si>
    <t>-1,50*2,05</t>
  </si>
  <si>
    <t>"Přípočet okenního ostění</t>
  </si>
  <si>
    <t>0,50*1,40*2</t>
  </si>
  <si>
    <t>"Přípočet dveřního ostění</t>
  </si>
  <si>
    <t>0,65*2,05*2</t>
  </si>
  <si>
    <t>998</t>
  </si>
  <si>
    <t>Přesun hmot</t>
  </si>
  <si>
    <t>16</t>
  </si>
  <si>
    <t>997013501</t>
  </si>
  <si>
    <t>Odvoz suti a vybouraných hmot na skládku nebo meziskládku do 1 km se složením</t>
  </si>
  <si>
    <t>-1652827388</t>
  </si>
  <si>
    <t>17</t>
  </si>
  <si>
    <t>997013873</t>
  </si>
  <si>
    <t>Poplatek za uložení stavebního odpadu na recyklační skládce (skládkovné) zeminy a kamení zatříděného do Katalogu odpadů pod kódem 17 05 04</t>
  </si>
  <si>
    <t>-2018526035</t>
  </si>
  <si>
    <t>18</t>
  </si>
  <si>
    <t>998011001</t>
  </si>
  <si>
    <t>Přesun hmot pro budovy zděné v do 6 m, ručně</t>
  </si>
  <si>
    <t>-1171476543</t>
  </si>
  <si>
    <t>PSV</t>
  </si>
  <si>
    <t>Práce a dodávky PSV</t>
  </si>
  <si>
    <t>713</t>
  </si>
  <si>
    <t>Izolace tepelné</t>
  </si>
  <si>
    <t>19</t>
  </si>
  <si>
    <t>713121111</t>
  </si>
  <si>
    <t>Montáž izolace tepelné podlah volně kladenými rohožemi, pásy, dílci, deskami 1 vrstva</t>
  </si>
  <si>
    <t>371798510</t>
  </si>
  <si>
    <t>(5,960*3,600+1,800*0,500+1,500*0,530)*2</t>
  </si>
  <si>
    <t>20</t>
  </si>
  <si>
    <t>M</t>
  </si>
  <si>
    <t>28372317</t>
  </si>
  <si>
    <t>deska EPS 100 pro konstrukce s běžným zatížením λ=0,037 tl 150mm</t>
  </si>
  <si>
    <t>32</t>
  </si>
  <si>
    <t>658906329</t>
  </si>
  <si>
    <t>46,302*1,02 'Přepočtené koeficientem množství</t>
  </si>
  <si>
    <t>998713101</t>
  </si>
  <si>
    <t>Přesun hmot tonážní pro izolace tepelné v objektech v do 6 m</t>
  </si>
  <si>
    <t>-433413118</t>
  </si>
  <si>
    <t>735</t>
  </si>
  <si>
    <t>Ústřední vytápění - otopná tělesa</t>
  </si>
  <si>
    <t>22</t>
  </si>
  <si>
    <t>735151811</t>
  </si>
  <si>
    <t>Demontáž otopného tělesa, vypuštění a zaslepení systému systému</t>
  </si>
  <si>
    <t>kus</t>
  </si>
  <si>
    <t>459387069</t>
  </si>
  <si>
    <t>23</t>
  </si>
  <si>
    <t>735152382.KRD</t>
  </si>
  <si>
    <t>Nové ventily (1x termostatický, 1x uzavírací)</t>
  </si>
  <si>
    <t>kpl</t>
  </si>
  <si>
    <t>-1996892371</t>
  </si>
  <si>
    <t>24</t>
  </si>
  <si>
    <t>735159220</t>
  </si>
  <si>
    <t>Zpětná montáž otopného tělesa, napuštění systému</t>
  </si>
  <si>
    <t>1107332040</t>
  </si>
  <si>
    <t>25</t>
  </si>
  <si>
    <t>998735101R</t>
  </si>
  <si>
    <t>-448834174</t>
  </si>
  <si>
    <t>763</t>
  </si>
  <si>
    <t>Konstrukce suché výstavby</t>
  </si>
  <si>
    <t>26</t>
  </si>
  <si>
    <t>763131831</t>
  </si>
  <si>
    <t>Demontáž SDK podhledu s jednovrstvou nosnou kcí z ocelových profilů opláštění jednoduché</t>
  </si>
  <si>
    <t>-307039828</t>
  </si>
  <si>
    <t>27</t>
  </si>
  <si>
    <t>763131414</t>
  </si>
  <si>
    <t>SDK podhled desky 1xA 15 bez izolace dvouvrstvá spodní kce profil CD+UD</t>
  </si>
  <si>
    <t>821500024</t>
  </si>
  <si>
    <t>5,960*3,600</t>
  </si>
  <si>
    <t>28</t>
  </si>
  <si>
    <t>763153613R</t>
  </si>
  <si>
    <t>Montáž systémových podlahových dílců odvětrávané podlahy, vč. materiálu</t>
  </si>
  <si>
    <t>1703252064</t>
  </si>
  <si>
    <t>Poznámka k položce:
včetně dodávky dílců IGLÚ, gutta</t>
  </si>
  <si>
    <t>(5,960*3,600+1,500*0,530+1,800 *0,55)</t>
  </si>
  <si>
    <t>29</t>
  </si>
  <si>
    <t>998763301</t>
  </si>
  <si>
    <t>Přesun hmot tonážní pro sádrokartonové konstrukce v objektech v do 6 m</t>
  </si>
  <si>
    <t>-602642601</t>
  </si>
  <si>
    <t>766</t>
  </si>
  <si>
    <t>Konstrukce truhlářské</t>
  </si>
  <si>
    <t>30</t>
  </si>
  <si>
    <t>766411811</t>
  </si>
  <si>
    <t>Demontáž truhlářského obložení stěn z panelů plochy do 1,5 m2</t>
  </si>
  <si>
    <t>2043744850</t>
  </si>
  <si>
    <t>2*(3,100+5,900)-1,500</t>
  </si>
  <si>
    <t>31</t>
  </si>
  <si>
    <t>766660002</t>
  </si>
  <si>
    <t>Montáž dveřních křídel otvíravých jednokřídlových š přes 0,8 m do ocelové zárubně</t>
  </si>
  <si>
    <t>-827930505</t>
  </si>
  <si>
    <t>766691914</t>
  </si>
  <si>
    <t>Vyvěšení nebo zavěšení dřevěných křídel dveří pl do 2 m2</t>
  </si>
  <si>
    <t>2016227884</t>
  </si>
  <si>
    <t>33</t>
  </si>
  <si>
    <t>766694123</t>
  </si>
  <si>
    <t>Montáž parapetních dřevěných nebo plastových š přes 30 cm dl přes 1,6 do 2,6 m</t>
  </si>
  <si>
    <t>-89712943</t>
  </si>
  <si>
    <t>34</t>
  </si>
  <si>
    <t>60794108</t>
  </si>
  <si>
    <t>parapet dřevotřískový vnitřní povrch laminátový š 550mm</t>
  </si>
  <si>
    <t>722531967</t>
  </si>
  <si>
    <t>1,800*1,05</t>
  </si>
  <si>
    <t>35</t>
  </si>
  <si>
    <t>998766101</t>
  </si>
  <si>
    <t>Přesun hmot tonážní pro kce truhlářské v objektech v do 6 m</t>
  </si>
  <si>
    <t>487962375</t>
  </si>
  <si>
    <t>776</t>
  </si>
  <si>
    <t>Podlahy povlakové</t>
  </si>
  <si>
    <t>36</t>
  </si>
  <si>
    <t>776221111</t>
  </si>
  <si>
    <t>Lepení pásů z PVC standardním lepidlem, včetně penetrace</t>
  </si>
  <si>
    <t>-1738613073</t>
  </si>
  <si>
    <t>(5,960*3,600+1,500*0,530)</t>
  </si>
  <si>
    <t>37</t>
  </si>
  <si>
    <t>28412245</t>
  </si>
  <si>
    <t>krytina podlahová PVC heterogenní š 1,5m tl 2mm</t>
  </si>
  <si>
    <t>890474496</t>
  </si>
  <si>
    <t>22,251*1,1 'Přepočtené koeficientem množství</t>
  </si>
  <si>
    <t>38</t>
  </si>
  <si>
    <t>776411111R</t>
  </si>
  <si>
    <t>Montáž obvodové soklové lišty</t>
  </si>
  <si>
    <t>-1532305574</t>
  </si>
  <si>
    <t>(2*(5,960+3,600)+1,500+2*0,530)*1,10</t>
  </si>
  <si>
    <t>39</t>
  </si>
  <si>
    <t>998776101R</t>
  </si>
  <si>
    <t>Přesun hmot tonážní pro podlahy povlakové v objektech v do 6 m</t>
  </si>
  <si>
    <t>160269265</t>
  </si>
  <si>
    <t>784</t>
  </si>
  <si>
    <t>Dokončovací práce - malby a tapety</t>
  </si>
  <si>
    <t>40</t>
  </si>
  <si>
    <t>784211101</t>
  </si>
  <si>
    <t>Dvojnásobné bílé malby ze směsí za mokra výborně oděruvzdorných v místnostech v do 3,80 m</t>
  </si>
  <si>
    <t>1461507304</t>
  </si>
  <si>
    <t>"Strop"5,930*3,300</t>
  </si>
  <si>
    <t>"Stěna zadní podélná"(5,90-0,10)*2,40</t>
  </si>
  <si>
    <t>"Stěna zadní "(3,10-0,40)*2,40</t>
  </si>
  <si>
    <t>"Přední  podélná s dveřmi"(1,20+0,70+1,50+2,60-0,10)*2,40</t>
  </si>
  <si>
    <t>"Stěna s oknem"(3,60-2*0,20)*2,40</t>
  </si>
  <si>
    <t>VRN</t>
  </si>
  <si>
    <t>Vedlejší rozpočtové náklady</t>
  </si>
  <si>
    <t>VRN3</t>
  </si>
  <si>
    <t>Zařízení staveniště</t>
  </si>
  <si>
    <t>41</t>
  </si>
  <si>
    <t>032503000R</t>
  </si>
  <si>
    <t>Zábor veřejné plochy</t>
  </si>
  <si>
    <t>1024</t>
  </si>
  <si>
    <t>-641651659</t>
  </si>
  <si>
    <t>42</t>
  </si>
  <si>
    <t>032803000</t>
  </si>
  <si>
    <t>Ostatní vybavení staveniště</t>
  </si>
  <si>
    <t>1013305018</t>
  </si>
  <si>
    <t>Poznámka k položce:
KOntejner - doba použití 30 dnů</t>
  </si>
  <si>
    <t>VÝMĚR PRACÍ - rekonstrukce místnosti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</si>
</sst>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7" formatCode="#,##0.000"/>
  </numFmts>
  <fonts count="2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167" fontId="17" fillId="0" borderId="16" xfId="0" applyNumberFormat="1" applyFont="1" applyBorder="1" applyAlignment="1" applyProtection="1">
      <alignment vertical="center"/>
      <protection locked="0"/>
    </xf>
    <xf numFmtId="4" fontId="17" fillId="0" borderId="16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3" fillId="0" borderId="16" xfId="0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167" fontId="23" fillId="0" borderId="16" xfId="0" applyNumberFormat="1" applyFont="1" applyBorder="1" applyAlignment="1" applyProtection="1">
      <alignment vertical="center"/>
      <protection locked="0"/>
    </xf>
    <xf numFmtId="4" fontId="23" fillId="0" borderId="16" xfId="0" applyNumberFormat="1" applyFont="1" applyBorder="1" applyAlignment="1" applyProtection="1">
      <alignment vertical="center"/>
      <protection locked="0"/>
    </xf>
    <xf numFmtId="0" fontId="24" fillId="0" borderId="16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233"/>
  <sheetViews>
    <sheetView showGridLines="0" tabSelected="1" workbookViewId="0" topLeftCell="A1">
      <selection activeCell="K238" sqref="K2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2.28125" style="1" customWidth="1"/>
    <col min="14" max="14" width="16.28125" style="1" customWidth="1"/>
    <col min="15" max="15" width="12.28125" style="1" customWidth="1"/>
    <col min="16" max="16" width="15.00390625" style="1" customWidth="1"/>
    <col min="17" max="17" width="11.00390625" style="1" customWidth="1"/>
    <col min="18" max="18" width="15.00390625" style="1" customWidth="1"/>
    <col min="19" max="19" width="16.28125" style="1" customWidth="1"/>
    <col min="20" max="20" width="11.00390625" style="1" customWidth="1"/>
    <col min="21" max="21" width="15.00390625" style="1" customWidth="1"/>
    <col min="22" max="22" width="16.28125" style="1" customWidth="1"/>
    <col min="35" max="56" width="9.28125" style="1" hidden="1" customWidth="1"/>
  </cols>
  <sheetData>
    <row r="1" ht="12">
      <c r="A1" s="37"/>
    </row>
    <row r="2" spans="12:37" s="1" customFormat="1" ht="36.95" customHeight="1">
      <c r="L2" s="118"/>
      <c r="M2" s="117"/>
      <c r="AK2" s="11" t="s">
        <v>37</v>
      </c>
    </row>
    <row r="3" spans="2:37" s="1" customFormat="1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AK3" s="11" t="s">
        <v>38</v>
      </c>
    </row>
    <row r="4" spans="2:37" s="1" customFormat="1" ht="24.95" customHeight="1">
      <c r="B4" s="14"/>
      <c r="D4" s="15" t="s">
        <v>328</v>
      </c>
      <c r="L4" s="14"/>
      <c r="AK4" s="11" t="s">
        <v>1</v>
      </c>
    </row>
    <row r="5" spans="2:12" s="1" customFormat="1" ht="6.95" customHeight="1">
      <c r="B5" s="14"/>
      <c r="L5" s="14"/>
    </row>
    <row r="6" spans="1:22" s="3" customFormat="1" ht="16.5" customHeight="1">
      <c r="A6" s="38"/>
      <c r="B6" s="39"/>
      <c r="C6" s="38"/>
      <c r="D6" s="38"/>
      <c r="E6" s="113" t="s">
        <v>0</v>
      </c>
      <c r="F6" s="113"/>
      <c r="G6" s="113"/>
      <c r="H6" s="113"/>
      <c r="I6" s="38"/>
      <c r="J6" s="38"/>
      <c r="K6" s="38"/>
      <c r="L6" s="40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" customFormat="1" ht="6.95" customHeight="1">
      <c r="A7" s="19"/>
      <c r="B7" s="20"/>
      <c r="C7" s="19"/>
      <c r="D7" s="19"/>
      <c r="E7" s="19"/>
      <c r="F7" s="19"/>
      <c r="G7" s="19"/>
      <c r="H7" s="19"/>
      <c r="I7" s="19"/>
      <c r="J7" s="19"/>
      <c r="K7" s="19"/>
      <c r="L7" s="23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" customFormat="1" ht="6.95" customHeight="1">
      <c r="A8" s="19"/>
      <c r="B8" s="20"/>
      <c r="C8" s="19"/>
      <c r="D8" s="34"/>
      <c r="E8" s="34"/>
      <c r="F8" s="34"/>
      <c r="G8" s="34"/>
      <c r="H8" s="34"/>
      <c r="I8" s="34"/>
      <c r="J8" s="34"/>
      <c r="K8" s="34"/>
      <c r="L8" s="23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" customFormat="1" ht="25.35" customHeight="1">
      <c r="A9" s="19"/>
      <c r="B9" s="20"/>
      <c r="C9" s="19"/>
      <c r="D9" s="41" t="s">
        <v>12</v>
      </c>
      <c r="E9" s="19"/>
      <c r="F9" s="19"/>
      <c r="G9" s="19"/>
      <c r="H9" s="19"/>
      <c r="I9" s="19"/>
      <c r="J9" s="36">
        <f>ROUND(J101,2)</f>
        <v>0</v>
      </c>
      <c r="K9" s="19"/>
      <c r="L9" s="23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" customFormat="1" ht="6.95" customHeight="1">
      <c r="A10" s="19"/>
      <c r="B10" s="20"/>
      <c r="C10" s="19"/>
      <c r="D10" s="34"/>
      <c r="E10" s="34"/>
      <c r="F10" s="34"/>
      <c r="G10" s="34"/>
      <c r="H10" s="34"/>
      <c r="I10" s="34"/>
      <c r="J10" s="34"/>
      <c r="K10" s="34"/>
      <c r="L10" s="23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" customFormat="1" ht="14.45" customHeight="1">
      <c r="A11" s="19"/>
      <c r="B11" s="20"/>
      <c r="C11" s="19"/>
      <c r="D11" s="19"/>
      <c r="E11" s="19"/>
      <c r="F11" s="22" t="s">
        <v>14</v>
      </c>
      <c r="G11" s="19"/>
      <c r="H11" s="19"/>
      <c r="I11" s="22" t="s">
        <v>13</v>
      </c>
      <c r="J11" s="22" t="s">
        <v>15</v>
      </c>
      <c r="K11" s="19"/>
      <c r="L11" s="23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2" customFormat="1" ht="14.45" customHeight="1">
      <c r="A12" s="19"/>
      <c r="B12" s="20"/>
      <c r="C12" s="19"/>
      <c r="D12" s="42" t="s">
        <v>16</v>
      </c>
      <c r="E12" s="17" t="s">
        <v>17</v>
      </c>
      <c r="F12" s="43" t="e">
        <f>ROUND((SUM(AV101:AV232)),2)</f>
        <v>#REF!</v>
      </c>
      <c r="G12" s="19"/>
      <c r="H12" s="19"/>
      <c r="I12" s="44">
        <v>0.21</v>
      </c>
      <c r="J12" s="43" t="e">
        <f>ROUND(((SUM(AV101:AV232))*I12),2)</f>
        <v>#REF!</v>
      </c>
      <c r="K12" s="19"/>
      <c r="L12" s="23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2" customFormat="1" ht="14.45" customHeight="1">
      <c r="A13" s="19"/>
      <c r="B13" s="20"/>
      <c r="C13" s="19"/>
      <c r="D13" s="19"/>
      <c r="E13" s="17" t="s">
        <v>18</v>
      </c>
      <c r="F13" s="43" t="e">
        <f>ROUND((SUM(AW101:AW232)),2)</f>
        <v>#REF!</v>
      </c>
      <c r="G13" s="19"/>
      <c r="H13" s="19"/>
      <c r="I13" s="44">
        <v>0.15</v>
      </c>
      <c r="J13" s="43" t="e">
        <f>ROUND(((SUM(AW101:AW232))*I13),2)</f>
        <v>#REF!</v>
      </c>
      <c r="K13" s="19"/>
      <c r="L13" s="23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2" customFormat="1" ht="14.45" customHeight="1" hidden="1">
      <c r="A14" s="19"/>
      <c r="B14" s="20"/>
      <c r="C14" s="19"/>
      <c r="D14" s="19"/>
      <c r="E14" s="17" t="s">
        <v>19</v>
      </c>
      <c r="F14" s="43" t="e">
        <f>ROUND((SUM(AX101:AX232)),2)</f>
        <v>#REF!</v>
      </c>
      <c r="G14" s="19"/>
      <c r="H14" s="19"/>
      <c r="I14" s="44">
        <v>0.21</v>
      </c>
      <c r="J14" s="43">
        <f>0</f>
        <v>0</v>
      </c>
      <c r="K14" s="19"/>
      <c r="L14" s="23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2" customFormat="1" ht="14.45" customHeight="1" hidden="1">
      <c r="A15" s="19"/>
      <c r="B15" s="20"/>
      <c r="C15" s="19"/>
      <c r="D15" s="19"/>
      <c r="E15" s="17" t="s">
        <v>20</v>
      </c>
      <c r="F15" s="43" t="e">
        <f>ROUND((SUM(AY101:AY232)),2)</f>
        <v>#REF!</v>
      </c>
      <c r="G15" s="19"/>
      <c r="H15" s="19"/>
      <c r="I15" s="44">
        <v>0.15</v>
      </c>
      <c r="J15" s="43">
        <f>0</f>
        <v>0</v>
      </c>
      <c r="K15" s="19"/>
      <c r="L15" s="23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2" customFormat="1" ht="14.45" customHeight="1" hidden="1">
      <c r="A16" s="19"/>
      <c r="B16" s="20"/>
      <c r="C16" s="19"/>
      <c r="D16" s="19"/>
      <c r="E16" s="17" t="s">
        <v>21</v>
      </c>
      <c r="F16" s="43" t="e">
        <f>ROUND((SUM(AZ101:AZ232)),2)</f>
        <v>#REF!</v>
      </c>
      <c r="G16" s="19"/>
      <c r="H16" s="19"/>
      <c r="I16" s="44">
        <v>0</v>
      </c>
      <c r="J16" s="43">
        <f>0</f>
        <v>0</v>
      </c>
      <c r="K16" s="19"/>
      <c r="L16" s="23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" customFormat="1" ht="6.95" customHeight="1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23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2" customFormat="1" ht="25.35" customHeight="1">
      <c r="A18" s="19"/>
      <c r="B18" s="20"/>
      <c r="C18" s="45"/>
      <c r="D18" s="46" t="s">
        <v>22</v>
      </c>
      <c r="E18" s="33"/>
      <c r="F18" s="33"/>
      <c r="G18" s="47" t="s">
        <v>23</v>
      </c>
      <c r="H18" s="48" t="s">
        <v>24</v>
      </c>
      <c r="I18" s="33"/>
      <c r="J18" s="49" t="e">
        <f>SUM(J9:J16)</f>
        <v>#REF!</v>
      </c>
      <c r="K18" s="50"/>
      <c r="L18" s="23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" customFormat="1" ht="14.45" customHeight="1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23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2:12" s="1" customFormat="1" ht="14.45" customHeight="1">
      <c r="B20" s="14"/>
      <c r="L20" s="14"/>
    </row>
    <row r="21" spans="2:12" s="1" customFormat="1" ht="14.45" customHeight="1">
      <c r="B21" s="14"/>
      <c r="L21" s="14"/>
    </row>
    <row r="22" spans="2:12" s="1" customFormat="1" ht="14.45" customHeight="1">
      <c r="B22" s="14"/>
      <c r="L22" s="14"/>
    </row>
    <row r="23" spans="2:12" s="1" customFormat="1" ht="14.45" customHeight="1">
      <c r="B23" s="14"/>
      <c r="L23" s="14"/>
    </row>
    <row r="24" spans="2:12" s="1" customFormat="1" ht="14.45" customHeight="1">
      <c r="B24" s="14"/>
      <c r="L24" s="14"/>
    </row>
    <row r="25" spans="2:12" s="1" customFormat="1" ht="14.45" customHeight="1">
      <c r="B25" s="14"/>
      <c r="L25" s="14"/>
    </row>
    <row r="26" spans="2:12" s="1" customFormat="1" ht="14.45" customHeight="1">
      <c r="B26" s="14"/>
      <c r="L26" s="14"/>
    </row>
    <row r="27" spans="2:12" s="1" customFormat="1" ht="14.45" customHeight="1">
      <c r="B27" s="14"/>
      <c r="L27" s="14"/>
    </row>
    <row r="28" spans="2:12" s="1" customFormat="1" ht="14.45" customHeight="1">
      <c r="B28" s="14"/>
      <c r="L28" s="14"/>
    </row>
    <row r="29" spans="2:12" s="2" customFormat="1" ht="14.45" customHeight="1">
      <c r="B29" s="23"/>
      <c r="D29" s="24" t="s">
        <v>25</v>
      </c>
      <c r="E29" s="25"/>
      <c r="F29" s="25"/>
      <c r="G29" s="24" t="s">
        <v>26</v>
      </c>
      <c r="H29" s="25"/>
      <c r="I29" s="25"/>
      <c r="J29" s="25"/>
      <c r="K29" s="25"/>
      <c r="L29" s="23"/>
    </row>
    <row r="30" spans="2:12" ht="12">
      <c r="B30" s="14"/>
      <c r="L30" s="14"/>
    </row>
    <row r="31" spans="2:12" ht="12">
      <c r="B31" s="14"/>
      <c r="L31" s="14"/>
    </row>
    <row r="32" spans="2:12" ht="12">
      <c r="B32" s="14"/>
      <c r="L32" s="14"/>
    </row>
    <row r="33" spans="2:12" ht="12">
      <c r="B33" s="14"/>
      <c r="L33" s="14"/>
    </row>
    <row r="34" spans="2:12" ht="12">
      <c r="B34" s="14"/>
      <c r="L34" s="14"/>
    </row>
    <row r="35" spans="2:12" ht="12">
      <c r="B35" s="14"/>
      <c r="L35" s="14"/>
    </row>
    <row r="36" spans="2:12" ht="12">
      <c r="B36" s="14"/>
      <c r="L36" s="14"/>
    </row>
    <row r="37" spans="2:12" ht="12">
      <c r="B37" s="14"/>
      <c r="L37" s="14"/>
    </row>
    <row r="38" spans="2:12" ht="12">
      <c r="B38" s="14"/>
      <c r="L38" s="14"/>
    </row>
    <row r="39" spans="2:12" ht="12">
      <c r="B39" s="14"/>
      <c r="L39" s="14"/>
    </row>
    <row r="40" spans="1:22" s="2" customFormat="1" ht="12.75">
      <c r="A40" s="19"/>
      <c r="B40" s="20"/>
      <c r="C40" s="19"/>
      <c r="D40" s="26" t="s">
        <v>27</v>
      </c>
      <c r="E40" s="21"/>
      <c r="F40" s="51" t="s">
        <v>28</v>
      </c>
      <c r="G40" s="26" t="s">
        <v>27</v>
      </c>
      <c r="H40" s="21"/>
      <c r="I40" s="21"/>
      <c r="J40" s="52" t="s">
        <v>28</v>
      </c>
      <c r="K40" s="21"/>
      <c r="L40" s="23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2:12" ht="12">
      <c r="B41" s="14"/>
      <c r="L41" s="14"/>
    </row>
    <row r="42" spans="2:12" ht="12">
      <c r="B42" s="14"/>
      <c r="L42" s="14"/>
    </row>
    <row r="43" spans="2:12" ht="12">
      <c r="B43" s="14"/>
      <c r="L43" s="14"/>
    </row>
    <row r="44" spans="1:22" s="2" customFormat="1" ht="12.75">
      <c r="A44" s="19"/>
      <c r="B44" s="20"/>
      <c r="C44" s="19"/>
      <c r="D44" s="24" t="s">
        <v>29</v>
      </c>
      <c r="E44" s="27"/>
      <c r="F44" s="27"/>
      <c r="G44" s="24" t="s">
        <v>30</v>
      </c>
      <c r="H44" s="27"/>
      <c r="I44" s="27"/>
      <c r="J44" s="27"/>
      <c r="K44" s="27"/>
      <c r="L44" s="23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2:12" ht="12">
      <c r="B45" s="14"/>
      <c r="L45" s="14"/>
    </row>
    <row r="46" spans="2:12" ht="12">
      <c r="B46" s="14"/>
      <c r="L46" s="14"/>
    </row>
    <row r="47" spans="2:12" ht="12">
      <c r="B47" s="14"/>
      <c r="L47" s="14"/>
    </row>
    <row r="48" spans="2:12" ht="12">
      <c r="B48" s="14"/>
      <c r="L48" s="14"/>
    </row>
    <row r="49" spans="2:12" ht="12">
      <c r="B49" s="14"/>
      <c r="L49" s="14"/>
    </row>
    <row r="50" spans="2:12" ht="12">
      <c r="B50" s="14"/>
      <c r="L50" s="14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1:22" s="2" customFormat="1" ht="12.75">
      <c r="A55" s="19"/>
      <c r="B55" s="20"/>
      <c r="C55" s="19"/>
      <c r="D55" s="26" t="s">
        <v>27</v>
      </c>
      <c r="E55" s="21"/>
      <c r="F55" s="51" t="s">
        <v>28</v>
      </c>
      <c r="G55" s="26" t="s">
        <v>27</v>
      </c>
      <c r="H55" s="21"/>
      <c r="I55" s="21"/>
      <c r="J55" s="52" t="s">
        <v>28</v>
      </c>
      <c r="K55" s="21"/>
      <c r="L55" s="23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2" customFormat="1" ht="14.45" customHeight="1">
      <c r="A56" s="19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3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60" spans="1:22" s="2" customFormat="1" ht="6.95" customHeight="1">
      <c r="A60" s="19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23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2" customFormat="1" ht="24.95" customHeight="1">
      <c r="A61" s="19"/>
      <c r="B61" s="20"/>
      <c r="C61" s="15" t="s">
        <v>40</v>
      </c>
      <c r="D61" s="19"/>
      <c r="E61" s="19"/>
      <c r="F61" s="19"/>
      <c r="G61" s="19"/>
      <c r="H61" s="19"/>
      <c r="I61" s="19"/>
      <c r="J61" s="19"/>
      <c r="K61" s="19"/>
      <c r="L61" s="23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2" customFormat="1" ht="6.95" customHeight="1">
      <c r="A62" s="19"/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23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2" customFormat="1" ht="10.35" customHeight="1">
      <c r="A63" s="19"/>
      <c r="B63" s="20"/>
      <c r="C63" s="19"/>
      <c r="D63" s="19"/>
      <c r="E63" s="19"/>
      <c r="F63" s="19"/>
      <c r="G63" s="19"/>
      <c r="H63" s="19"/>
      <c r="I63" s="19"/>
      <c r="J63" s="19"/>
      <c r="K63" s="19"/>
      <c r="L63" s="23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2" customFormat="1" ht="29.25" customHeight="1">
      <c r="A64" s="19"/>
      <c r="B64" s="20"/>
      <c r="C64" s="53" t="s">
        <v>41</v>
      </c>
      <c r="D64" s="45"/>
      <c r="E64" s="45"/>
      <c r="F64" s="45"/>
      <c r="G64" s="45"/>
      <c r="H64" s="45"/>
      <c r="I64" s="45"/>
      <c r="J64" s="54" t="s">
        <v>42</v>
      </c>
      <c r="K64" s="45"/>
      <c r="L64" s="23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2" customFormat="1" ht="10.35" customHeight="1">
      <c r="A65" s="19"/>
      <c r="B65" s="20"/>
      <c r="C65" s="19"/>
      <c r="D65" s="19"/>
      <c r="E65" s="19"/>
      <c r="F65" s="19"/>
      <c r="G65" s="19"/>
      <c r="H65" s="19"/>
      <c r="I65" s="19"/>
      <c r="J65" s="19"/>
      <c r="K65" s="19"/>
      <c r="L65" s="23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38" s="2" customFormat="1" ht="22.9" customHeight="1">
      <c r="A66" s="19"/>
      <c r="B66" s="20"/>
      <c r="C66" s="55" t="s">
        <v>43</v>
      </c>
      <c r="D66" s="19"/>
      <c r="E66" s="19"/>
      <c r="F66" s="19"/>
      <c r="G66" s="19"/>
      <c r="H66" s="19"/>
      <c r="I66" s="19"/>
      <c r="J66" s="36">
        <f>J101</f>
        <v>0</v>
      </c>
      <c r="K66" s="19"/>
      <c r="L66" s="23"/>
      <c r="M66" s="19"/>
      <c r="N66" s="19"/>
      <c r="O66" s="19"/>
      <c r="P66" s="19"/>
      <c r="Q66" s="19"/>
      <c r="R66" s="19"/>
      <c r="S66" s="19"/>
      <c r="T66" s="19"/>
      <c r="U66" s="19"/>
      <c r="V66" s="19"/>
      <c r="AL66" s="11" t="s">
        <v>44</v>
      </c>
    </row>
    <row r="67" spans="2:12" s="4" customFormat="1" ht="24.95" customHeight="1">
      <c r="B67" s="56"/>
      <c r="D67" s="57" t="s">
        <v>45</v>
      </c>
      <c r="E67" s="58"/>
      <c r="F67" s="58"/>
      <c r="G67" s="58"/>
      <c r="H67" s="58"/>
      <c r="I67" s="58"/>
      <c r="J67" s="59">
        <f>J102</f>
        <v>0</v>
      </c>
      <c r="L67" s="56"/>
    </row>
    <row r="68" spans="2:12" s="5" customFormat="1" ht="19.9" customHeight="1">
      <c r="B68" s="60"/>
      <c r="D68" s="61" t="s">
        <v>46</v>
      </c>
      <c r="E68" s="62"/>
      <c r="F68" s="62"/>
      <c r="G68" s="62"/>
      <c r="H68" s="62"/>
      <c r="I68" s="62"/>
      <c r="J68" s="63">
        <f>J103</f>
        <v>0</v>
      </c>
      <c r="L68" s="60"/>
    </row>
    <row r="69" spans="2:12" s="5" customFormat="1" ht="14.85" customHeight="1">
      <c r="B69" s="60"/>
      <c r="D69" s="61" t="s">
        <v>47</v>
      </c>
      <c r="E69" s="62"/>
      <c r="F69" s="62"/>
      <c r="G69" s="62"/>
      <c r="H69" s="62"/>
      <c r="I69" s="62"/>
      <c r="J69" s="63">
        <f>J117</f>
        <v>0</v>
      </c>
      <c r="L69" s="60"/>
    </row>
    <row r="70" spans="2:12" s="5" customFormat="1" ht="19.9" customHeight="1">
      <c r="B70" s="60"/>
      <c r="D70" s="61" t="s">
        <v>48</v>
      </c>
      <c r="E70" s="62"/>
      <c r="F70" s="62"/>
      <c r="G70" s="62"/>
      <c r="H70" s="62"/>
      <c r="I70" s="62"/>
      <c r="J70" s="63">
        <f>J120</f>
        <v>0</v>
      </c>
      <c r="L70" s="60"/>
    </row>
    <row r="71" spans="2:12" s="5" customFormat="1" ht="19.9" customHeight="1">
      <c r="B71" s="60"/>
      <c r="D71" s="61" t="s">
        <v>49</v>
      </c>
      <c r="E71" s="62"/>
      <c r="F71" s="62"/>
      <c r="G71" s="62"/>
      <c r="H71" s="62"/>
      <c r="I71" s="62"/>
      <c r="J71" s="63">
        <f>J144</f>
        <v>0</v>
      </c>
      <c r="L71" s="60"/>
    </row>
    <row r="72" spans="2:12" s="5" customFormat="1" ht="19.9" customHeight="1">
      <c r="B72" s="60"/>
      <c r="D72" s="61" t="s">
        <v>50</v>
      </c>
      <c r="E72" s="62"/>
      <c r="F72" s="62"/>
      <c r="G72" s="62"/>
      <c r="H72" s="62"/>
      <c r="I72" s="62"/>
      <c r="J72" s="63">
        <f>J174</f>
        <v>0</v>
      </c>
      <c r="L72" s="60"/>
    </row>
    <row r="73" spans="2:12" s="4" customFormat="1" ht="24.95" customHeight="1">
      <c r="B73" s="56"/>
      <c r="D73" s="57" t="s">
        <v>51</v>
      </c>
      <c r="E73" s="58"/>
      <c r="F73" s="58"/>
      <c r="G73" s="58"/>
      <c r="H73" s="58"/>
      <c r="I73" s="58"/>
      <c r="J73" s="59">
        <f>J178</f>
        <v>0</v>
      </c>
      <c r="L73" s="56"/>
    </row>
    <row r="74" spans="2:12" s="5" customFormat="1" ht="19.9" customHeight="1">
      <c r="B74" s="60"/>
      <c r="D74" s="61" t="s">
        <v>52</v>
      </c>
      <c r="E74" s="62"/>
      <c r="F74" s="62"/>
      <c r="G74" s="62"/>
      <c r="H74" s="62"/>
      <c r="I74" s="62"/>
      <c r="J74" s="63">
        <f>J179</f>
        <v>0</v>
      </c>
      <c r="L74" s="60"/>
    </row>
    <row r="75" spans="2:12" s="5" customFormat="1" ht="19.9" customHeight="1">
      <c r="B75" s="60"/>
      <c r="D75" s="61" t="s">
        <v>53</v>
      </c>
      <c r="E75" s="62"/>
      <c r="F75" s="62"/>
      <c r="G75" s="62"/>
      <c r="H75" s="62"/>
      <c r="I75" s="62"/>
      <c r="J75" s="63">
        <f>J186</f>
        <v>0</v>
      </c>
      <c r="L75" s="60"/>
    </row>
    <row r="76" spans="2:12" s="5" customFormat="1" ht="19.9" customHeight="1">
      <c r="B76" s="60"/>
      <c r="D76" s="61" t="s">
        <v>54</v>
      </c>
      <c r="E76" s="62"/>
      <c r="F76" s="62"/>
      <c r="G76" s="62"/>
      <c r="H76" s="62"/>
      <c r="I76" s="62"/>
      <c r="J76" s="63">
        <f>J191</f>
        <v>0</v>
      </c>
      <c r="L76" s="60"/>
    </row>
    <row r="77" spans="2:12" s="5" customFormat="1" ht="19.9" customHeight="1">
      <c r="B77" s="60"/>
      <c r="D77" s="61" t="s">
        <v>55</v>
      </c>
      <c r="E77" s="62"/>
      <c r="F77" s="62"/>
      <c r="G77" s="62"/>
      <c r="H77" s="62"/>
      <c r="I77" s="62"/>
      <c r="J77" s="63">
        <f>J199</f>
        <v>0</v>
      </c>
      <c r="L77" s="60"/>
    </row>
    <row r="78" spans="2:12" s="5" customFormat="1" ht="19.9" customHeight="1">
      <c r="B78" s="60"/>
      <c r="D78" s="61" t="s">
        <v>56</v>
      </c>
      <c r="E78" s="62"/>
      <c r="F78" s="62"/>
      <c r="G78" s="62"/>
      <c r="H78" s="62"/>
      <c r="I78" s="62"/>
      <c r="J78" s="63">
        <f>J208</f>
        <v>0</v>
      </c>
      <c r="L78" s="60"/>
    </row>
    <row r="79" spans="2:12" s="5" customFormat="1" ht="19.9" customHeight="1">
      <c r="B79" s="60"/>
      <c r="D79" s="61" t="s">
        <v>57</v>
      </c>
      <c r="E79" s="62"/>
      <c r="F79" s="62"/>
      <c r="G79" s="62"/>
      <c r="H79" s="62"/>
      <c r="I79" s="62"/>
      <c r="J79" s="63">
        <f>J216</f>
        <v>0</v>
      </c>
      <c r="L79" s="60"/>
    </row>
    <row r="80" spans="2:12" s="4" customFormat="1" ht="24.95" customHeight="1">
      <c r="B80" s="56"/>
      <c r="D80" s="57" t="s">
        <v>58</v>
      </c>
      <c r="E80" s="58"/>
      <c r="F80" s="58"/>
      <c r="G80" s="58"/>
      <c r="H80" s="58"/>
      <c r="I80" s="58"/>
      <c r="J80" s="59">
        <f>J228</f>
        <v>0</v>
      </c>
      <c r="L80" s="56"/>
    </row>
    <row r="81" spans="2:12" s="5" customFormat="1" ht="19.9" customHeight="1">
      <c r="B81" s="60"/>
      <c r="D81" s="61" t="s">
        <v>59</v>
      </c>
      <c r="E81" s="62"/>
      <c r="F81" s="62"/>
      <c r="G81" s="62"/>
      <c r="H81" s="62"/>
      <c r="I81" s="62"/>
      <c r="J81" s="63">
        <f>J229</f>
        <v>0</v>
      </c>
      <c r="L81" s="60"/>
    </row>
    <row r="82" spans="1:22" s="2" customFormat="1" ht="21.75" customHeight="1">
      <c r="A82" s="19"/>
      <c r="B82" s="20"/>
      <c r="C82" s="19"/>
      <c r="D82" s="19"/>
      <c r="E82" s="19"/>
      <c r="F82" s="19"/>
      <c r="G82" s="19"/>
      <c r="H82" s="19"/>
      <c r="I82" s="19"/>
      <c r="J82" s="19"/>
      <c r="K82" s="19"/>
      <c r="L82" s="23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2" customFormat="1" ht="6.95" customHeight="1">
      <c r="A83" s="19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3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7" spans="1:22" s="2" customFormat="1" ht="6.95" customHeight="1">
      <c r="A87" s="19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23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2" customFormat="1" ht="24.95" customHeight="1">
      <c r="A88" s="19"/>
      <c r="B88" s="20"/>
      <c r="C88" s="15" t="s">
        <v>60</v>
      </c>
      <c r="D88" s="19"/>
      <c r="E88" s="19"/>
      <c r="F88" s="19"/>
      <c r="G88" s="19"/>
      <c r="H88" s="19"/>
      <c r="I88" s="19"/>
      <c r="J88" s="19"/>
      <c r="K88" s="19"/>
      <c r="L88" s="23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2" customFormat="1" ht="6.95" customHeight="1">
      <c r="A89" s="19"/>
      <c r="B89" s="20"/>
      <c r="C89" s="19"/>
      <c r="D89" s="19"/>
      <c r="E89" s="19"/>
      <c r="F89" s="19"/>
      <c r="G89" s="19"/>
      <c r="H89" s="19"/>
      <c r="I89" s="19"/>
      <c r="J89" s="19"/>
      <c r="K89" s="19"/>
      <c r="L89" s="23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s="2" customFormat="1" ht="12" customHeight="1">
      <c r="A90" s="19"/>
      <c r="B90" s="20"/>
      <c r="C90" s="17" t="s">
        <v>4</v>
      </c>
      <c r="D90" s="19"/>
      <c r="E90" s="19"/>
      <c r="F90" s="19"/>
      <c r="G90" s="19"/>
      <c r="H90" s="19"/>
      <c r="I90" s="19"/>
      <c r="J90" s="19"/>
      <c r="K90" s="19"/>
      <c r="L90" s="23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2" customFormat="1" ht="16.5" customHeight="1">
      <c r="A91" s="19"/>
      <c r="B91" s="20"/>
      <c r="C91" s="19"/>
      <c r="D91" s="19"/>
      <c r="E91" s="115" t="e">
        <f>#REF!</f>
        <v>#REF!</v>
      </c>
      <c r="F91" s="116"/>
      <c r="G91" s="116"/>
      <c r="H91" s="116"/>
      <c r="I91" s="19"/>
      <c r="J91" s="19"/>
      <c r="K91" s="19"/>
      <c r="L91" s="23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2" customFormat="1" ht="12" customHeight="1">
      <c r="A92" s="19"/>
      <c r="B92" s="20"/>
      <c r="C92" s="17" t="s">
        <v>39</v>
      </c>
      <c r="D92" s="19"/>
      <c r="E92" s="19"/>
      <c r="F92" s="19"/>
      <c r="G92" s="19"/>
      <c r="H92" s="19"/>
      <c r="I92" s="19"/>
      <c r="J92" s="19"/>
      <c r="K92" s="19"/>
      <c r="L92" s="23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2" customFormat="1" ht="16.5" customHeight="1">
      <c r="A93" s="19"/>
      <c r="B93" s="20"/>
      <c r="C93" s="19"/>
      <c r="D93" s="19"/>
      <c r="E93" s="112" t="e">
        <f>#REF!</f>
        <v>#REF!</v>
      </c>
      <c r="F93" s="114"/>
      <c r="G93" s="114"/>
      <c r="H93" s="114"/>
      <c r="I93" s="19"/>
      <c r="J93" s="19"/>
      <c r="K93" s="19"/>
      <c r="L93" s="23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2" customFormat="1" ht="6.95" customHeight="1">
      <c r="A94" s="19"/>
      <c r="B94" s="20"/>
      <c r="C94" s="19"/>
      <c r="D94" s="19"/>
      <c r="E94" s="19"/>
      <c r="F94" s="19"/>
      <c r="G94" s="19"/>
      <c r="H94" s="19"/>
      <c r="I94" s="19"/>
      <c r="J94" s="19"/>
      <c r="K94" s="19"/>
      <c r="L94" s="23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2" customFormat="1" ht="12" customHeight="1">
      <c r="A95" s="19"/>
      <c r="B95" s="20"/>
      <c r="C95" s="17" t="s">
        <v>5</v>
      </c>
      <c r="D95" s="19"/>
      <c r="E95" s="19"/>
      <c r="F95" s="16" t="e">
        <f>#REF!</f>
        <v>#REF!</v>
      </c>
      <c r="G95" s="19"/>
      <c r="H95" s="19"/>
      <c r="I95" s="17" t="s">
        <v>6</v>
      </c>
      <c r="J95" s="32" t="e">
        <f>IF(#REF!="","",#REF!)</f>
        <v>#REF!</v>
      </c>
      <c r="K95" s="19"/>
      <c r="L95" s="23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" customFormat="1" ht="6.95" customHeight="1">
      <c r="A96" s="19"/>
      <c r="B96" s="20"/>
      <c r="C96" s="19"/>
      <c r="D96" s="19"/>
      <c r="E96" s="19"/>
      <c r="F96" s="19"/>
      <c r="G96" s="19"/>
      <c r="H96" s="19"/>
      <c r="I96" s="19"/>
      <c r="J96" s="19"/>
      <c r="K96" s="19"/>
      <c r="L96" s="23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2" customFormat="1" ht="15.2" customHeight="1">
      <c r="A97" s="19"/>
      <c r="B97" s="20"/>
      <c r="C97" s="17" t="s">
        <v>7</v>
      </c>
      <c r="D97" s="19"/>
      <c r="E97" s="19"/>
      <c r="F97" s="16" t="e">
        <f>#REF!</f>
        <v>#REF!</v>
      </c>
      <c r="G97" s="19"/>
      <c r="H97" s="19"/>
      <c r="I97" s="17" t="s">
        <v>9</v>
      </c>
      <c r="J97" s="18" t="e">
        <f>#REF!</f>
        <v>#REF!</v>
      </c>
      <c r="K97" s="19"/>
      <c r="L97" s="23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2" customFormat="1" ht="15.2" customHeight="1">
      <c r="A98" s="19"/>
      <c r="B98" s="20"/>
      <c r="C98" s="17" t="s">
        <v>8</v>
      </c>
      <c r="D98" s="19"/>
      <c r="E98" s="19"/>
      <c r="F98" s="16" t="e">
        <f>IF(#REF!="","",#REF!)</f>
        <v>#REF!</v>
      </c>
      <c r="G98" s="19"/>
      <c r="H98" s="19"/>
      <c r="I98" s="17" t="s">
        <v>11</v>
      </c>
      <c r="J98" s="18" t="e">
        <f>#REF!</f>
        <v>#REF!</v>
      </c>
      <c r="K98" s="19"/>
      <c r="L98" s="23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2" customFormat="1" ht="10.35" customHeight="1">
      <c r="A99" s="19"/>
      <c r="B99" s="20"/>
      <c r="C99" s="19"/>
      <c r="D99" s="19"/>
      <c r="E99" s="19"/>
      <c r="F99" s="19"/>
      <c r="G99" s="19"/>
      <c r="H99" s="19"/>
      <c r="I99" s="19"/>
      <c r="J99" s="19"/>
      <c r="K99" s="19"/>
      <c r="L99" s="23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s="6" customFormat="1" ht="29.25" customHeight="1">
      <c r="A100" s="64"/>
      <c r="B100" s="65"/>
      <c r="C100" s="66" t="s">
        <v>61</v>
      </c>
      <c r="D100" s="67" t="s">
        <v>33</v>
      </c>
      <c r="E100" s="67" t="s">
        <v>31</v>
      </c>
      <c r="F100" s="67" t="s">
        <v>32</v>
      </c>
      <c r="G100" s="67" t="s">
        <v>62</v>
      </c>
      <c r="H100" s="67" t="s">
        <v>63</v>
      </c>
      <c r="I100" s="67" t="s">
        <v>64</v>
      </c>
      <c r="J100" s="68" t="s">
        <v>42</v>
      </c>
      <c r="K100" s="69" t="s">
        <v>65</v>
      </c>
      <c r="L100" s="70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54" s="2" customFormat="1" ht="22.9" customHeight="1">
      <c r="A101" s="19"/>
      <c r="B101" s="20"/>
      <c r="C101" s="35" t="s">
        <v>66</v>
      </c>
      <c r="D101" s="19"/>
      <c r="E101" s="19"/>
      <c r="F101" s="19"/>
      <c r="G101" s="19"/>
      <c r="H101" s="19"/>
      <c r="I101" s="19"/>
      <c r="J101" s="71">
        <f>BB101</f>
        <v>0</v>
      </c>
      <c r="K101" s="19"/>
      <c r="L101" s="2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AK101" s="11" t="s">
        <v>34</v>
      </c>
      <c r="AL101" s="11" t="s">
        <v>44</v>
      </c>
      <c r="BB101" s="72">
        <f>BB102+BB178+BB228</f>
        <v>0</v>
      </c>
    </row>
    <row r="102" spans="2:54" s="7" customFormat="1" ht="25.9" customHeight="1">
      <c r="B102" s="73"/>
      <c r="D102" s="74" t="s">
        <v>34</v>
      </c>
      <c r="E102" s="75" t="s">
        <v>67</v>
      </c>
      <c r="F102" s="75" t="s">
        <v>68</v>
      </c>
      <c r="J102" s="76">
        <f>BB102</f>
        <v>0</v>
      </c>
      <c r="L102" s="73"/>
      <c r="AI102" s="74" t="s">
        <v>36</v>
      </c>
      <c r="AK102" s="77" t="s">
        <v>34</v>
      </c>
      <c r="AL102" s="77" t="s">
        <v>35</v>
      </c>
      <c r="AP102" s="74" t="s">
        <v>69</v>
      </c>
      <c r="BB102" s="78">
        <f>BB103+BB120+BB144+BB174</f>
        <v>0</v>
      </c>
    </row>
    <row r="103" spans="2:54" s="7" customFormat="1" ht="22.9" customHeight="1">
      <c r="B103" s="73"/>
      <c r="D103" s="74" t="s">
        <v>34</v>
      </c>
      <c r="E103" s="79" t="s">
        <v>70</v>
      </c>
      <c r="F103" s="79" t="s">
        <v>71</v>
      </c>
      <c r="J103" s="80">
        <f>BB103</f>
        <v>0</v>
      </c>
      <c r="L103" s="73"/>
      <c r="AI103" s="74" t="s">
        <v>36</v>
      </c>
      <c r="AK103" s="77" t="s">
        <v>34</v>
      </c>
      <c r="AL103" s="77" t="s">
        <v>36</v>
      </c>
      <c r="AP103" s="74" t="s">
        <v>69</v>
      </c>
      <c r="BB103" s="78">
        <f>BB104+SUM(BB105:BB117)</f>
        <v>0</v>
      </c>
    </row>
    <row r="104" spans="1:56" s="2" customFormat="1" ht="24.2" customHeight="1">
      <c r="A104" s="19"/>
      <c r="B104" s="81"/>
      <c r="C104" s="82" t="s">
        <v>36</v>
      </c>
      <c r="D104" s="82" t="s">
        <v>72</v>
      </c>
      <c r="E104" s="83" t="s">
        <v>73</v>
      </c>
      <c r="F104" s="84" t="s">
        <v>74</v>
      </c>
      <c r="G104" s="85" t="s">
        <v>75</v>
      </c>
      <c r="H104" s="86">
        <v>43.685</v>
      </c>
      <c r="I104" s="87"/>
      <c r="J104" s="87">
        <f>ROUND(I104*H104,2)</f>
        <v>0</v>
      </c>
      <c r="K104" s="88"/>
      <c r="L104" s="2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AI104" s="89" t="s">
        <v>76</v>
      </c>
      <c r="AK104" s="89" t="s">
        <v>72</v>
      </c>
      <c r="AL104" s="89" t="s">
        <v>38</v>
      </c>
      <c r="AP104" s="11" t="s">
        <v>69</v>
      </c>
      <c r="AV104" s="90" t="e">
        <f>IF(#REF!="základní",J104,0)</f>
        <v>#REF!</v>
      </c>
      <c r="AW104" s="90" t="e">
        <f>IF(#REF!="snížená",J104,0)</f>
        <v>#REF!</v>
      </c>
      <c r="AX104" s="90" t="e">
        <f>IF(#REF!="zákl. přenesená",J104,0)</f>
        <v>#REF!</v>
      </c>
      <c r="AY104" s="90" t="e">
        <f>IF(#REF!="sníž. přenesená",J104,0)</f>
        <v>#REF!</v>
      </c>
      <c r="AZ104" s="90" t="e">
        <f>IF(#REF!="nulová",J104,0)</f>
        <v>#REF!</v>
      </c>
      <c r="BA104" s="11" t="s">
        <v>36</v>
      </c>
      <c r="BB104" s="90">
        <f>ROUND(I104*H104,2)</f>
        <v>0</v>
      </c>
      <c r="BC104" s="11" t="s">
        <v>76</v>
      </c>
      <c r="BD104" s="89" t="s">
        <v>77</v>
      </c>
    </row>
    <row r="105" spans="2:42" s="8" customFormat="1" ht="12">
      <c r="B105" s="91"/>
      <c r="D105" s="92" t="s">
        <v>78</v>
      </c>
      <c r="E105" s="93" t="s">
        <v>0</v>
      </c>
      <c r="F105" s="94" t="s">
        <v>79</v>
      </c>
      <c r="H105" s="95">
        <v>16.24</v>
      </c>
      <c r="L105" s="91"/>
      <c r="AK105" s="93" t="s">
        <v>78</v>
      </c>
      <c r="AL105" s="93" t="s">
        <v>38</v>
      </c>
      <c r="AM105" s="8" t="s">
        <v>38</v>
      </c>
      <c r="AN105" s="8" t="s">
        <v>10</v>
      </c>
      <c r="AO105" s="8" t="s">
        <v>35</v>
      </c>
      <c r="AP105" s="93" t="s">
        <v>69</v>
      </c>
    </row>
    <row r="106" spans="2:42" s="8" customFormat="1" ht="12">
      <c r="B106" s="91"/>
      <c r="D106" s="92" t="s">
        <v>78</v>
      </c>
      <c r="E106" s="93" t="s">
        <v>0</v>
      </c>
      <c r="F106" s="94" t="s">
        <v>80</v>
      </c>
      <c r="H106" s="95">
        <v>7.56</v>
      </c>
      <c r="L106" s="91"/>
      <c r="AK106" s="93" t="s">
        <v>78</v>
      </c>
      <c r="AL106" s="93" t="s">
        <v>38</v>
      </c>
      <c r="AM106" s="8" t="s">
        <v>38</v>
      </c>
      <c r="AN106" s="8" t="s">
        <v>10</v>
      </c>
      <c r="AO106" s="8" t="s">
        <v>35</v>
      </c>
      <c r="AP106" s="93" t="s">
        <v>69</v>
      </c>
    </row>
    <row r="107" spans="2:42" s="8" customFormat="1" ht="12">
      <c r="B107" s="91"/>
      <c r="D107" s="92" t="s">
        <v>78</v>
      </c>
      <c r="E107" s="93" t="s">
        <v>0</v>
      </c>
      <c r="F107" s="94" t="s">
        <v>81</v>
      </c>
      <c r="H107" s="95">
        <v>16.52</v>
      </c>
      <c r="L107" s="91"/>
      <c r="AK107" s="93" t="s">
        <v>78</v>
      </c>
      <c r="AL107" s="93" t="s">
        <v>38</v>
      </c>
      <c r="AM107" s="8" t="s">
        <v>38</v>
      </c>
      <c r="AN107" s="8" t="s">
        <v>10</v>
      </c>
      <c r="AO107" s="8" t="s">
        <v>35</v>
      </c>
      <c r="AP107" s="93" t="s">
        <v>69</v>
      </c>
    </row>
    <row r="108" spans="2:42" s="8" customFormat="1" ht="12">
      <c r="B108" s="91"/>
      <c r="D108" s="92" t="s">
        <v>78</v>
      </c>
      <c r="E108" s="93" t="s">
        <v>0</v>
      </c>
      <c r="F108" s="94" t="s">
        <v>82</v>
      </c>
      <c r="H108" s="95">
        <v>8.96</v>
      </c>
      <c r="L108" s="91"/>
      <c r="AK108" s="93" t="s">
        <v>78</v>
      </c>
      <c r="AL108" s="93" t="s">
        <v>38</v>
      </c>
      <c r="AM108" s="8" t="s">
        <v>38</v>
      </c>
      <c r="AN108" s="8" t="s">
        <v>10</v>
      </c>
      <c r="AO108" s="8" t="s">
        <v>35</v>
      </c>
      <c r="AP108" s="93" t="s">
        <v>69</v>
      </c>
    </row>
    <row r="109" spans="2:42" s="8" customFormat="1" ht="12">
      <c r="B109" s="91"/>
      <c r="D109" s="92" t="s">
        <v>78</v>
      </c>
      <c r="E109" s="93" t="s">
        <v>0</v>
      </c>
      <c r="F109" s="94" t="s">
        <v>83</v>
      </c>
      <c r="H109" s="95">
        <v>-2.52</v>
      </c>
      <c r="L109" s="91"/>
      <c r="AK109" s="93" t="s">
        <v>78</v>
      </c>
      <c r="AL109" s="93" t="s">
        <v>38</v>
      </c>
      <c r="AM109" s="8" t="s">
        <v>38</v>
      </c>
      <c r="AN109" s="8" t="s">
        <v>10</v>
      </c>
      <c r="AO109" s="8" t="s">
        <v>35</v>
      </c>
      <c r="AP109" s="93" t="s">
        <v>69</v>
      </c>
    </row>
    <row r="110" spans="2:42" s="8" customFormat="1" ht="12">
      <c r="B110" s="91"/>
      <c r="D110" s="92" t="s">
        <v>78</v>
      </c>
      <c r="E110" s="93" t="s">
        <v>0</v>
      </c>
      <c r="F110" s="94" t="s">
        <v>84</v>
      </c>
      <c r="H110" s="95">
        <v>-3.075</v>
      </c>
      <c r="L110" s="91"/>
      <c r="AK110" s="93" t="s">
        <v>78</v>
      </c>
      <c r="AL110" s="93" t="s">
        <v>38</v>
      </c>
      <c r="AM110" s="8" t="s">
        <v>38</v>
      </c>
      <c r="AN110" s="8" t="s">
        <v>10</v>
      </c>
      <c r="AO110" s="8" t="s">
        <v>35</v>
      </c>
      <c r="AP110" s="93" t="s">
        <v>69</v>
      </c>
    </row>
    <row r="111" spans="2:42" s="9" customFormat="1" ht="12">
      <c r="B111" s="96"/>
      <c r="D111" s="92" t="s">
        <v>78</v>
      </c>
      <c r="E111" s="97" t="s">
        <v>0</v>
      </c>
      <c r="F111" s="98" t="s">
        <v>85</v>
      </c>
      <c r="H111" s="99">
        <v>43.68499999999999</v>
      </c>
      <c r="L111" s="96"/>
      <c r="AK111" s="97" t="s">
        <v>78</v>
      </c>
      <c r="AL111" s="97" t="s">
        <v>38</v>
      </c>
      <c r="AM111" s="9" t="s">
        <v>76</v>
      </c>
      <c r="AN111" s="9" t="s">
        <v>10</v>
      </c>
      <c r="AO111" s="9" t="s">
        <v>36</v>
      </c>
      <c r="AP111" s="97" t="s">
        <v>69</v>
      </c>
    </row>
    <row r="112" spans="1:56" s="2" customFormat="1" ht="24.2" customHeight="1">
      <c r="A112" s="19"/>
      <c r="B112" s="81"/>
      <c r="C112" s="82" t="s">
        <v>38</v>
      </c>
      <c r="D112" s="82" t="s">
        <v>72</v>
      </c>
      <c r="E112" s="83" t="s">
        <v>86</v>
      </c>
      <c r="F112" s="84" t="s">
        <v>87</v>
      </c>
      <c r="G112" s="85" t="s">
        <v>88</v>
      </c>
      <c r="H112" s="86">
        <v>12</v>
      </c>
      <c r="I112" s="87"/>
      <c r="J112" s="87">
        <f>ROUND(I112*H112,2)</f>
        <v>0</v>
      </c>
      <c r="K112" s="88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AI112" s="89" t="s">
        <v>76</v>
      </c>
      <c r="AK112" s="89" t="s">
        <v>72</v>
      </c>
      <c r="AL112" s="89" t="s">
        <v>38</v>
      </c>
      <c r="AP112" s="11" t="s">
        <v>69</v>
      </c>
      <c r="AV112" s="90" t="e">
        <f>IF(#REF!="základní",J112,0)</f>
        <v>#REF!</v>
      </c>
      <c r="AW112" s="90" t="e">
        <f>IF(#REF!="snížená",J112,0)</f>
        <v>#REF!</v>
      </c>
      <c r="AX112" s="90" t="e">
        <f>IF(#REF!="zákl. přenesená",J112,0)</f>
        <v>#REF!</v>
      </c>
      <c r="AY112" s="90" t="e">
        <f>IF(#REF!="sníž. přenesená",J112,0)</f>
        <v>#REF!</v>
      </c>
      <c r="AZ112" s="90" t="e">
        <f>IF(#REF!="nulová",J112,0)</f>
        <v>#REF!</v>
      </c>
      <c r="BA112" s="11" t="s">
        <v>36</v>
      </c>
      <c r="BB112" s="90">
        <f>ROUND(I112*H112,2)</f>
        <v>0</v>
      </c>
      <c r="BC112" s="11" t="s">
        <v>76</v>
      </c>
      <c r="BD112" s="89" t="s">
        <v>89</v>
      </c>
    </row>
    <row r="113" spans="2:42" s="8" customFormat="1" ht="12">
      <c r="B113" s="91"/>
      <c r="D113" s="92" t="s">
        <v>78</v>
      </c>
      <c r="E113" s="93" t="s">
        <v>0</v>
      </c>
      <c r="F113" s="94" t="s">
        <v>90</v>
      </c>
      <c r="H113" s="95">
        <v>12</v>
      </c>
      <c r="L113" s="91"/>
      <c r="AK113" s="93" t="s">
        <v>78</v>
      </c>
      <c r="AL113" s="93" t="s">
        <v>38</v>
      </c>
      <c r="AM113" s="8" t="s">
        <v>38</v>
      </c>
      <c r="AN113" s="8" t="s">
        <v>10</v>
      </c>
      <c r="AO113" s="8" t="s">
        <v>35</v>
      </c>
      <c r="AP113" s="93" t="s">
        <v>69</v>
      </c>
    </row>
    <row r="114" spans="2:42" s="9" customFormat="1" ht="12">
      <c r="B114" s="96"/>
      <c r="D114" s="92" t="s">
        <v>78</v>
      </c>
      <c r="E114" s="97" t="s">
        <v>0</v>
      </c>
      <c r="F114" s="98" t="s">
        <v>85</v>
      </c>
      <c r="H114" s="99">
        <v>12</v>
      </c>
      <c r="L114" s="96"/>
      <c r="AK114" s="97" t="s">
        <v>78</v>
      </c>
      <c r="AL114" s="97" t="s">
        <v>38</v>
      </c>
      <c r="AM114" s="9" t="s">
        <v>76</v>
      </c>
      <c r="AN114" s="9" t="s">
        <v>10</v>
      </c>
      <c r="AO114" s="9" t="s">
        <v>36</v>
      </c>
      <c r="AP114" s="97" t="s">
        <v>69</v>
      </c>
    </row>
    <row r="115" spans="1:56" s="2" customFormat="1" ht="24.2" customHeight="1">
      <c r="A115" s="19"/>
      <c r="B115" s="81"/>
      <c r="C115" s="82" t="s">
        <v>70</v>
      </c>
      <c r="D115" s="82" t="s">
        <v>72</v>
      </c>
      <c r="E115" s="83" t="s">
        <v>91</v>
      </c>
      <c r="F115" s="84" t="s">
        <v>92</v>
      </c>
      <c r="G115" s="85" t="s">
        <v>75</v>
      </c>
      <c r="H115" s="86">
        <v>5.5</v>
      </c>
      <c r="I115" s="87"/>
      <c r="J115" s="87">
        <f>ROUND(I115*H115,2)</f>
        <v>0</v>
      </c>
      <c r="K115" s="88"/>
      <c r="L115" s="20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AI115" s="89" t="s">
        <v>76</v>
      </c>
      <c r="AK115" s="89" t="s">
        <v>72</v>
      </c>
      <c r="AL115" s="89" t="s">
        <v>38</v>
      </c>
      <c r="AP115" s="11" t="s">
        <v>69</v>
      </c>
      <c r="AV115" s="90" t="e">
        <f>IF(#REF!="základní",J115,0)</f>
        <v>#REF!</v>
      </c>
      <c r="AW115" s="90" t="e">
        <f>IF(#REF!="snížená",J115,0)</f>
        <v>#REF!</v>
      </c>
      <c r="AX115" s="90" t="e">
        <f>IF(#REF!="zákl. přenesená",J115,0)</f>
        <v>#REF!</v>
      </c>
      <c r="AY115" s="90" t="e">
        <f>IF(#REF!="sníž. přenesená",J115,0)</f>
        <v>#REF!</v>
      </c>
      <c r="AZ115" s="90" t="e">
        <f>IF(#REF!="nulová",J115,0)</f>
        <v>#REF!</v>
      </c>
      <c r="BA115" s="11" t="s">
        <v>36</v>
      </c>
      <c r="BB115" s="90">
        <f>ROUND(I115*H115,2)</f>
        <v>0</v>
      </c>
      <c r="BC115" s="11" t="s">
        <v>76</v>
      </c>
      <c r="BD115" s="89" t="s">
        <v>93</v>
      </c>
    </row>
    <row r="116" spans="2:42" s="8" customFormat="1" ht="12">
      <c r="B116" s="91"/>
      <c r="D116" s="92" t="s">
        <v>78</v>
      </c>
      <c r="E116" s="93" t="s">
        <v>0</v>
      </c>
      <c r="F116" s="94" t="s">
        <v>94</v>
      </c>
      <c r="H116" s="95">
        <v>5.5</v>
      </c>
      <c r="L116" s="91"/>
      <c r="AK116" s="93" t="s">
        <v>78</v>
      </c>
      <c r="AL116" s="93" t="s">
        <v>38</v>
      </c>
      <c r="AM116" s="8" t="s">
        <v>38</v>
      </c>
      <c r="AN116" s="8" t="s">
        <v>10</v>
      </c>
      <c r="AO116" s="8" t="s">
        <v>36</v>
      </c>
      <c r="AP116" s="93" t="s">
        <v>69</v>
      </c>
    </row>
    <row r="117" spans="2:54" s="7" customFormat="1" ht="20.85" customHeight="1">
      <c r="B117" s="73"/>
      <c r="D117" s="74" t="s">
        <v>34</v>
      </c>
      <c r="E117" s="79" t="s">
        <v>38</v>
      </c>
      <c r="F117" s="79" t="s">
        <v>95</v>
      </c>
      <c r="J117" s="80">
        <f>BB117</f>
        <v>0</v>
      </c>
      <c r="L117" s="73"/>
      <c r="AI117" s="74" t="s">
        <v>36</v>
      </c>
      <c r="AK117" s="77" t="s">
        <v>34</v>
      </c>
      <c r="AL117" s="77" t="s">
        <v>38</v>
      </c>
      <c r="AP117" s="74" t="s">
        <v>69</v>
      </c>
      <c r="BB117" s="78">
        <f>SUM(BB118:BB119)</f>
        <v>0</v>
      </c>
    </row>
    <row r="118" spans="1:56" s="2" customFormat="1" ht="24.2" customHeight="1">
      <c r="A118" s="19"/>
      <c r="B118" s="81"/>
      <c r="C118" s="82" t="s">
        <v>76</v>
      </c>
      <c r="D118" s="82" t="s">
        <v>72</v>
      </c>
      <c r="E118" s="83" t="s">
        <v>96</v>
      </c>
      <c r="F118" s="84" t="s">
        <v>97</v>
      </c>
      <c r="G118" s="85" t="s">
        <v>98</v>
      </c>
      <c r="H118" s="86">
        <v>4.63</v>
      </c>
      <c r="I118" s="87"/>
      <c r="J118" s="87">
        <f>ROUND(I118*H118,2)</f>
        <v>0</v>
      </c>
      <c r="K118" s="88"/>
      <c r="L118" s="20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AI118" s="89" t="s">
        <v>76</v>
      </c>
      <c r="AK118" s="89" t="s">
        <v>72</v>
      </c>
      <c r="AL118" s="89" t="s">
        <v>70</v>
      </c>
      <c r="AP118" s="11" t="s">
        <v>69</v>
      </c>
      <c r="AV118" s="90" t="e">
        <f>IF(#REF!="základní",J118,0)</f>
        <v>#REF!</v>
      </c>
      <c r="AW118" s="90" t="e">
        <f>IF(#REF!="snížená",J118,0)</f>
        <v>#REF!</v>
      </c>
      <c r="AX118" s="90" t="e">
        <f>IF(#REF!="zákl. přenesená",J118,0)</f>
        <v>#REF!</v>
      </c>
      <c r="AY118" s="90" t="e">
        <f>IF(#REF!="sníž. přenesená",J118,0)</f>
        <v>#REF!</v>
      </c>
      <c r="AZ118" s="90" t="e">
        <f>IF(#REF!="nulová",J118,0)</f>
        <v>#REF!</v>
      </c>
      <c r="BA118" s="11" t="s">
        <v>36</v>
      </c>
      <c r="BB118" s="90">
        <f>ROUND(I118*H118,2)</f>
        <v>0</v>
      </c>
      <c r="BC118" s="11" t="s">
        <v>76</v>
      </c>
      <c r="BD118" s="89" t="s">
        <v>99</v>
      </c>
    </row>
    <row r="119" spans="2:42" s="8" customFormat="1" ht="12">
      <c r="B119" s="91"/>
      <c r="D119" s="92" t="s">
        <v>78</v>
      </c>
      <c r="E119" s="93" t="s">
        <v>0</v>
      </c>
      <c r="F119" s="94" t="s">
        <v>100</v>
      </c>
      <c r="H119" s="95">
        <v>4.63</v>
      </c>
      <c r="L119" s="91"/>
      <c r="AK119" s="93" t="s">
        <v>78</v>
      </c>
      <c r="AL119" s="93" t="s">
        <v>70</v>
      </c>
      <c r="AM119" s="8" t="s">
        <v>38</v>
      </c>
      <c r="AN119" s="8" t="s">
        <v>10</v>
      </c>
      <c r="AO119" s="8" t="s">
        <v>36</v>
      </c>
      <c r="AP119" s="93" t="s">
        <v>69</v>
      </c>
    </row>
    <row r="120" spans="2:54" s="7" customFormat="1" ht="22.9" customHeight="1">
      <c r="B120" s="73"/>
      <c r="D120" s="74" t="s">
        <v>34</v>
      </c>
      <c r="E120" s="79" t="s">
        <v>101</v>
      </c>
      <c r="F120" s="79" t="s">
        <v>102</v>
      </c>
      <c r="J120" s="80">
        <f>BB120</f>
        <v>0</v>
      </c>
      <c r="L120" s="73"/>
      <c r="AI120" s="74" t="s">
        <v>36</v>
      </c>
      <c r="AK120" s="77" t="s">
        <v>34</v>
      </c>
      <c r="AL120" s="77" t="s">
        <v>36</v>
      </c>
      <c r="AP120" s="74" t="s">
        <v>69</v>
      </c>
      <c r="BB120" s="78">
        <f>SUM(BB121:BB143)</f>
        <v>0</v>
      </c>
    </row>
    <row r="121" spans="1:56" s="2" customFormat="1" ht="24.2" customHeight="1">
      <c r="A121" s="19"/>
      <c r="B121" s="81"/>
      <c r="C121" s="82" t="s">
        <v>103</v>
      </c>
      <c r="D121" s="82" t="s">
        <v>72</v>
      </c>
      <c r="E121" s="83" t="s">
        <v>104</v>
      </c>
      <c r="F121" s="84" t="s">
        <v>105</v>
      </c>
      <c r="G121" s="85" t="s">
        <v>75</v>
      </c>
      <c r="H121" s="86">
        <v>43.861</v>
      </c>
      <c r="I121" s="87"/>
      <c r="J121" s="87">
        <f>ROUND(I121*H121,2)</f>
        <v>0</v>
      </c>
      <c r="K121" s="88"/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AI121" s="89" t="s">
        <v>76</v>
      </c>
      <c r="AK121" s="89" t="s">
        <v>72</v>
      </c>
      <c r="AL121" s="89" t="s">
        <v>38</v>
      </c>
      <c r="AP121" s="11" t="s">
        <v>69</v>
      </c>
      <c r="AV121" s="90" t="e">
        <f>IF(#REF!="základní",J121,0)</f>
        <v>#REF!</v>
      </c>
      <c r="AW121" s="90" t="e">
        <f>IF(#REF!="snížená",J121,0)</f>
        <v>#REF!</v>
      </c>
      <c r="AX121" s="90" t="e">
        <f>IF(#REF!="zákl. přenesená",J121,0)</f>
        <v>#REF!</v>
      </c>
      <c r="AY121" s="90" t="e">
        <f>IF(#REF!="sníž. přenesená",J121,0)</f>
        <v>#REF!</v>
      </c>
      <c r="AZ121" s="90" t="e">
        <f>IF(#REF!="nulová",J121,0)</f>
        <v>#REF!</v>
      </c>
      <c r="BA121" s="11" t="s">
        <v>36</v>
      </c>
      <c r="BB121" s="90">
        <f>ROUND(I121*H121,2)</f>
        <v>0</v>
      </c>
      <c r="BC121" s="11" t="s">
        <v>76</v>
      </c>
      <c r="BD121" s="89" t="s">
        <v>106</v>
      </c>
    </row>
    <row r="122" spans="2:42" s="8" customFormat="1" ht="12">
      <c r="B122" s="91"/>
      <c r="D122" s="92" t="s">
        <v>78</v>
      </c>
      <c r="E122" s="93" t="s">
        <v>0</v>
      </c>
      <c r="F122" s="94" t="s">
        <v>107</v>
      </c>
      <c r="H122" s="95">
        <v>14.5</v>
      </c>
      <c r="L122" s="91"/>
      <c r="AK122" s="93" t="s">
        <v>78</v>
      </c>
      <c r="AL122" s="93" t="s">
        <v>38</v>
      </c>
      <c r="AM122" s="8" t="s">
        <v>38</v>
      </c>
      <c r="AN122" s="8" t="s">
        <v>10</v>
      </c>
      <c r="AO122" s="8" t="s">
        <v>35</v>
      </c>
      <c r="AP122" s="93" t="s">
        <v>69</v>
      </c>
    </row>
    <row r="123" spans="2:42" s="8" customFormat="1" ht="12">
      <c r="B123" s="91"/>
      <c r="D123" s="92" t="s">
        <v>78</v>
      </c>
      <c r="E123" s="93" t="s">
        <v>0</v>
      </c>
      <c r="F123" s="94" t="s">
        <v>108</v>
      </c>
      <c r="H123" s="95">
        <v>6.75</v>
      </c>
      <c r="L123" s="91"/>
      <c r="AK123" s="93" t="s">
        <v>78</v>
      </c>
      <c r="AL123" s="93" t="s">
        <v>38</v>
      </c>
      <c r="AM123" s="8" t="s">
        <v>38</v>
      </c>
      <c r="AN123" s="8" t="s">
        <v>10</v>
      </c>
      <c r="AO123" s="8" t="s">
        <v>35</v>
      </c>
      <c r="AP123" s="93" t="s">
        <v>69</v>
      </c>
    </row>
    <row r="124" spans="2:42" s="8" customFormat="1" ht="12">
      <c r="B124" s="91"/>
      <c r="D124" s="92" t="s">
        <v>78</v>
      </c>
      <c r="E124" s="93" t="s">
        <v>0</v>
      </c>
      <c r="F124" s="94" t="s">
        <v>109</v>
      </c>
      <c r="H124" s="95">
        <v>14.75</v>
      </c>
      <c r="L124" s="91"/>
      <c r="AK124" s="93" t="s">
        <v>78</v>
      </c>
      <c r="AL124" s="93" t="s">
        <v>38</v>
      </c>
      <c r="AM124" s="8" t="s">
        <v>38</v>
      </c>
      <c r="AN124" s="8" t="s">
        <v>10</v>
      </c>
      <c r="AO124" s="8" t="s">
        <v>35</v>
      </c>
      <c r="AP124" s="93" t="s">
        <v>69</v>
      </c>
    </row>
    <row r="125" spans="2:42" s="8" customFormat="1" ht="12">
      <c r="B125" s="91"/>
      <c r="D125" s="92" t="s">
        <v>78</v>
      </c>
      <c r="E125" s="93" t="s">
        <v>0</v>
      </c>
      <c r="F125" s="94" t="s">
        <v>110</v>
      </c>
      <c r="H125" s="95">
        <v>8</v>
      </c>
      <c r="L125" s="91"/>
      <c r="AK125" s="93" t="s">
        <v>78</v>
      </c>
      <c r="AL125" s="93" t="s">
        <v>38</v>
      </c>
      <c r="AM125" s="8" t="s">
        <v>38</v>
      </c>
      <c r="AN125" s="8" t="s">
        <v>10</v>
      </c>
      <c r="AO125" s="8" t="s">
        <v>35</v>
      </c>
      <c r="AP125" s="93" t="s">
        <v>69</v>
      </c>
    </row>
    <row r="126" spans="2:42" s="8" customFormat="1" ht="12">
      <c r="B126" s="91"/>
      <c r="D126" s="92" t="s">
        <v>78</v>
      </c>
      <c r="E126" s="93" t="s">
        <v>0</v>
      </c>
      <c r="F126" s="94" t="s">
        <v>83</v>
      </c>
      <c r="H126" s="95">
        <v>-2.52</v>
      </c>
      <c r="L126" s="91"/>
      <c r="AK126" s="93" t="s">
        <v>78</v>
      </c>
      <c r="AL126" s="93" t="s">
        <v>38</v>
      </c>
      <c r="AM126" s="8" t="s">
        <v>38</v>
      </c>
      <c r="AN126" s="8" t="s">
        <v>10</v>
      </c>
      <c r="AO126" s="8" t="s">
        <v>35</v>
      </c>
      <c r="AP126" s="93" t="s">
        <v>69</v>
      </c>
    </row>
    <row r="127" spans="2:42" s="8" customFormat="1" ht="12">
      <c r="B127" s="91"/>
      <c r="D127" s="92" t="s">
        <v>78</v>
      </c>
      <c r="E127" s="93" t="s">
        <v>0</v>
      </c>
      <c r="F127" s="94" t="s">
        <v>84</v>
      </c>
      <c r="H127" s="95">
        <v>-3.075</v>
      </c>
      <c r="L127" s="91"/>
      <c r="AK127" s="93" t="s">
        <v>78</v>
      </c>
      <c r="AL127" s="93" t="s">
        <v>38</v>
      </c>
      <c r="AM127" s="8" t="s">
        <v>38</v>
      </c>
      <c r="AN127" s="8" t="s">
        <v>10</v>
      </c>
      <c r="AO127" s="8" t="s">
        <v>35</v>
      </c>
      <c r="AP127" s="93" t="s">
        <v>69</v>
      </c>
    </row>
    <row r="128" spans="2:42" s="8" customFormat="1" ht="12">
      <c r="B128" s="91"/>
      <c r="D128" s="92" t="s">
        <v>78</v>
      </c>
      <c r="E128" s="93" t="s">
        <v>0</v>
      </c>
      <c r="F128" s="94" t="s">
        <v>111</v>
      </c>
      <c r="H128" s="95">
        <v>2.3</v>
      </c>
      <c r="L128" s="91"/>
      <c r="AK128" s="93" t="s">
        <v>78</v>
      </c>
      <c r="AL128" s="93" t="s">
        <v>38</v>
      </c>
      <c r="AM128" s="8" t="s">
        <v>38</v>
      </c>
      <c r="AN128" s="8" t="s">
        <v>10</v>
      </c>
      <c r="AO128" s="8" t="s">
        <v>35</v>
      </c>
      <c r="AP128" s="93" t="s">
        <v>69</v>
      </c>
    </row>
    <row r="129" spans="2:42" s="8" customFormat="1" ht="12">
      <c r="B129" s="91"/>
      <c r="D129" s="92" t="s">
        <v>78</v>
      </c>
      <c r="E129" s="93" t="s">
        <v>0</v>
      </c>
      <c r="F129" s="94" t="s">
        <v>112</v>
      </c>
      <c r="H129" s="95">
        <v>3.156</v>
      </c>
      <c r="L129" s="91"/>
      <c r="AK129" s="93" t="s">
        <v>78</v>
      </c>
      <c r="AL129" s="93" t="s">
        <v>38</v>
      </c>
      <c r="AM129" s="8" t="s">
        <v>38</v>
      </c>
      <c r="AN129" s="8" t="s">
        <v>10</v>
      </c>
      <c r="AO129" s="8" t="s">
        <v>35</v>
      </c>
      <c r="AP129" s="93" t="s">
        <v>69</v>
      </c>
    </row>
    <row r="130" spans="2:42" s="9" customFormat="1" ht="12">
      <c r="B130" s="96"/>
      <c r="D130" s="92" t="s">
        <v>78</v>
      </c>
      <c r="E130" s="97" t="s">
        <v>0</v>
      </c>
      <c r="F130" s="98" t="s">
        <v>85</v>
      </c>
      <c r="H130" s="99">
        <v>43.86099999999999</v>
      </c>
      <c r="L130" s="96"/>
      <c r="AK130" s="97" t="s">
        <v>78</v>
      </c>
      <c r="AL130" s="97" t="s">
        <v>38</v>
      </c>
      <c r="AM130" s="9" t="s">
        <v>76</v>
      </c>
      <c r="AN130" s="9" t="s">
        <v>10</v>
      </c>
      <c r="AO130" s="9" t="s">
        <v>36</v>
      </c>
      <c r="AP130" s="97" t="s">
        <v>69</v>
      </c>
    </row>
    <row r="131" spans="1:56" s="2" customFormat="1" ht="24.2" customHeight="1">
      <c r="A131" s="19"/>
      <c r="B131" s="81"/>
      <c r="C131" s="82" t="s">
        <v>101</v>
      </c>
      <c r="D131" s="82" t="s">
        <v>72</v>
      </c>
      <c r="E131" s="83" t="s">
        <v>113</v>
      </c>
      <c r="F131" s="84" t="s">
        <v>114</v>
      </c>
      <c r="G131" s="85" t="s">
        <v>75</v>
      </c>
      <c r="H131" s="86">
        <v>43.861</v>
      </c>
      <c r="I131" s="87"/>
      <c r="J131" s="87">
        <f>ROUND(I131*H131,2)</f>
        <v>0</v>
      </c>
      <c r="K131" s="88"/>
      <c r="L131" s="20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AI131" s="89" t="s">
        <v>76</v>
      </c>
      <c r="AK131" s="89" t="s">
        <v>72</v>
      </c>
      <c r="AL131" s="89" t="s">
        <v>38</v>
      </c>
      <c r="AP131" s="11" t="s">
        <v>69</v>
      </c>
      <c r="AV131" s="90" t="e">
        <f>IF(#REF!="základní",J131,0)</f>
        <v>#REF!</v>
      </c>
      <c r="AW131" s="90" t="e">
        <f>IF(#REF!="snížená",J131,0)</f>
        <v>#REF!</v>
      </c>
      <c r="AX131" s="90" t="e">
        <f>IF(#REF!="zákl. přenesená",J131,0)</f>
        <v>#REF!</v>
      </c>
      <c r="AY131" s="90" t="e">
        <f>IF(#REF!="sníž. přenesená",J131,0)</f>
        <v>#REF!</v>
      </c>
      <c r="AZ131" s="90" t="e">
        <f>IF(#REF!="nulová",J131,0)</f>
        <v>#REF!</v>
      </c>
      <c r="BA131" s="11" t="s">
        <v>36</v>
      </c>
      <c r="BB131" s="90">
        <f>ROUND(I131*H131,2)</f>
        <v>0</v>
      </c>
      <c r="BC131" s="11" t="s">
        <v>76</v>
      </c>
      <c r="BD131" s="89" t="s">
        <v>115</v>
      </c>
    </row>
    <row r="132" spans="1:56" s="2" customFormat="1" ht="24.2" customHeight="1">
      <c r="A132" s="19"/>
      <c r="B132" s="81"/>
      <c r="C132" s="82" t="s">
        <v>116</v>
      </c>
      <c r="D132" s="82" t="s">
        <v>72</v>
      </c>
      <c r="E132" s="83" t="s">
        <v>117</v>
      </c>
      <c r="F132" s="84" t="s">
        <v>118</v>
      </c>
      <c r="G132" s="85" t="s">
        <v>98</v>
      </c>
      <c r="H132" s="86">
        <v>2.315</v>
      </c>
      <c r="I132" s="87"/>
      <c r="J132" s="87">
        <f>ROUND(I132*H132,2)</f>
        <v>0</v>
      </c>
      <c r="K132" s="88"/>
      <c r="L132" s="20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AI132" s="89" t="s">
        <v>76</v>
      </c>
      <c r="AK132" s="89" t="s">
        <v>72</v>
      </c>
      <c r="AL132" s="89" t="s">
        <v>38</v>
      </c>
      <c r="AP132" s="11" t="s">
        <v>69</v>
      </c>
      <c r="AV132" s="90" t="e">
        <f>IF(#REF!="základní",J132,0)</f>
        <v>#REF!</v>
      </c>
      <c r="AW132" s="90" t="e">
        <f>IF(#REF!="snížená",J132,0)</f>
        <v>#REF!</v>
      </c>
      <c r="AX132" s="90" t="e">
        <f>IF(#REF!="zákl. přenesená",J132,0)</f>
        <v>#REF!</v>
      </c>
      <c r="AY132" s="90" t="e">
        <f>IF(#REF!="sníž. přenesená",J132,0)</f>
        <v>#REF!</v>
      </c>
      <c r="AZ132" s="90" t="e">
        <f>IF(#REF!="nulová",J132,0)</f>
        <v>#REF!</v>
      </c>
      <c r="BA132" s="11" t="s">
        <v>36</v>
      </c>
      <c r="BB132" s="90">
        <f>ROUND(I132*H132,2)</f>
        <v>0</v>
      </c>
      <c r="BC132" s="11" t="s">
        <v>76</v>
      </c>
      <c r="BD132" s="89" t="s">
        <v>119</v>
      </c>
    </row>
    <row r="133" spans="1:38" s="2" customFormat="1" ht="19.5">
      <c r="A133" s="19"/>
      <c r="B133" s="20"/>
      <c r="C133" s="19"/>
      <c r="D133" s="92" t="s">
        <v>120</v>
      </c>
      <c r="E133" s="19"/>
      <c r="F133" s="100" t="s">
        <v>121</v>
      </c>
      <c r="G133" s="19"/>
      <c r="H133" s="19"/>
      <c r="I133" s="19"/>
      <c r="J133" s="19"/>
      <c r="K133" s="19"/>
      <c r="L133" s="20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AK133" s="11" t="s">
        <v>120</v>
      </c>
      <c r="AL133" s="11" t="s">
        <v>38</v>
      </c>
    </row>
    <row r="134" spans="2:42" s="8" customFormat="1" ht="12">
      <c r="B134" s="91"/>
      <c r="D134" s="92" t="s">
        <v>78</v>
      </c>
      <c r="E134" s="93" t="s">
        <v>0</v>
      </c>
      <c r="F134" s="94" t="s">
        <v>122</v>
      </c>
      <c r="H134" s="95">
        <v>2.315</v>
      </c>
      <c r="L134" s="91"/>
      <c r="AK134" s="93" t="s">
        <v>78</v>
      </c>
      <c r="AL134" s="93" t="s">
        <v>38</v>
      </c>
      <c r="AM134" s="8" t="s">
        <v>38</v>
      </c>
      <c r="AN134" s="8" t="s">
        <v>10</v>
      </c>
      <c r="AO134" s="8" t="s">
        <v>36</v>
      </c>
      <c r="AP134" s="93" t="s">
        <v>69</v>
      </c>
    </row>
    <row r="135" spans="1:56" s="2" customFormat="1" ht="33" customHeight="1">
      <c r="A135" s="19"/>
      <c r="B135" s="81"/>
      <c r="C135" s="82" t="s">
        <v>123</v>
      </c>
      <c r="D135" s="82" t="s">
        <v>72</v>
      </c>
      <c r="E135" s="83" t="s">
        <v>124</v>
      </c>
      <c r="F135" s="84" t="s">
        <v>125</v>
      </c>
      <c r="G135" s="85" t="s">
        <v>98</v>
      </c>
      <c r="H135" s="86">
        <v>3.473</v>
      </c>
      <c r="I135" s="87"/>
      <c r="J135" s="87">
        <f>ROUND(I135*H135,2)</f>
        <v>0</v>
      </c>
      <c r="K135" s="88"/>
      <c r="L135" s="20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AI135" s="89" t="s">
        <v>76</v>
      </c>
      <c r="AK135" s="89" t="s">
        <v>72</v>
      </c>
      <c r="AL135" s="89" t="s">
        <v>38</v>
      </c>
      <c r="AP135" s="11" t="s">
        <v>69</v>
      </c>
      <c r="AV135" s="90" t="e">
        <f>IF(#REF!="základní",J135,0)</f>
        <v>#REF!</v>
      </c>
      <c r="AW135" s="90" t="e">
        <f>IF(#REF!="snížená",J135,0)</f>
        <v>#REF!</v>
      </c>
      <c r="AX135" s="90" t="e">
        <f>IF(#REF!="zákl. přenesená",J135,0)</f>
        <v>#REF!</v>
      </c>
      <c r="AY135" s="90" t="e">
        <f>IF(#REF!="sníž. přenesená",J135,0)</f>
        <v>#REF!</v>
      </c>
      <c r="AZ135" s="90" t="e">
        <f>IF(#REF!="nulová",J135,0)</f>
        <v>#REF!</v>
      </c>
      <c r="BA135" s="11" t="s">
        <v>36</v>
      </c>
      <c r="BB135" s="90">
        <f>ROUND(I135*H135,2)</f>
        <v>0</v>
      </c>
      <c r="BC135" s="11" t="s">
        <v>76</v>
      </c>
      <c r="BD135" s="89" t="s">
        <v>126</v>
      </c>
    </row>
    <row r="136" spans="2:42" s="8" customFormat="1" ht="12">
      <c r="B136" s="91"/>
      <c r="D136" s="92" t="s">
        <v>78</v>
      </c>
      <c r="E136" s="93" t="s">
        <v>0</v>
      </c>
      <c r="F136" s="94" t="s">
        <v>127</v>
      </c>
      <c r="H136" s="95">
        <v>3.473</v>
      </c>
      <c r="L136" s="91"/>
      <c r="AK136" s="93" t="s">
        <v>78</v>
      </c>
      <c r="AL136" s="93" t="s">
        <v>38</v>
      </c>
      <c r="AM136" s="8" t="s">
        <v>38</v>
      </c>
      <c r="AN136" s="8" t="s">
        <v>10</v>
      </c>
      <c r="AO136" s="8" t="s">
        <v>36</v>
      </c>
      <c r="AP136" s="93" t="s">
        <v>69</v>
      </c>
    </row>
    <row r="137" spans="1:56" s="2" customFormat="1" ht="33" customHeight="1">
      <c r="A137" s="19"/>
      <c r="B137" s="81"/>
      <c r="C137" s="82" t="s">
        <v>128</v>
      </c>
      <c r="D137" s="82" t="s">
        <v>72</v>
      </c>
      <c r="E137" s="83" t="s">
        <v>129</v>
      </c>
      <c r="F137" s="84" t="s">
        <v>130</v>
      </c>
      <c r="G137" s="85" t="s">
        <v>98</v>
      </c>
      <c r="H137" s="86">
        <v>3.353</v>
      </c>
      <c r="I137" s="87"/>
      <c r="J137" s="87">
        <f>ROUND(I137*H137,2)</f>
        <v>0</v>
      </c>
      <c r="K137" s="88"/>
      <c r="L137" s="20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AI137" s="89" t="s">
        <v>76</v>
      </c>
      <c r="AK137" s="89" t="s">
        <v>72</v>
      </c>
      <c r="AL137" s="89" t="s">
        <v>38</v>
      </c>
      <c r="AP137" s="11" t="s">
        <v>69</v>
      </c>
      <c r="AV137" s="90" t="e">
        <f>IF(#REF!="základní",J137,0)</f>
        <v>#REF!</v>
      </c>
      <c r="AW137" s="90" t="e">
        <f>IF(#REF!="snížená",J137,0)</f>
        <v>#REF!</v>
      </c>
      <c r="AX137" s="90" t="e">
        <f>IF(#REF!="zákl. přenesená",J137,0)</f>
        <v>#REF!</v>
      </c>
      <c r="AY137" s="90" t="e">
        <f>IF(#REF!="sníž. přenesená",J137,0)</f>
        <v>#REF!</v>
      </c>
      <c r="AZ137" s="90" t="e">
        <f>IF(#REF!="nulová",J137,0)</f>
        <v>#REF!</v>
      </c>
      <c r="BA137" s="11" t="s">
        <v>36</v>
      </c>
      <c r="BB137" s="90">
        <f>ROUND(I137*H137,2)</f>
        <v>0</v>
      </c>
      <c r="BC137" s="11" t="s">
        <v>76</v>
      </c>
      <c r="BD137" s="89" t="s">
        <v>131</v>
      </c>
    </row>
    <row r="138" spans="1:56" s="2" customFormat="1" ht="16.5" customHeight="1">
      <c r="A138" s="19"/>
      <c r="B138" s="81"/>
      <c r="C138" s="82" t="s">
        <v>132</v>
      </c>
      <c r="D138" s="82" t="s">
        <v>72</v>
      </c>
      <c r="E138" s="83" t="s">
        <v>133</v>
      </c>
      <c r="F138" s="84" t="s">
        <v>134</v>
      </c>
      <c r="G138" s="85" t="s">
        <v>135</v>
      </c>
      <c r="H138" s="86">
        <v>0.123</v>
      </c>
      <c r="I138" s="87"/>
      <c r="J138" s="87">
        <f>ROUND(I138*H138,2)</f>
        <v>0</v>
      </c>
      <c r="K138" s="88"/>
      <c r="L138" s="20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AI138" s="89" t="s">
        <v>76</v>
      </c>
      <c r="AK138" s="89" t="s">
        <v>72</v>
      </c>
      <c r="AL138" s="89" t="s">
        <v>38</v>
      </c>
      <c r="AP138" s="11" t="s">
        <v>69</v>
      </c>
      <c r="AV138" s="90" t="e">
        <f>IF(#REF!="základní",J138,0)</f>
        <v>#REF!</v>
      </c>
      <c r="AW138" s="90" t="e">
        <f>IF(#REF!="snížená",J138,0)</f>
        <v>#REF!</v>
      </c>
      <c r="AX138" s="90" t="e">
        <f>IF(#REF!="zákl. přenesená",J138,0)</f>
        <v>#REF!</v>
      </c>
      <c r="AY138" s="90" t="e">
        <f>IF(#REF!="sníž. přenesená",J138,0)</f>
        <v>#REF!</v>
      </c>
      <c r="AZ138" s="90" t="e">
        <f>IF(#REF!="nulová",J138,0)</f>
        <v>#REF!</v>
      </c>
      <c r="BA138" s="11" t="s">
        <v>36</v>
      </c>
      <c r="BB138" s="90">
        <f>ROUND(I138*H138,2)</f>
        <v>0</v>
      </c>
      <c r="BC138" s="11" t="s">
        <v>76</v>
      </c>
      <c r="BD138" s="89" t="s">
        <v>136</v>
      </c>
    </row>
    <row r="139" spans="2:42" s="8" customFormat="1" ht="12">
      <c r="B139" s="91"/>
      <c r="D139" s="92" t="s">
        <v>78</v>
      </c>
      <c r="E139" s="93" t="s">
        <v>0</v>
      </c>
      <c r="F139" s="94" t="s">
        <v>137</v>
      </c>
      <c r="H139" s="95">
        <v>0.123</v>
      </c>
      <c r="L139" s="91"/>
      <c r="AK139" s="93" t="s">
        <v>78</v>
      </c>
      <c r="AL139" s="93" t="s">
        <v>38</v>
      </c>
      <c r="AM139" s="8" t="s">
        <v>38</v>
      </c>
      <c r="AN139" s="8" t="s">
        <v>10</v>
      </c>
      <c r="AO139" s="8" t="s">
        <v>36</v>
      </c>
      <c r="AP139" s="93" t="s">
        <v>69</v>
      </c>
    </row>
    <row r="140" spans="1:56" s="2" customFormat="1" ht="24.2" customHeight="1">
      <c r="A140" s="19"/>
      <c r="B140" s="81"/>
      <c r="C140" s="82" t="s">
        <v>138</v>
      </c>
      <c r="D140" s="82" t="s">
        <v>72</v>
      </c>
      <c r="E140" s="83" t="s">
        <v>139</v>
      </c>
      <c r="F140" s="84" t="s">
        <v>140</v>
      </c>
      <c r="G140" s="85" t="s">
        <v>75</v>
      </c>
      <c r="H140" s="86">
        <v>23.151</v>
      </c>
      <c r="I140" s="87"/>
      <c r="J140" s="87">
        <f>ROUND(I140*H140,2)</f>
        <v>0</v>
      </c>
      <c r="K140" s="88"/>
      <c r="L140" s="20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AI140" s="89" t="s">
        <v>76</v>
      </c>
      <c r="AK140" s="89" t="s">
        <v>72</v>
      </c>
      <c r="AL140" s="89" t="s">
        <v>38</v>
      </c>
      <c r="AP140" s="11" t="s">
        <v>69</v>
      </c>
      <c r="AV140" s="90" t="e">
        <f>IF(#REF!="základní",J140,0)</f>
        <v>#REF!</v>
      </c>
      <c r="AW140" s="90" t="e">
        <f>IF(#REF!="snížená",J140,0)</f>
        <v>#REF!</v>
      </c>
      <c r="AX140" s="90" t="e">
        <f>IF(#REF!="zákl. přenesená",J140,0)</f>
        <v>#REF!</v>
      </c>
      <c r="AY140" s="90" t="e">
        <f>IF(#REF!="sníž. přenesená",J140,0)</f>
        <v>#REF!</v>
      </c>
      <c r="AZ140" s="90" t="e">
        <f>IF(#REF!="nulová",J140,0)</f>
        <v>#REF!</v>
      </c>
      <c r="BA140" s="11" t="s">
        <v>36</v>
      </c>
      <c r="BB140" s="90">
        <f>ROUND(I140*H140,2)</f>
        <v>0</v>
      </c>
      <c r="BC140" s="11" t="s">
        <v>76</v>
      </c>
      <c r="BD140" s="89" t="s">
        <v>141</v>
      </c>
    </row>
    <row r="141" spans="2:42" s="8" customFormat="1" ht="12">
      <c r="B141" s="91"/>
      <c r="D141" s="92" t="s">
        <v>78</v>
      </c>
      <c r="E141" s="93" t="s">
        <v>0</v>
      </c>
      <c r="F141" s="94" t="s">
        <v>142</v>
      </c>
      <c r="H141" s="95">
        <v>23.151</v>
      </c>
      <c r="L141" s="91"/>
      <c r="AK141" s="93" t="s">
        <v>78</v>
      </c>
      <c r="AL141" s="93" t="s">
        <v>38</v>
      </c>
      <c r="AM141" s="8" t="s">
        <v>38</v>
      </c>
      <c r="AN141" s="8" t="s">
        <v>10</v>
      </c>
      <c r="AO141" s="8" t="s">
        <v>36</v>
      </c>
      <c r="AP141" s="93" t="s">
        <v>69</v>
      </c>
    </row>
    <row r="142" spans="1:56" s="2" customFormat="1" ht="24.2" customHeight="1">
      <c r="A142" s="19"/>
      <c r="B142" s="81"/>
      <c r="C142" s="82" t="s">
        <v>143</v>
      </c>
      <c r="D142" s="82" t="s">
        <v>72</v>
      </c>
      <c r="E142" s="83" t="s">
        <v>144</v>
      </c>
      <c r="F142" s="84" t="s">
        <v>145</v>
      </c>
      <c r="G142" s="85" t="s">
        <v>75</v>
      </c>
      <c r="H142" s="86">
        <v>23.151</v>
      </c>
      <c r="I142" s="87"/>
      <c r="J142" s="87">
        <f>ROUND(I142*H142,2)</f>
        <v>0</v>
      </c>
      <c r="K142" s="88"/>
      <c r="L142" s="2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AI142" s="89" t="s">
        <v>76</v>
      </c>
      <c r="AK142" s="89" t="s">
        <v>72</v>
      </c>
      <c r="AL142" s="89" t="s">
        <v>38</v>
      </c>
      <c r="AP142" s="11" t="s">
        <v>69</v>
      </c>
      <c r="AV142" s="90" t="e">
        <f>IF(#REF!="základní",J142,0)</f>
        <v>#REF!</v>
      </c>
      <c r="AW142" s="90" t="e">
        <f>IF(#REF!="snížená",J142,0)</f>
        <v>#REF!</v>
      </c>
      <c r="AX142" s="90" t="e">
        <f>IF(#REF!="zákl. přenesená",J142,0)</f>
        <v>#REF!</v>
      </c>
      <c r="AY142" s="90" t="e">
        <f>IF(#REF!="sníž. přenesená",J142,0)</f>
        <v>#REF!</v>
      </c>
      <c r="AZ142" s="90" t="e">
        <f>IF(#REF!="nulová",J142,0)</f>
        <v>#REF!</v>
      </c>
      <c r="BA142" s="11" t="s">
        <v>36</v>
      </c>
      <c r="BB142" s="90">
        <f>ROUND(I142*H142,2)</f>
        <v>0</v>
      </c>
      <c r="BC142" s="11" t="s">
        <v>76</v>
      </c>
      <c r="BD142" s="89" t="s">
        <v>146</v>
      </c>
    </row>
    <row r="143" spans="2:42" s="8" customFormat="1" ht="12">
      <c r="B143" s="91"/>
      <c r="D143" s="92" t="s">
        <v>78</v>
      </c>
      <c r="E143" s="93" t="s">
        <v>0</v>
      </c>
      <c r="F143" s="94" t="s">
        <v>142</v>
      </c>
      <c r="H143" s="95">
        <v>23.151</v>
      </c>
      <c r="L143" s="91"/>
      <c r="AK143" s="93" t="s">
        <v>78</v>
      </c>
      <c r="AL143" s="93" t="s">
        <v>38</v>
      </c>
      <c r="AM143" s="8" t="s">
        <v>38</v>
      </c>
      <c r="AN143" s="8" t="s">
        <v>10</v>
      </c>
      <c r="AO143" s="8" t="s">
        <v>36</v>
      </c>
      <c r="AP143" s="93" t="s">
        <v>69</v>
      </c>
    </row>
    <row r="144" spans="2:54" s="7" customFormat="1" ht="22.9" customHeight="1">
      <c r="B144" s="73"/>
      <c r="D144" s="74" t="s">
        <v>34</v>
      </c>
      <c r="E144" s="79" t="s">
        <v>128</v>
      </c>
      <c r="F144" s="79" t="s">
        <v>147</v>
      </c>
      <c r="J144" s="80">
        <f>BB144</f>
        <v>0</v>
      </c>
      <c r="L144" s="73"/>
      <c r="AI144" s="74" t="s">
        <v>36</v>
      </c>
      <c r="AK144" s="77" t="s">
        <v>34</v>
      </c>
      <c r="AL144" s="77" t="s">
        <v>36</v>
      </c>
      <c r="AP144" s="74" t="s">
        <v>69</v>
      </c>
      <c r="BB144" s="78">
        <f>SUM(BB145:BB173)</f>
        <v>0</v>
      </c>
    </row>
    <row r="145" spans="1:56" s="2" customFormat="1" ht="24.2" customHeight="1">
      <c r="A145" s="19"/>
      <c r="B145" s="81"/>
      <c r="C145" s="82" t="s">
        <v>148</v>
      </c>
      <c r="D145" s="82" t="s">
        <v>72</v>
      </c>
      <c r="E145" s="83" t="s">
        <v>149</v>
      </c>
      <c r="F145" s="84" t="s">
        <v>150</v>
      </c>
      <c r="G145" s="85" t="s">
        <v>98</v>
      </c>
      <c r="H145" s="86">
        <v>2.162</v>
      </c>
      <c r="I145" s="87"/>
      <c r="J145" s="87">
        <f>ROUND(I145*H145,2)</f>
        <v>0</v>
      </c>
      <c r="K145" s="88"/>
      <c r="L145" s="20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AI145" s="89" t="s">
        <v>76</v>
      </c>
      <c r="AK145" s="89" t="s">
        <v>72</v>
      </c>
      <c r="AL145" s="89" t="s">
        <v>38</v>
      </c>
      <c r="AP145" s="11" t="s">
        <v>69</v>
      </c>
      <c r="AV145" s="90" t="e">
        <f>IF(#REF!="základní",J145,0)</f>
        <v>#REF!</v>
      </c>
      <c r="AW145" s="90" t="e">
        <f>IF(#REF!="snížená",J145,0)</f>
        <v>#REF!</v>
      </c>
      <c r="AX145" s="90" t="e">
        <f>IF(#REF!="zákl. přenesená",J145,0)</f>
        <v>#REF!</v>
      </c>
      <c r="AY145" s="90" t="e">
        <f>IF(#REF!="sníž. přenesená",J145,0)</f>
        <v>#REF!</v>
      </c>
      <c r="AZ145" s="90" t="e">
        <f>IF(#REF!="nulová",J145,0)</f>
        <v>#REF!</v>
      </c>
      <c r="BA145" s="11" t="s">
        <v>36</v>
      </c>
      <c r="BB145" s="90">
        <f>ROUND(I145*H145,2)</f>
        <v>0</v>
      </c>
      <c r="BC145" s="11" t="s">
        <v>76</v>
      </c>
      <c r="BD145" s="89" t="s">
        <v>151</v>
      </c>
    </row>
    <row r="146" spans="2:42" s="8" customFormat="1" ht="12">
      <c r="B146" s="91"/>
      <c r="D146" s="92" t="s">
        <v>78</v>
      </c>
      <c r="E146" s="93" t="s">
        <v>0</v>
      </c>
      <c r="F146" s="94" t="s">
        <v>152</v>
      </c>
      <c r="H146" s="95">
        <v>2.124</v>
      </c>
      <c r="L146" s="91"/>
      <c r="AK146" s="93" t="s">
        <v>78</v>
      </c>
      <c r="AL146" s="93" t="s">
        <v>38</v>
      </c>
      <c r="AM146" s="8" t="s">
        <v>38</v>
      </c>
      <c r="AN146" s="8" t="s">
        <v>10</v>
      </c>
      <c r="AO146" s="8" t="s">
        <v>35</v>
      </c>
      <c r="AP146" s="93" t="s">
        <v>69</v>
      </c>
    </row>
    <row r="147" spans="2:42" s="8" customFormat="1" ht="12">
      <c r="B147" s="91"/>
      <c r="D147" s="92" t="s">
        <v>78</v>
      </c>
      <c r="E147" s="93" t="s">
        <v>0</v>
      </c>
      <c r="F147" s="94" t="s">
        <v>153</v>
      </c>
      <c r="H147" s="95">
        <v>0.066</v>
      </c>
      <c r="L147" s="91"/>
      <c r="AK147" s="93" t="s">
        <v>78</v>
      </c>
      <c r="AL147" s="93" t="s">
        <v>38</v>
      </c>
      <c r="AM147" s="8" t="s">
        <v>38</v>
      </c>
      <c r="AN147" s="8" t="s">
        <v>10</v>
      </c>
      <c r="AO147" s="8" t="s">
        <v>35</v>
      </c>
      <c r="AP147" s="93" t="s">
        <v>69</v>
      </c>
    </row>
    <row r="148" spans="2:42" s="8" customFormat="1" ht="12">
      <c r="B148" s="91"/>
      <c r="D148" s="92" t="s">
        <v>78</v>
      </c>
      <c r="E148" s="93" t="s">
        <v>0</v>
      </c>
      <c r="F148" s="94" t="s">
        <v>154</v>
      </c>
      <c r="H148" s="95">
        <v>-0.028</v>
      </c>
      <c r="L148" s="91"/>
      <c r="AK148" s="93" t="s">
        <v>78</v>
      </c>
      <c r="AL148" s="93" t="s">
        <v>38</v>
      </c>
      <c r="AM148" s="8" t="s">
        <v>38</v>
      </c>
      <c r="AN148" s="8" t="s">
        <v>10</v>
      </c>
      <c r="AO148" s="8" t="s">
        <v>35</v>
      </c>
      <c r="AP148" s="93" t="s">
        <v>69</v>
      </c>
    </row>
    <row r="149" spans="2:42" s="9" customFormat="1" ht="12">
      <c r="B149" s="96"/>
      <c r="D149" s="92" t="s">
        <v>78</v>
      </c>
      <c r="E149" s="97" t="s">
        <v>0</v>
      </c>
      <c r="F149" s="98" t="s">
        <v>85</v>
      </c>
      <c r="H149" s="99">
        <v>2.162</v>
      </c>
      <c r="L149" s="96"/>
      <c r="AK149" s="97" t="s">
        <v>78</v>
      </c>
      <c r="AL149" s="97" t="s">
        <v>38</v>
      </c>
      <c r="AM149" s="9" t="s">
        <v>76</v>
      </c>
      <c r="AN149" s="9" t="s">
        <v>10</v>
      </c>
      <c r="AO149" s="9" t="s">
        <v>36</v>
      </c>
      <c r="AP149" s="97" t="s">
        <v>69</v>
      </c>
    </row>
    <row r="150" spans="1:56" s="2" customFormat="1" ht="33" customHeight="1">
      <c r="A150" s="19"/>
      <c r="B150" s="81"/>
      <c r="C150" s="82" t="s">
        <v>155</v>
      </c>
      <c r="D150" s="82" t="s">
        <v>72</v>
      </c>
      <c r="E150" s="83" t="s">
        <v>156</v>
      </c>
      <c r="F150" s="84" t="s">
        <v>157</v>
      </c>
      <c r="G150" s="85" t="s">
        <v>98</v>
      </c>
      <c r="H150" s="86">
        <v>9.011</v>
      </c>
      <c r="I150" s="87"/>
      <c r="J150" s="87">
        <f>ROUND(I150*H150,2)</f>
        <v>0</v>
      </c>
      <c r="K150" s="88"/>
      <c r="L150" s="2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AI150" s="89" t="s">
        <v>76</v>
      </c>
      <c r="AK150" s="89" t="s">
        <v>72</v>
      </c>
      <c r="AL150" s="89" t="s">
        <v>38</v>
      </c>
      <c r="AP150" s="11" t="s">
        <v>69</v>
      </c>
      <c r="AV150" s="90" t="e">
        <f>IF(#REF!="základní",J150,0)</f>
        <v>#REF!</v>
      </c>
      <c r="AW150" s="90" t="e">
        <f>IF(#REF!="snížená",J150,0)</f>
        <v>#REF!</v>
      </c>
      <c r="AX150" s="90" t="e">
        <f>IF(#REF!="zákl. přenesená",J150,0)</f>
        <v>#REF!</v>
      </c>
      <c r="AY150" s="90" t="e">
        <f>IF(#REF!="sníž. přenesená",J150,0)</f>
        <v>#REF!</v>
      </c>
      <c r="AZ150" s="90" t="e">
        <f>IF(#REF!="nulová",J150,0)</f>
        <v>#REF!</v>
      </c>
      <c r="BA150" s="11" t="s">
        <v>36</v>
      </c>
      <c r="BB150" s="90">
        <f>ROUND(I150*H150,2)</f>
        <v>0</v>
      </c>
      <c r="BC150" s="11" t="s">
        <v>76</v>
      </c>
      <c r="BD150" s="89" t="s">
        <v>158</v>
      </c>
    </row>
    <row r="151" spans="2:42" s="8" customFormat="1" ht="12">
      <c r="B151" s="91"/>
      <c r="D151" s="92" t="s">
        <v>78</v>
      </c>
      <c r="E151" s="93" t="s">
        <v>0</v>
      </c>
      <c r="F151" s="94" t="s">
        <v>159</v>
      </c>
      <c r="H151" s="95">
        <v>8.496</v>
      </c>
      <c r="L151" s="91"/>
      <c r="AK151" s="93" t="s">
        <v>78</v>
      </c>
      <c r="AL151" s="93" t="s">
        <v>38</v>
      </c>
      <c r="AM151" s="8" t="s">
        <v>38</v>
      </c>
      <c r="AN151" s="8" t="s">
        <v>10</v>
      </c>
      <c r="AO151" s="8" t="s">
        <v>35</v>
      </c>
      <c r="AP151" s="93" t="s">
        <v>69</v>
      </c>
    </row>
    <row r="152" spans="2:42" s="8" customFormat="1" ht="12">
      <c r="B152" s="91"/>
      <c r="D152" s="92" t="s">
        <v>78</v>
      </c>
      <c r="E152" s="93" t="s">
        <v>0</v>
      </c>
      <c r="F152" s="94" t="s">
        <v>160</v>
      </c>
      <c r="H152" s="95">
        <v>0.36</v>
      </c>
      <c r="L152" s="91"/>
      <c r="AK152" s="93" t="s">
        <v>78</v>
      </c>
      <c r="AL152" s="93" t="s">
        <v>38</v>
      </c>
      <c r="AM152" s="8" t="s">
        <v>38</v>
      </c>
      <c r="AN152" s="8" t="s">
        <v>10</v>
      </c>
      <c r="AO152" s="8" t="s">
        <v>35</v>
      </c>
      <c r="AP152" s="93" t="s">
        <v>69</v>
      </c>
    </row>
    <row r="153" spans="2:42" s="8" customFormat="1" ht="12">
      <c r="B153" s="91"/>
      <c r="D153" s="92" t="s">
        <v>78</v>
      </c>
      <c r="E153" s="93" t="s">
        <v>0</v>
      </c>
      <c r="F153" s="94" t="s">
        <v>161</v>
      </c>
      <c r="H153" s="95">
        <v>0.265</v>
      </c>
      <c r="L153" s="91"/>
      <c r="AK153" s="93" t="s">
        <v>78</v>
      </c>
      <c r="AL153" s="93" t="s">
        <v>38</v>
      </c>
      <c r="AM153" s="8" t="s">
        <v>38</v>
      </c>
      <c r="AN153" s="8" t="s">
        <v>10</v>
      </c>
      <c r="AO153" s="8" t="s">
        <v>35</v>
      </c>
      <c r="AP153" s="93" t="s">
        <v>69</v>
      </c>
    </row>
    <row r="154" spans="2:42" s="8" customFormat="1" ht="12">
      <c r="B154" s="91"/>
      <c r="D154" s="92" t="s">
        <v>78</v>
      </c>
      <c r="E154" s="93" t="s">
        <v>0</v>
      </c>
      <c r="F154" s="94" t="s">
        <v>162</v>
      </c>
      <c r="H154" s="95">
        <v>-0.11</v>
      </c>
      <c r="L154" s="91"/>
      <c r="AK154" s="93" t="s">
        <v>78</v>
      </c>
      <c r="AL154" s="93" t="s">
        <v>38</v>
      </c>
      <c r="AM154" s="8" t="s">
        <v>38</v>
      </c>
      <c r="AN154" s="8" t="s">
        <v>10</v>
      </c>
      <c r="AO154" s="8" t="s">
        <v>35</v>
      </c>
      <c r="AP154" s="93" t="s">
        <v>69</v>
      </c>
    </row>
    <row r="155" spans="2:42" s="9" customFormat="1" ht="12">
      <c r="B155" s="96"/>
      <c r="D155" s="92" t="s">
        <v>78</v>
      </c>
      <c r="E155" s="97" t="s">
        <v>0</v>
      </c>
      <c r="F155" s="98" t="s">
        <v>85</v>
      </c>
      <c r="H155" s="99">
        <v>9.011000000000001</v>
      </c>
      <c r="L155" s="96"/>
      <c r="AK155" s="97" t="s">
        <v>78</v>
      </c>
      <c r="AL155" s="97" t="s">
        <v>38</v>
      </c>
      <c r="AM155" s="9" t="s">
        <v>76</v>
      </c>
      <c r="AN155" s="9" t="s">
        <v>10</v>
      </c>
      <c r="AO155" s="9" t="s">
        <v>36</v>
      </c>
      <c r="AP155" s="97" t="s">
        <v>69</v>
      </c>
    </row>
    <row r="156" spans="1:56" s="2" customFormat="1" ht="37.9" customHeight="1">
      <c r="A156" s="19"/>
      <c r="B156" s="81"/>
      <c r="C156" s="82" t="s">
        <v>3</v>
      </c>
      <c r="D156" s="82" t="s">
        <v>72</v>
      </c>
      <c r="E156" s="83" t="s">
        <v>163</v>
      </c>
      <c r="F156" s="84" t="s">
        <v>164</v>
      </c>
      <c r="G156" s="85" t="s">
        <v>75</v>
      </c>
      <c r="H156" s="86">
        <v>46.47</v>
      </c>
      <c r="I156" s="87"/>
      <c r="J156" s="87">
        <f>ROUND(I156*H156,2)</f>
        <v>0</v>
      </c>
      <c r="K156" s="88"/>
      <c r="L156" s="20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AI156" s="89" t="s">
        <v>76</v>
      </c>
      <c r="AK156" s="89" t="s">
        <v>72</v>
      </c>
      <c r="AL156" s="89" t="s">
        <v>38</v>
      </c>
      <c r="AP156" s="11" t="s">
        <v>69</v>
      </c>
      <c r="AV156" s="90" t="e">
        <f>IF(#REF!="základní",J156,0)</f>
        <v>#REF!</v>
      </c>
      <c r="AW156" s="90" t="e">
        <f>IF(#REF!="snížená",J156,0)</f>
        <v>#REF!</v>
      </c>
      <c r="AX156" s="90" t="e">
        <f>IF(#REF!="zákl. přenesená",J156,0)</f>
        <v>#REF!</v>
      </c>
      <c r="AY156" s="90" t="e">
        <f>IF(#REF!="sníž. přenesená",J156,0)</f>
        <v>#REF!</v>
      </c>
      <c r="AZ156" s="90" t="e">
        <f>IF(#REF!="nulová",J156,0)</f>
        <v>#REF!</v>
      </c>
      <c r="BA156" s="11" t="s">
        <v>36</v>
      </c>
      <c r="BB156" s="90">
        <f>ROUND(I156*H156,2)</f>
        <v>0</v>
      </c>
      <c r="BC156" s="11" t="s">
        <v>76</v>
      </c>
      <c r="BD156" s="89" t="s">
        <v>165</v>
      </c>
    </row>
    <row r="157" spans="2:42" s="10" customFormat="1" ht="12">
      <c r="B157" s="101"/>
      <c r="D157" s="92" t="s">
        <v>78</v>
      </c>
      <c r="E157" s="102" t="s">
        <v>0</v>
      </c>
      <c r="F157" s="103" t="s">
        <v>166</v>
      </c>
      <c r="H157" s="102" t="s">
        <v>0</v>
      </c>
      <c r="L157" s="101"/>
      <c r="AK157" s="102" t="s">
        <v>78</v>
      </c>
      <c r="AL157" s="102" t="s">
        <v>38</v>
      </c>
      <c r="AM157" s="10" t="s">
        <v>36</v>
      </c>
      <c r="AN157" s="10" t="s">
        <v>10</v>
      </c>
      <c r="AO157" s="10" t="s">
        <v>35</v>
      </c>
      <c r="AP157" s="102" t="s">
        <v>69</v>
      </c>
    </row>
    <row r="158" spans="2:42" s="8" customFormat="1" ht="12">
      <c r="B158" s="91"/>
      <c r="D158" s="92" t="s">
        <v>78</v>
      </c>
      <c r="E158" s="93" t="s">
        <v>0</v>
      </c>
      <c r="F158" s="94" t="s">
        <v>167</v>
      </c>
      <c r="H158" s="95">
        <v>15.34</v>
      </c>
      <c r="L158" s="91"/>
      <c r="AK158" s="93" t="s">
        <v>78</v>
      </c>
      <c r="AL158" s="93" t="s">
        <v>38</v>
      </c>
      <c r="AM158" s="8" t="s">
        <v>38</v>
      </c>
      <c r="AN158" s="8" t="s">
        <v>10</v>
      </c>
      <c r="AO158" s="8" t="s">
        <v>35</v>
      </c>
      <c r="AP158" s="93" t="s">
        <v>69</v>
      </c>
    </row>
    <row r="159" spans="2:42" s="10" customFormat="1" ht="12">
      <c r="B159" s="101"/>
      <c r="D159" s="92" t="s">
        <v>78</v>
      </c>
      <c r="E159" s="102" t="s">
        <v>0</v>
      </c>
      <c r="F159" s="103" t="s">
        <v>168</v>
      </c>
      <c r="H159" s="102" t="s">
        <v>0</v>
      </c>
      <c r="L159" s="101"/>
      <c r="AK159" s="102" t="s">
        <v>78</v>
      </c>
      <c r="AL159" s="102" t="s">
        <v>38</v>
      </c>
      <c r="AM159" s="10" t="s">
        <v>36</v>
      </c>
      <c r="AN159" s="10" t="s">
        <v>10</v>
      </c>
      <c r="AO159" s="10" t="s">
        <v>35</v>
      </c>
      <c r="AP159" s="102" t="s">
        <v>69</v>
      </c>
    </row>
    <row r="160" spans="2:42" s="8" customFormat="1" ht="12">
      <c r="B160" s="91"/>
      <c r="D160" s="92" t="s">
        <v>78</v>
      </c>
      <c r="E160" s="93" t="s">
        <v>0</v>
      </c>
      <c r="F160" s="94" t="s">
        <v>169</v>
      </c>
      <c r="H160" s="95">
        <v>8.06</v>
      </c>
      <c r="L160" s="91"/>
      <c r="AK160" s="93" t="s">
        <v>78</v>
      </c>
      <c r="AL160" s="93" t="s">
        <v>38</v>
      </c>
      <c r="AM160" s="8" t="s">
        <v>38</v>
      </c>
      <c r="AN160" s="8" t="s">
        <v>10</v>
      </c>
      <c r="AO160" s="8" t="s">
        <v>35</v>
      </c>
      <c r="AP160" s="93" t="s">
        <v>69</v>
      </c>
    </row>
    <row r="161" spans="2:42" s="10" customFormat="1" ht="12">
      <c r="B161" s="101"/>
      <c r="D161" s="92" t="s">
        <v>78</v>
      </c>
      <c r="E161" s="102" t="s">
        <v>0</v>
      </c>
      <c r="F161" s="103" t="s">
        <v>170</v>
      </c>
      <c r="H161" s="102" t="s">
        <v>0</v>
      </c>
      <c r="L161" s="101"/>
      <c r="AK161" s="102" t="s">
        <v>78</v>
      </c>
      <c r="AL161" s="102" t="s">
        <v>38</v>
      </c>
      <c r="AM161" s="10" t="s">
        <v>36</v>
      </c>
      <c r="AN161" s="10" t="s">
        <v>10</v>
      </c>
      <c r="AO161" s="10" t="s">
        <v>35</v>
      </c>
      <c r="AP161" s="102" t="s">
        <v>69</v>
      </c>
    </row>
    <row r="162" spans="2:42" s="8" customFormat="1" ht="12">
      <c r="B162" s="91"/>
      <c r="D162" s="92" t="s">
        <v>78</v>
      </c>
      <c r="E162" s="93" t="s">
        <v>0</v>
      </c>
      <c r="F162" s="94" t="s">
        <v>171</v>
      </c>
      <c r="H162" s="95">
        <v>15.6</v>
      </c>
      <c r="L162" s="91"/>
      <c r="AK162" s="93" t="s">
        <v>78</v>
      </c>
      <c r="AL162" s="93" t="s">
        <v>38</v>
      </c>
      <c r="AM162" s="8" t="s">
        <v>38</v>
      </c>
      <c r="AN162" s="8" t="s">
        <v>10</v>
      </c>
      <c r="AO162" s="8" t="s">
        <v>35</v>
      </c>
      <c r="AP162" s="93" t="s">
        <v>69</v>
      </c>
    </row>
    <row r="163" spans="2:42" s="10" customFormat="1" ht="12">
      <c r="B163" s="101"/>
      <c r="D163" s="92" t="s">
        <v>78</v>
      </c>
      <c r="E163" s="102" t="s">
        <v>0</v>
      </c>
      <c r="F163" s="103" t="s">
        <v>172</v>
      </c>
      <c r="H163" s="102" t="s">
        <v>0</v>
      </c>
      <c r="L163" s="101"/>
      <c r="AK163" s="102" t="s">
        <v>78</v>
      </c>
      <c r="AL163" s="102" t="s">
        <v>38</v>
      </c>
      <c r="AM163" s="10" t="s">
        <v>36</v>
      </c>
      <c r="AN163" s="10" t="s">
        <v>10</v>
      </c>
      <c r="AO163" s="10" t="s">
        <v>35</v>
      </c>
      <c r="AP163" s="102" t="s">
        <v>69</v>
      </c>
    </row>
    <row r="164" spans="2:42" s="8" customFormat="1" ht="12">
      <c r="B164" s="91"/>
      <c r="D164" s="92" t="s">
        <v>78</v>
      </c>
      <c r="E164" s="93" t="s">
        <v>0</v>
      </c>
      <c r="F164" s="94" t="s">
        <v>173</v>
      </c>
      <c r="H164" s="95">
        <v>9.36</v>
      </c>
      <c r="L164" s="91"/>
      <c r="AK164" s="93" t="s">
        <v>78</v>
      </c>
      <c r="AL164" s="93" t="s">
        <v>38</v>
      </c>
      <c r="AM164" s="8" t="s">
        <v>38</v>
      </c>
      <c r="AN164" s="8" t="s">
        <v>10</v>
      </c>
      <c r="AO164" s="8" t="s">
        <v>35</v>
      </c>
      <c r="AP164" s="93" t="s">
        <v>69</v>
      </c>
    </row>
    <row r="165" spans="2:42" s="10" customFormat="1" ht="12">
      <c r="B165" s="101"/>
      <c r="D165" s="92" t="s">
        <v>78</v>
      </c>
      <c r="E165" s="102" t="s">
        <v>0</v>
      </c>
      <c r="F165" s="103" t="s">
        <v>174</v>
      </c>
      <c r="H165" s="102" t="s">
        <v>0</v>
      </c>
      <c r="L165" s="101"/>
      <c r="AK165" s="102" t="s">
        <v>78</v>
      </c>
      <c r="AL165" s="102" t="s">
        <v>38</v>
      </c>
      <c r="AM165" s="10" t="s">
        <v>36</v>
      </c>
      <c r="AN165" s="10" t="s">
        <v>10</v>
      </c>
      <c r="AO165" s="10" t="s">
        <v>35</v>
      </c>
      <c r="AP165" s="102" t="s">
        <v>69</v>
      </c>
    </row>
    <row r="166" spans="2:42" s="8" customFormat="1" ht="12">
      <c r="B166" s="91"/>
      <c r="D166" s="92" t="s">
        <v>78</v>
      </c>
      <c r="E166" s="93" t="s">
        <v>0</v>
      </c>
      <c r="F166" s="94" t="s">
        <v>175</v>
      </c>
      <c r="H166" s="95">
        <v>-2.88</v>
      </c>
      <c r="L166" s="91"/>
      <c r="AK166" s="93" t="s">
        <v>78</v>
      </c>
      <c r="AL166" s="93" t="s">
        <v>38</v>
      </c>
      <c r="AM166" s="8" t="s">
        <v>38</v>
      </c>
      <c r="AN166" s="8" t="s">
        <v>10</v>
      </c>
      <c r="AO166" s="8" t="s">
        <v>35</v>
      </c>
      <c r="AP166" s="93" t="s">
        <v>69</v>
      </c>
    </row>
    <row r="167" spans="2:42" s="10" customFormat="1" ht="12">
      <c r="B167" s="101"/>
      <c r="D167" s="92" t="s">
        <v>78</v>
      </c>
      <c r="E167" s="102" t="s">
        <v>0</v>
      </c>
      <c r="F167" s="103" t="s">
        <v>176</v>
      </c>
      <c r="H167" s="102" t="s">
        <v>0</v>
      </c>
      <c r="L167" s="101"/>
      <c r="AK167" s="102" t="s">
        <v>78</v>
      </c>
      <c r="AL167" s="102" t="s">
        <v>38</v>
      </c>
      <c r="AM167" s="10" t="s">
        <v>36</v>
      </c>
      <c r="AN167" s="10" t="s">
        <v>10</v>
      </c>
      <c r="AO167" s="10" t="s">
        <v>35</v>
      </c>
      <c r="AP167" s="102" t="s">
        <v>69</v>
      </c>
    </row>
    <row r="168" spans="2:42" s="8" customFormat="1" ht="12">
      <c r="B168" s="91"/>
      <c r="D168" s="92" t="s">
        <v>78</v>
      </c>
      <c r="E168" s="93" t="s">
        <v>0</v>
      </c>
      <c r="F168" s="94" t="s">
        <v>177</v>
      </c>
      <c r="H168" s="95">
        <v>-3.075</v>
      </c>
      <c r="L168" s="91"/>
      <c r="AK168" s="93" t="s">
        <v>78</v>
      </c>
      <c r="AL168" s="93" t="s">
        <v>38</v>
      </c>
      <c r="AM168" s="8" t="s">
        <v>38</v>
      </c>
      <c r="AN168" s="8" t="s">
        <v>10</v>
      </c>
      <c r="AO168" s="8" t="s">
        <v>35</v>
      </c>
      <c r="AP168" s="93" t="s">
        <v>69</v>
      </c>
    </row>
    <row r="169" spans="2:42" s="10" customFormat="1" ht="12">
      <c r="B169" s="101"/>
      <c r="D169" s="92" t="s">
        <v>78</v>
      </c>
      <c r="E169" s="102" t="s">
        <v>0</v>
      </c>
      <c r="F169" s="103" t="s">
        <v>178</v>
      </c>
      <c r="H169" s="102" t="s">
        <v>0</v>
      </c>
      <c r="L169" s="101"/>
      <c r="AK169" s="102" t="s">
        <v>78</v>
      </c>
      <c r="AL169" s="102" t="s">
        <v>38</v>
      </c>
      <c r="AM169" s="10" t="s">
        <v>36</v>
      </c>
      <c r="AN169" s="10" t="s">
        <v>10</v>
      </c>
      <c r="AO169" s="10" t="s">
        <v>35</v>
      </c>
      <c r="AP169" s="102" t="s">
        <v>69</v>
      </c>
    </row>
    <row r="170" spans="2:42" s="8" customFormat="1" ht="12">
      <c r="B170" s="91"/>
      <c r="D170" s="92" t="s">
        <v>78</v>
      </c>
      <c r="E170" s="93" t="s">
        <v>0</v>
      </c>
      <c r="F170" s="94" t="s">
        <v>179</v>
      </c>
      <c r="H170" s="95">
        <v>1.4</v>
      </c>
      <c r="L170" s="91"/>
      <c r="AK170" s="93" t="s">
        <v>78</v>
      </c>
      <c r="AL170" s="93" t="s">
        <v>38</v>
      </c>
      <c r="AM170" s="8" t="s">
        <v>38</v>
      </c>
      <c r="AN170" s="8" t="s">
        <v>10</v>
      </c>
      <c r="AO170" s="8" t="s">
        <v>35</v>
      </c>
      <c r="AP170" s="93" t="s">
        <v>69</v>
      </c>
    </row>
    <row r="171" spans="2:42" s="10" customFormat="1" ht="12">
      <c r="B171" s="101"/>
      <c r="D171" s="92" t="s">
        <v>78</v>
      </c>
      <c r="E171" s="102" t="s">
        <v>0</v>
      </c>
      <c r="F171" s="103" t="s">
        <v>180</v>
      </c>
      <c r="H171" s="102" t="s">
        <v>0</v>
      </c>
      <c r="L171" s="101"/>
      <c r="AK171" s="102" t="s">
        <v>78</v>
      </c>
      <c r="AL171" s="102" t="s">
        <v>38</v>
      </c>
      <c r="AM171" s="10" t="s">
        <v>36</v>
      </c>
      <c r="AN171" s="10" t="s">
        <v>10</v>
      </c>
      <c r="AO171" s="10" t="s">
        <v>35</v>
      </c>
      <c r="AP171" s="102" t="s">
        <v>69</v>
      </c>
    </row>
    <row r="172" spans="2:42" s="8" customFormat="1" ht="12">
      <c r="B172" s="91"/>
      <c r="D172" s="92" t="s">
        <v>78</v>
      </c>
      <c r="E172" s="93" t="s">
        <v>0</v>
      </c>
      <c r="F172" s="94" t="s">
        <v>181</v>
      </c>
      <c r="H172" s="95">
        <v>2.665</v>
      </c>
      <c r="L172" s="91"/>
      <c r="AK172" s="93" t="s">
        <v>78</v>
      </c>
      <c r="AL172" s="93" t="s">
        <v>38</v>
      </c>
      <c r="AM172" s="8" t="s">
        <v>38</v>
      </c>
      <c r="AN172" s="8" t="s">
        <v>10</v>
      </c>
      <c r="AO172" s="8" t="s">
        <v>35</v>
      </c>
      <c r="AP172" s="93" t="s">
        <v>69</v>
      </c>
    </row>
    <row r="173" spans="2:42" s="9" customFormat="1" ht="12">
      <c r="B173" s="96"/>
      <c r="D173" s="92" t="s">
        <v>78</v>
      </c>
      <c r="E173" s="97" t="s">
        <v>0</v>
      </c>
      <c r="F173" s="98" t="s">
        <v>85</v>
      </c>
      <c r="H173" s="99">
        <v>46.46999999999999</v>
      </c>
      <c r="L173" s="96"/>
      <c r="AK173" s="97" t="s">
        <v>78</v>
      </c>
      <c r="AL173" s="97" t="s">
        <v>38</v>
      </c>
      <c r="AM173" s="9" t="s">
        <v>76</v>
      </c>
      <c r="AN173" s="9" t="s">
        <v>10</v>
      </c>
      <c r="AO173" s="9" t="s">
        <v>36</v>
      </c>
      <c r="AP173" s="97" t="s">
        <v>69</v>
      </c>
    </row>
    <row r="174" spans="2:54" s="7" customFormat="1" ht="22.9" customHeight="1">
      <c r="B174" s="73"/>
      <c r="D174" s="74" t="s">
        <v>34</v>
      </c>
      <c r="E174" s="79" t="s">
        <v>182</v>
      </c>
      <c r="F174" s="79" t="s">
        <v>183</v>
      </c>
      <c r="J174" s="80">
        <f>BB174</f>
        <v>0</v>
      </c>
      <c r="L174" s="73"/>
      <c r="AI174" s="74" t="s">
        <v>36</v>
      </c>
      <c r="AK174" s="77" t="s">
        <v>34</v>
      </c>
      <c r="AL174" s="77" t="s">
        <v>36</v>
      </c>
      <c r="AP174" s="74" t="s">
        <v>69</v>
      </c>
      <c r="BB174" s="78">
        <f>SUM(BB175:BB177)</f>
        <v>0</v>
      </c>
    </row>
    <row r="175" spans="1:56" s="2" customFormat="1" ht="24.2" customHeight="1">
      <c r="A175" s="19"/>
      <c r="B175" s="81"/>
      <c r="C175" s="82" t="s">
        <v>184</v>
      </c>
      <c r="D175" s="82" t="s">
        <v>72</v>
      </c>
      <c r="E175" s="83" t="s">
        <v>185</v>
      </c>
      <c r="F175" s="84" t="s">
        <v>186</v>
      </c>
      <c r="G175" s="85" t="s">
        <v>135</v>
      </c>
      <c r="H175" s="86">
        <v>25.601</v>
      </c>
      <c r="I175" s="87"/>
      <c r="J175" s="87">
        <f>ROUND(I175*H175,2)</f>
        <v>0</v>
      </c>
      <c r="K175" s="88"/>
      <c r="L175" s="20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AI175" s="89" t="s">
        <v>76</v>
      </c>
      <c r="AK175" s="89" t="s">
        <v>72</v>
      </c>
      <c r="AL175" s="89" t="s">
        <v>38</v>
      </c>
      <c r="AP175" s="11" t="s">
        <v>69</v>
      </c>
      <c r="AV175" s="90" t="e">
        <f>IF(#REF!="základní",J175,0)</f>
        <v>#REF!</v>
      </c>
      <c r="AW175" s="90" t="e">
        <f>IF(#REF!="snížená",J175,0)</f>
        <v>#REF!</v>
      </c>
      <c r="AX175" s="90" t="e">
        <f>IF(#REF!="zákl. přenesená",J175,0)</f>
        <v>#REF!</v>
      </c>
      <c r="AY175" s="90" t="e">
        <f>IF(#REF!="sníž. přenesená",J175,0)</f>
        <v>#REF!</v>
      </c>
      <c r="AZ175" s="90" t="e">
        <f>IF(#REF!="nulová",J175,0)</f>
        <v>#REF!</v>
      </c>
      <c r="BA175" s="11" t="s">
        <v>36</v>
      </c>
      <c r="BB175" s="90">
        <f>ROUND(I175*H175,2)</f>
        <v>0</v>
      </c>
      <c r="BC175" s="11" t="s">
        <v>76</v>
      </c>
      <c r="BD175" s="89" t="s">
        <v>187</v>
      </c>
    </row>
    <row r="176" spans="1:56" s="2" customFormat="1" ht="44.25" customHeight="1">
      <c r="A176" s="19"/>
      <c r="B176" s="81"/>
      <c r="C176" s="82" t="s">
        <v>188</v>
      </c>
      <c r="D176" s="82" t="s">
        <v>72</v>
      </c>
      <c r="E176" s="83" t="s">
        <v>189</v>
      </c>
      <c r="F176" s="84" t="s">
        <v>190</v>
      </c>
      <c r="G176" s="85" t="s">
        <v>135</v>
      </c>
      <c r="H176" s="86">
        <v>25.601</v>
      </c>
      <c r="I176" s="87"/>
      <c r="J176" s="87">
        <f>ROUND(I176*H176,2)</f>
        <v>0</v>
      </c>
      <c r="K176" s="88"/>
      <c r="L176" s="20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AI176" s="89" t="s">
        <v>76</v>
      </c>
      <c r="AK176" s="89" t="s">
        <v>72</v>
      </c>
      <c r="AL176" s="89" t="s">
        <v>38</v>
      </c>
      <c r="AP176" s="11" t="s">
        <v>69</v>
      </c>
      <c r="AV176" s="90" t="e">
        <f>IF(#REF!="základní",J176,0)</f>
        <v>#REF!</v>
      </c>
      <c r="AW176" s="90" t="e">
        <f>IF(#REF!="snížená",J176,0)</f>
        <v>#REF!</v>
      </c>
      <c r="AX176" s="90" t="e">
        <f>IF(#REF!="zákl. přenesená",J176,0)</f>
        <v>#REF!</v>
      </c>
      <c r="AY176" s="90" t="e">
        <f>IF(#REF!="sníž. přenesená",J176,0)</f>
        <v>#REF!</v>
      </c>
      <c r="AZ176" s="90" t="e">
        <f>IF(#REF!="nulová",J176,0)</f>
        <v>#REF!</v>
      </c>
      <c r="BA176" s="11" t="s">
        <v>36</v>
      </c>
      <c r="BB176" s="90">
        <f>ROUND(I176*H176,2)</f>
        <v>0</v>
      </c>
      <c r="BC176" s="11" t="s">
        <v>76</v>
      </c>
      <c r="BD176" s="89" t="s">
        <v>191</v>
      </c>
    </row>
    <row r="177" spans="1:56" s="2" customFormat="1" ht="21.75" customHeight="1">
      <c r="A177" s="19"/>
      <c r="B177" s="81"/>
      <c r="C177" s="82" t="s">
        <v>192</v>
      </c>
      <c r="D177" s="82" t="s">
        <v>72</v>
      </c>
      <c r="E177" s="83" t="s">
        <v>193</v>
      </c>
      <c r="F177" s="84" t="s">
        <v>194</v>
      </c>
      <c r="G177" s="85" t="s">
        <v>135</v>
      </c>
      <c r="H177" s="86">
        <v>30.484</v>
      </c>
      <c r="I177" s="87"/>
      <c r="J177" s="87">
        <f>ROUND(I177*H177,2)</f>
        <v>0</v>
      </c>
      <c r="K177" s="88"/>
      <c r="L177" s="20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AI177" s="89" t="s">
        <v>76</v>
      </c>
      <c r="AK177" s="89" t="s">
        <v>72</v>
      </c>
      <c r="AL177" s="89" t="s">
        <v>38</v>
      </c>
      <c r="AP177" s="11" t="s">
        <v>69</v>
      </c>
      <c r="AV177" s="90" t="e">
        <f>IF(#REF!="základní",J177,0)</f>
        <v>#REF!</v>
      </c>
      <c r="AW177" s="90" t="e">
        <f>IF(#REF!="snížená",J177,0)</f>
        <v>#REF!</v>
      </c>
      <c r="AX177" s="90" t="e">
        <f>IF(#REF!="zákl. přenesená",J177,0)</f>
        <v>#REF!</v>
      </c>
      <c r="AY177" s="90" t="e">
        <f>IF(#REF!="sníž. přenesená",J177,0)</f>
        <v>#REF!</v>
      </c>
      <c r="AZ177" s="90" t="e">
        <f>IF(#REF!="nulová",J177,0)</f>
        <v>#REF!</v>
      </c>
      <c r="BA177" s="11" t="s">
        <v>36</v>
      </c>
      <c r="BB177" s="90">
        <f>ROUND(I177*H177,2)</f>
        <v>0</v>
      </c>
      <c r="BC177" s="11" t="s">
        <v>76</v>
      </c>
      <c r="BD177" s="89" t="s">
        <v>195</v>
      </c>
    </row>
    <row r="178" spans="2:54" s="7" customFormat="1" ht="25.9" customHeight="1">
      <c r="B178" s="73"/>
      <c r="D178" s="74" t="s">
        <v>34</v>
      </c>
      <c r="E178" s="75" t="s">
        <v>196</v>
      </c>
      <c r="F178" s="75" t="s">
        <v>197</v>
      </c>
      <c r="J178" s="76">
        <f>BB178</f>
        <v>0</v>
      </c>
      <c r="L178" s="73"/>
      <c r="AI178" s="74" t="s">
        <v>38</v>
      </c>
      <c r="AK178" s="77" t="s">
        <v>34</v>
      </c>
      <c r="AL178" s="77" t="s">
        <v>35</v>
      </c>
      <c r="AP178" s="74" t="s">
        <v>69</v>
      </c>
      <c r="BB178" s="78">
        <f>BB179+BB186+BB191+BB199+BB208+BB216</f>
        <v>0</v>
      </c>
    </row>
    <row r="179" spans="2:54" s="7" customFormat="1" ht="22.9" customHeight="1">
      <c r="B179" s="73"/>
      <c r="D179" s="74" t="s">
        <v>34</v>
      </c>
      <c r="E179" s="79" t="s">
        <v>198</v>
      </c>
      <c r="F179" s="79" t="s">
        <v>199</v>
      </c>
      <c r="J179" s="80">
        <f>BB179</f>
        <v>0</v>
      </c>
      <c r="L179" s="73"/>
      <c r="AI179" s="74" t="s">
        <v>38</v>
      </c>
      <c r="AK179" s="77" t="s">
        <v>34</v>
      </c>
      <c r="AL179" s="77" t="s">
        <v>36</v>
      </c>
      <c r="AP179" s="74" t="s">
        <v>69</v>
      </c>
      <c r="BB179" s="78">
        <f>SUM(BB180:BB185)</f>
        <v>0</v>
      </c>
    </row>
    <row r="180" spans="1:56" s="2" customFormat="1" ht="24.2" customHeight="1">
      <c r="A180" s="19"/>
      <c r="B180" s="81"/>
      <c r="C180" s="82" t="s">
        <v>200</v>
      </c>
      <c r="D180" s="82" t="s">
        <v>72</v>
      </c>
      <c r="E180" s="83" t="s">
        <v>201</v>
      </c>
      <c r="F180" s="84" t="s">
        <v>202</v>
      </c>
      <c r="G180" s="85" t="s">
        <v>75</v>
      </c>
      <c r="H180" s="86">
        <v>46.302</v>
      </c>
      <c r="I180" s="87"/>
      <c r="J180" s="87">
        <f>ROUND(I180*H180,2)</f>
        <v>0</v>
      </c>
      <c r="K180" s="88"/>
      <c r="L180" s="20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AI180" s="89" t="s">
        <v>184</v>
      </c>
      <c r="AK180" s="89" t="s">
        <v>72</v>
      </c>
      <c r="AL180" s="89" t="s">
        <v>38</v>
      </c>
      <c r="AP180" s="11" t="s">
        <v>69</v>
      </c>
      <c r="AV180" s="90" t="e">
        <f>IF(#REF!="základní",J180,0)</f>
        <v>#REF!</v>
      </c>
      <c r="AW180" s="90" t="e">
        <f>IF(#REF!="snížená",J180,0)</f>
        <v>#REF!</v>
      </c>
      <c r="AX180" s="90" t="e">
        <f>IF(#REF!="zákl. přenesená",J180,0)</f>
        <v>#REF!</v>
      </c>
      <c r="AY180" s="90" t="e">
        <f>IF(#REF!="sníž. přenesená",J180,0)</f>
        <v>#REF!</v>
      </c>
      <c r="AZ180" s="90" t="e">
        <f>IF(#REF!="nulová",J180,0)</f>
        <v>#REF!</v>
      </c>
      <c r="BA180" s="11" t="s">
        <v>36</v>
      </c>
      <c r="BB180" s="90">
        <f>ROUND(I180*H180,2)</f>
        <v>0</v>
      </c>
      <c r="BC180" s="11" t="s">
        <v>184</v>
      </c>
      <c r="BD180" s="89" t="s">
        <v>203</v>
      </c>
    </row>
    <row r="181" spans="2:42" s="8" customFormat="1" ht="12">
      <c r="B181" s="91"/>
      <c r="D181" s="92" t="s">
        <v>78</v>
      </c>
      <c r="E181" s="93" t="s">
        <v>0</v>
      </c>
      <c r="F181" s="94" t="s">
        <v>204</v>
      </c>
      <c r="H181" s="95">
        <v>46.302</v>
      </c>
      <c r="L181" s="91"/>
      <c r="AK181" s="93" t="s">
        <v>78</v>
      </c>
      <c r="AL181" s="93" t="s">
        <v>38</v>
      </c>
      <c r="AM181" s="8" t="s">
        <v>38</v>
      </c>
      <c r="AN181" s="8" t="s">
        <v>10</v>
      </c>
      <c r="AO181" s="8" t="s">
        <v>35</v>
      </c>
      <c r="AP181" s="93" t="s">
        <v>69</v>
      </c>
    </row>
    <row r="182" spans="2:42" s="9" customFormat="1" ht="12">
      <c r="B182" s="96"/>
      <c r="D182" s="92" t="s">
        <v>78</v>
      </c>
      <c r="E182" s="97" t="s">
        <v>0</v>
      </c>
      <c r="F182" s="98" t="s">
        <v>85</v>
      </c>
      <c r="H182" s="99">
        <v>46.302</v>
      </c>
      <c r="L182" s="96"/>
      <c r="AK182" s="97" t="s">
        <v>78</v>
      </c>
      <c r="AL182" s="97" t="s">
        <v>38</v>
      </c>
      <c r="AM182" s="9" t="s">
        <v>76</v>
      </c>
      <c r="AN182" s="9" t="s">
        <v>10</v>
      </c>
      <c r="AO182" s="9" t="s">
        <v>36</v>
      </c>
      <c r="AP182" s="97" t="s">
        <v>69</v>
      </c>
    </row>
    <row r="183" spans="1:56" s="2" customFormat="1" ht="24.2" customHeight="1">
      <c r="A183" s="19"/>
      <c r="B183" s="81"/>
      <c r="C183" s="104" t="s">
        <v>205</v>
      </c>
      <c r="D183" s="104" t="s">
        <v>206</v>
      </c>
      <c r="E183" s="105" t="s">
        <v>207</v>
      </c>
      <c r="F183" s="106" t="s">
        <v>208</v>
      </c>
      <c r="G183" s="107" t="s">
        <v>75</v>
      </c>
      <c r="H183" s="108">
        <v>47.228</v>
      </c>
      <c r="I183" s="109"/>
      <c r="J183" s="109">
        <f>ROUND(I183*H183,2)</f>
        <v>0</v>
      </c>
      <c r="K183" s="110"/>
      <c r="L183" s="111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AI183" s="89" t="s">
        <v>209</v>
      </c>
      <c r="AK183" s="89" t="s">
        <v>206</v>
      </c>
      <c r="AL183" s="89" t="s">
        <v>38</v>
      </c>
      <c r="AP183" s="11" t="s">
        <v>69</v>
      </c>
      <c r="AV183" s="90" t="e">
        <f>IF(#REF!="základní",J183,0)</f>
        <v>#REF!</v>
      </c>
      <c r="AW183" s="90" t="e">
        <f>IF(#REF!="snížená",J183,0)</f>
        <v>#REF!</v>
      </c>
      <c r="AX183" s="90" t="e">
        <f>IF(#REF!="zákl. přenesená",J183,0)</f>
        <v>#REF!</v>
      </c>
      <c r="AY183" s="90" t="e">
        <f>IF(#REF!="sníž. přenesená",J183,0)</f>
        <v>#REF!</v>
      </c>
      <c r="AZ183" s="90" t="e">
        <f>IF(#REF!="nulová",J183,0)</f>
        <v>#REF!</v>
      </c>
      <c r="BA183" s="11" t="s">
        <v>36</v>
      </c>
      <c r="BB183" s="90">
        <f>ROUND(I183*H183,2)</f>
        <v>0</v>
      </c>
      <c r="BC183" s="11" t="s">
        <v>184</v>
      </c>
      <c r="BD183" s="89" t="s">
        <v>210</v>
      </c>
    </row>
    <row r="184" spans="2:42" s="8" customFormat="1" ht="12">
      <c r="B184" s="91"/>
      <c r="D184" s="92" t="s">
        <v>78</v>
      </c>
      <c r="F184" s="94" t="s">
        <v>211</v>
      </c>
      <c r="H184" s="95">
        <v>47.228</v>
      </c>
      <c r="L184" s="91"/>
      <c r="AK184" s="93" t="s">
        <v>78</v>
      </c>
      <c r="AL184" s="93" t="s">
        <v>38</v>
      </c>
      <c r="AM184" s="8" t="s">
        <v>38</v>
      </c>
      <c r="AN184" s="8" t="s">
        <v>1</v>
      </c>
      <c r="AO184" s="8" t="s">
        <v>36</v>
      </c>
      <c r="AP184" s="93" t="s">
        <v>69</v>
      </c>
    </row>
    <row r="185" spans="1:56" s="2" customFormat="1" ht="24.2" customHeight="1">
      <c r="A185" s="19"/>
      <c r="B185" s="81"/>
      <c r="C185" s="82" t="s">
        <v>2</v>
      </c>
      <c r="D185" s="82" t="s">
        <v>72</v>
      </c>
      <c r="E185" s="83" t="s">
        <v>212</v>
      </c>
      <c r="F185" s="84" t="s">
        <v>213</v>
      </c>
      <c r="G185" s="85" t="s">
        <v>135</v>
      </c>
      <c r="H185" s="86">
        <v>0.177</v>
      </c>
      <c r="I185" s="87"/>
      <c r="J185" s="87">
        <f>ROUND(I185*H185,2)</f>
        <v>0</v>
      </c>
      <c r="K185" s="88"/>
      <c r="L185" s="20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AI185" s="89" t="s">
        <v>184</v>
      </c>
      <c r="AK185" s="89" t="s">
        <v>72</v>
      </c>
      <c r="AL185" s="89" t="s">
        <v>38</v>
      </c>
      <c r="AP185" s="11" t="s">
        <v>69</v>
      </c>
      <c r="AV185" s="90" t="e">
        <f>IF(#REF!="základní",J185,0)</f>
        <v>#REF!</v>
      </c>
      <c r="AW185" s="90" t="e">
        <f>IF(#REF!="snížená",J185,0)</f>
        <v>#REF!</v>
      </c>
      <c r="AX185" s="90" t="e">
        <f>IF(#REF!="zákl. přenesená",J185,0)</f>
        <v>#REF!</v>
      </c>
      <c r="AY185" s="90" t="e">
        <f>IF(#REF!="sníž. přenesená",J185,0)</f>
        <v>#REF!</v>
      </c>
      <c r="AZ185" s="90" t="e">
        <f>IF(#REF!="nulová",J185,0)</f>
        <v>#REF!</v>
      </c>
      <c r="BA185" s="11" t="s">
        <v>36</v>
      </c>
      <c r="BB185" s="90">
        <f>ROUND(I185*H185,2)</f>
        <v>0</v>
      </c>
      <c r="BC185" s="11" t="s">
        <v>184</v>
      </c>
      <c r="BD185" s="89" t="s">
        <v>214</v>
      </c>
    </row>
    <row r="186" spans="2:54" s="7" customFormat="1" ht="22.9" customHeight="1">
      <c r="B186" s="73"/>
      <c r="D186" s="74" t="s">
        <v>34</v>
      </c>
      <c r="E186" s="79" t="s">
        <v>215</v>
      </c>
      <c r="F186" s="79" t="s">
        <v>216</v>
      </c>
      <c r="J186" s="80">
        <f>BB186</f>
        <v>0</v>
      </c>
      <c r="L186" s="73"/>
      <c r="AI186" s="74" t="s">
        <v>38</v>
      </c>
      <c r="AK186" s="77" t="s">
        <v>34</v>
      </c>
      <c r="AL186" s="77" t="s">
        <v>36</v>
      </c>
      <c r="AP186" s="74" t="s">
        <v>69</v>
      </c>
      <c r="BB186" s="78">
        <f>SUM(BB187:BB190)</f>
        <v>0</v>
      </c>
    </row>
    <row r="187" spans="1:56" s="2" customFormat="1" ht="24.2" customHeight="1">
      <c r="A187" s="19"/>
      <c r="B187" s="81"/>
      <c r="C187" s="82" t="s">
        <v>217</v>
      </c>
      <c r="D187" s="82" t="s">
        <v>72</v>
      </c>
      <c r="E187" s="83" t="s">
        <v>218</v>
      </c>
      <c r="F187" s="84" t="s">
        <v>219</v>
      </c>
      <c r="G187" s="85" t="s">
        <v>220</v>
      </c>
      <c r="H187" s="86">
        <v>1</v>
      </c>
      <c r="I187" s="87"/>
      <c r="J187" s="87">
        <f>ROUND(I187*H187,2)</f>
        <v>0</v>
      </c>
      <c r="K187" s="88"/>
      <c r="L187" s="20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AI187" s="89" t="s">
        <v>184</v>
      </c>
      <c r="AK187" s="89" t="s">
        <v>72</v>
      </c>
      <c r="AL187" s="89" t="s">
        <v>38</v>
      </c>
      <c r="AP187" s="11" t="s">
        <v>69</v>
      </c>
      <c r="AV187" s="90" t="e">
        <f>IF(#REF!="základní",J187,0)</f>
        <v>#REF!</v>
      </c>
      <c r="AW187" s="90" t="e">
        <f>IF(#REF!="snížená",J187,0)</f>
        <v>#REF!</v>
      </c>
      <c r="AX187" s="90" t="e">
        <f>IF(#REF!="zákl. přenesená",J187,0)</f>
        <v>#REF!</v>
      </c>
      <c r="AY187" s="90" t="e">
        <f>IF(#REF!="sníž. přenesená",J187,0)</f>
        <v>#REF!</v>
      </c>
      <c r="AZ187" s="90" t="e">
        <f>IF(#REF!="nulová",J187,0)</f>
        <v>#REF!</v>
      </c>
      <c r="BA187" s="11" t="s">
        <v>36</v>
      </c>
      <c r="BB187" s="90">
        <f>ROUND(I187*H187,2)</f>
        <v>0</v>
      </c>
      <c r="BC187" s="11" t="s">
        <v>184</v>
      </c>
      <c r="BD187" s="89" t="s">
        <v>221</v>
      </c>
    </row>
    <row r="188" spans="1:56" s="2" customFormat="1" ht="16.5" customHeight="1">
      <c r="A188" s="19"/>
      <c r="B188" s="81"/>
      <c r="C188" s="82" t="s">
        <v>222</v>
      </c>
      <c r="D188" s="82" t="s">
        <v>72</v>
      </c>
      <c r="E188" s="83" t="s">
        <v>223</v>
      </c>
      <c r="F188" s="84" t="s">
        <v>224</v>
      </c>
      <c r="G188" s="85" t="s">
        <v>225</v>
      </c>
      <c r="H188" s="86">
        <v>1</v>
      </c>
      <c r="I188" s="87"/>
      <c r="J188" s="87">
        <f>ROUND(I188*H188,2)</f>
        <v>0</v>
      </c>
      <c r="K188" s="88"/>
      <c r="L188" s="20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AI188" s="89" t="s">
        <v>184</v>
      </c>
      <c r="AK188" s="89" t="s">
        <v>72</v>
      </c>
      <c r="AL188" s="89" t="s">
        <v>38</v>
      </c>
      <c r="AP188" s="11" t="s">
        <v>69</v>
      </c>
      <c r="AV188" s="90" t="e">
        <f>IF(#REF!="základní",J188,0)</f>
        <v>#REF!</v>
      </c>
      <c r="AW188" s="90" t="e">
        <f>IF(#REF!="snížená",J188,0)</f>
        <v>#REF!</v>
      </c>
      <c r="AX188" s="90" t="e">
        <f>IF(#REF!="zákl. přenesená",J188,0)</f>
        <v>#REF!</v>
      </c>
      <c r="AY188" s="90" t="e">
        <f>IF(#REF!="sníž. přenesená",J188,0)</f>
        <v>#REF!</v>
      </c>
      <c r="AZ188" s="90" t="e">
        <f>IF(#REF!="nulová",J188,0)</f>
        <v>#REF!</v>
      </c>
      <c r="BA188" s="11" t="s">
        <v>36</v>
      </c>
      <c r="BB188" s="90">
        <f>ROUND(I188*H188,2)</f>
        <v>0</v>
      </c>
      <c r="BC188" s="11" t="s">
        <v>184</v>
      </c>
      <c r="BD188" s="89" t="s">
        <v>226</v>
      </c>
    </row>
    <row r="189" spans="1:56" s="2" customFormat="1" ht="21.75" customHeight="1">
      <c r="A189" s="19"/>
      <c r="B189" s="81"/>
      <c r="C189" s="82" t="s">
        <v>227</v>
      </c>
      <c r="D189" s="82" t="s">
        <v>72</v>
      </c>
      <c r="E189" s="83" t="s">
        <v>228</v>
      </c>
      <c r="F189" s="84" t="s">
        <v>229</v>
      </c>
      <c r="G189" s="85" t="s">
        <v>225</v>
      </c>
      <c r="H189" s="86">
        <v>1</v>
      </c>
      <c r="I189" s="87"/>
      <c r="J189" s="87">
        <f>ROUND(I189*H189,2)</f>
        <v>0</v>
      </c>
      <c r="K189" s="88"/>
      <c r="L189" s="20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AI189" s="89" t="s">
        <v>184</v>
      </c>
      <c r="AK189" s="89" t="s">
        <v>72</v>
      </c>
      <c r="AL189" s="89" t="s">
        <v>38</v>
      </c>
      <c r="AP189" s="11" t="s">
        <v>69</v>
      </c>
      <c r="AV189" s="90" t="e">
        <f>IF(#REF!="základní",J189,0)</f>
        <v>#REF!</v>
      </c>
      <c r="AW189" s="90" t="e">
        <f>IF(#REF!="snížená",J189,0)</f>
        <v>#REF!</v>
      </c>
      <c r="AX189" s="90" t="e">
        <f>IF(#REF!="zákl. přenesená",J189,0)</f>
        <v>#REF!</v>
      </c>
      <c r="AY189" s="90" t="e">
        <f>IF(#REF!="sníž. přenesená",J189,0)</f>
        <v>#REF!</v>
      </c>
      <c r="AZ189" s="90" t="e">
        <f>IF(#REF!="nulová",J189,0)</f>
        <v>#REF!</v>
      </c>
      <c r="BA189" s="11" t="s">
        <v>36</v>
      </c>
      <c r="BB189" s="90">
        <f>ROUND(I189*H189,2)</f>
        <v>0</v>
      </c>
      <c r="BC189" s="11" t="s">
        <v>184</v>
      </c>
      <c r="BD189" s="89" t="s">
        <v>230</v>
      </c>
    </row>
    <row r="190" spans="1:56" s="2" customFormat="1" ht="16.5" customHeight="1">
      <c r="A190" s="19"/>
      <c r="B190" s="81"/>
      <c r="C190" s="82" t="s">
        <v>231</v>
      </c>
      <c r="D190" s="82" t="s">
        <v>72</v>
      </c>
      <c r="E190" s="83" t="s">
        <v>232</v>
      </c>
      <c r="F190" s="84" t="s">
        <v>183</v>
      </c>
      <c r="G190" s="85" t="s">
        <v>225</v>
      </c>
      <c r="H190" s="86">
        <v>1</v>
      </c>
      <c r="I190" s="87"/>
      <c r="J190" s="87">
        <f>ROUND(I190*H190,2)</f>
        <v>0</v>
      </c>
      <c r="K190" s="88"/>
      <c r="L190" s="20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AI190" s="89" t="s">
        <v>184</v>
      </c>
      <c r="AK190" s="89" t="s">
        <v>72</v>
      </c>
      <c r="AL190" s="89" t="s">
        <v>38</v>
      </c>
      <c r="AP190" s="11" t="s">
        <v>69</v>
      </c>
      <c r="AV190" s="90" t="e">
        <f>IF(#REF!="základní",J190,0)</f>
        <v>#REF!</v>
      </c>
      <c r="AW190" s="90" t="e">
        <f>IF(#REF!="snížená",J190,0)</f>
        <v>#REF!</v>
      </c>
      <c r="AX190" s="90" t="e">
        <f>IF(#REF!="zákl. přenesená",J190,0)</f>
        <v>#REF!</v>
      </c>
      <c r="AY190" s="90" t="e">
        <f>IF(#REF!="sníž. přenesená",J190,0)</f>
        <v>#REF!</v>
      </c>
      <c r="AZ190" s="90" t="e">
        <f>IF(#REF!="nulová",J190,0)</f>
        <v>#REF!</v>
      </c>
      <c r="BA190" s="11" t="s">
        <v>36</v>
      </c>
      <c r="BB190" s="90">
        <f>ROUND(I190*H190,2)</f>
        <v>0</v>
      </c>
      <c r="BC190" s="11" t="s">
        <v>184</v>
      </c>
      <c r="BD190" s="89" t="s">
        <v>233</v>
      </c>
    </row>
    <row r="191" spans="2:54" s="7" customFormat="1" ht="22.9" customHeight="1">
      <c r="B191" s="73"/>
      <c r="D191" s="74" t="s">
        <v>34</v>
      </c>
      <c r="E191" s="79" t="s">
        <v>234</v>
      </c>
      <c r="F191" s="79" t="s">
        <v>235</v>
      </c>
      <c r="J191" s="80">
        <f>BB191</f>
        <v>0</v>
      </c>
      <c r="L191" s="73"/>
      <c r="AI191" s="74" t="s">
        <v>38</v>
      </c>
      <c r="AK191" s="77" t="s">
        <v>34</v>
      </c>
      <c r="AL191" s="77" t="s">
        <v>36</v>
      </c>
      <c r="AP191" s="74" t="s">
        <v>69</v>
      </c>
      <c r="BB191" s="78">
        <f>SUM(BB192:BB198)</f>
        <v>0</v>
      </c>
    </row>
    <row r="192" spans="1:56" s="2" customFormat="1" ht="24.2" customHeight="1">
      <c r="A192" s="19"/>
      <c r="B192" s="81"/>
      <c r="C192" s="82" t="s">
        <v>236</v>
      </c>
      <c r="D192" s="82" t="s">
        <v>72</v>
      </c>
      <c r="E192" s="83" t="s">
        <v>237</v>
      </c>
      <c r="F192" s="84" t="s">
        <v>238</v>
      </c>
      <c r="G192" s="85" t="s">
        <v>75</v>
      </c>
      <c r="H192" s="86">
        <v>22.251</v>
      </c>
      <c r="I192" s="87"/>
      <c r="J192" s="87">
        <f>ROUND(I192*H192,2)</f>
        <v>0</v>
      </c>
      <c r="K192" s="88"/>
      <c r="L192" s="20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AI192" s="89" t="s">
        <v>184</v>
      </c>
      <c r="AK192" s="89" t="s">
        <v>72</v>
      </c>
      <c r="AL192" s="89" t="s">
        <v>38</v>
      </c>
      <c r="AP192" s="11" t="s">
        <v>69</v>
      </c>
      <c r="AV192" s="90" t="e">
        <f>IF(#REF!="základní",J192,0)</f>
        <v>#REF!</v>
      </c>
      <c r="AW192" s="90" t="e">
        <f>IF(#REF!="snížená",J192,0)</f>
        <v>#REF!</v>
      </c>
      <c r="AX192" s="90" t="e">
        <f>IF(#REF!="zákl. přenesená",J192,0)</f>
        <v>#REF!</v>
      </c>
      <c r="AY192" s="90" t="e">
        <f>IF(#REF!="sníž. přenesená",J192,0)</f>
        <v>#REF!</v>
      </c>
      <c r="AZ192" s="90" t="e">
        <f>IF(#REF!="nulová",J192,0)</f>
        <v>#REF!</v>
      </c>
      <c r="BA192" s="11" t="s">
        <v>36</v>
      </c>
      <c r="BB192" s="90">
        <f>ROUND(I192*H192,2)</f>
        <v>0</v>
      </c>
      <c r="BC192" s="11" t="s">
        <v>184</v>
      </c>
      <c r="BD192" s="89" t="s">
        <v>239</v>
      </c>
    </row>
    <row r="193" spans="1:56" s="2" customFormat="1" ht="24.2" customHeight="1">
      <c r="A193" s="19"/>
      <c r="B193" s="81"/>
      <c r="C193" s="82" t="s">
        <v>240</v>
      </c>
      <c r="D193" s="82" t="s">
        <v>72</v>
      </c>
      <c r="E193" s="83" t="s">
        <v>241</v>
      </c>
      <c r="F193" s="84" t="s">
        <v>242</v>
      </c>
      <c r="G193" s="85" t="s">
        <v>75</v>
      </c>
      <c r="H193" s="86">
        <v>21.456</v>
      </c>
      <c r="I193" s="87"/>
      <c r="J193" s="87">
        <f>ROUND(I193*H193,2)</f>
        <v>0</v>
      </c>
      <c r="K193" s="88"/>
      <c r="L193" s="20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AI193" s="89" t="s">
        <v>184</v>
      </c>
      <c r="AK193" s="89" t="s">
        <v>72</v>
      </c>
      <c r="AL193" s="89" t="s">
        <v>38</v>
      </c>
      <c r="AP193" s="11" t="s">
        <v>69</v>
      </c>
      <c r="AV193" s="90" t="e">
        <f>IF(#REF!="základní",J193,0)</f>
        <v>#REF!</v>
      </c>
      <c r="AW193" s="90" t="e">
        <f>IF(#REF!="snížená",J193,0)</f>
        <v>#REF!</v>
      </c>
      <c r="AX193" s="90" t="e">
        <f>IF(#REF!="zákl. přenesená",J193,0)</f>
        <v>#REF!</v>
      </c>
      <c r="AY193" s="90" t="e">
        <f>IF(#REF!="sníž. přenesená",J193,0)</f>
        <v>#REF!</v>
      </c>
      <c r="AZ193" s="90" t="e">
        <f>IF(#REF!="nulová",J193,0)</f>
        <v>#REF!</v>
      </c>
      <c r="BA193" s="11" t="s">
        <v>36</v>
      </c>
      <c r="BB193" s="90">
        <f>ROUND(I193*H193,2)</f>
        <v>0</v>
      </c>
      <c r="BC193" s="11" t="s">
        <v>184</v>
      </c>
      <c r="BD193" s="89" t="s">
        <v>243</v>
      </c>
    </row>
    <row r="194" spans="2:42" s="8" customFormat="1" ht="12">
      <c r="B194" s="91"/>
      <c r="D194" s="92" t="s">
        <v>78</v>
      </c>
      <c r="E194" s="93" t="s">
        <v>0</v>
      </c>
      <c r="F194" s="94" t="s">
        <v>244</v>
      </c>
      <c r="H194" s="95">
        <v>21.456</v>
      </c>
      <c r="L194" s="91"/>
      <c r="AK194" s="93" t="s">
        <v>78</v>
      </c>
      <c r="AL194" s="93" t="s">
        <v>38</v>
      </c>
      <c r="AM194" s="8" t="s">
        <v>38</v>
      </c>
      <c r="AN194" s="8" t="s">
        <v>10</v>
      </c>
      <c r="AO194" s="8" t="s">
        <v>36</v>
      </c>
      <c r="AP194" s="93" t="s">
        <v>69</v>
      </c>
    </row>
    <row r="195" spans="1:56" s="2" customFormat="1" ht="24.2" customHeight="1">
      <c r="A195" s="19"/>
      <c r="B195" s="81"/>
      <c r="C195" s="82" t="s">
        <v>245</v>
      </c>
      <c r="D195" s="82" t="s">
        <v>72</v>
      </c>
      <c r="E195" s="83" t="s">
        <v>246</v>
      </c>
      <c r="F195" s="84" t="s">
        <v>247</v>
      </c>
      <c r="G195" s="85" t="s">
        <v>75</v>
      </c>
      <c r="H195" s="86">
        <v>23.241</v>
      </c>
      <c r="I195" s="87"/>
      <c r="J195" s="87">
        <f>ROUND(I195*H195,2)</f>
        <v>0</v>
      </c>
      <c r="K195" s="88"/>
      <c r="L195" s="20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AI195" s="89" t="s">
        <v>76</v>
      </c>
      <c r="AK195" s="89" t="s">
        <v>72</v>
      </c>
      <c r="AL195" s="89" t="s">
        <v>38</v>
      </c>
      <c r="AP195" s="11" t="s">
        <v>69</v>
      </c>
      <c r="AV195" s="90" t="e">
        <f>IF(#REF!="základní",J195,0)</f>
        <v>#REF!</v>
      </c>
      <c r="AW195" s="90" t="e">
        <f>IF(#REF!="snížená",J195,0)</f>
        <v>#REF!</v>
      </c>
      <c r="AX195" s="90" t="e">
        <f>IF(#REF!="zákl. přenesená",J195,0)</f>
        <v>#REF!</v>
      </c>
      <c r="AY195" s="90" t="e">
        <f>IF(#REF!="sníž. přenesená",J195,0)</f>
        <v>#REF!</v>
      </c>
      <c r="AZ195" s="90" t="e">
        <f>IF(#REF!="nulová",J195,0)</f>
        <v>#REF!</v>
      </c>
      <c r="BA195" s="11" t="s">
        <v>36</v>
      </c>
      <c r="BB195" s="90">
        <f>ROUND(I195*H195,2)</f>
        <v>0</v>
      </c>
      <c r="BC195" s="11" t="s">
        <v>76</v>
      </c>
      <c r="BD195" s="89" t="s">
        <v>248</v>
      </c>
    </row>
    <row r="196" spans="1:38" s="2" customFormat="1" ht="19.5">
      <c r="A196" s="19"/>
      <c r="B196" s="20"/>
      <c r="C196" s="19"/>
      <c r="D196" s="92" t="s">
        <v>120</v>
      </c>
      <c r="E196" s="19"/>
      <c r="F196" s="100" t="s">
        <v>249</v>
      </c>
      <c r="G196" s="19"/>
      <c r="H196" s="19"/>
      <c r="I196" s="19"/>
      <c r="J196" s="19"/>
      <c r="K196" s="19"/>
      <c r="L196" s="20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AK196" s="11" t="s">
        <v>120</v>
      </c>
      <c r="AL196" s="11" t="s">
        <v>38</v>
      </c>
    </row>
    <row r="197" spans="2:42" s="8" customFormat="1" ht="12">
      <c r="B197" s="91"/>
      <c r="D197" s="92" t="s">
        <v>78</v>
      </c>
      <c r="E197" s="93" t="s">
        <v>0</v>
      </c>
      <c r="F197" s="94" t="s">
        <v>250</v>
      </c>
      <c r="H197" s="95">
        <v>23.241</v>
      </c>
      <c r="L197" s="91"/>
      <c r="AK197" s="93" t="s">
        <v>78</v>
      </c>
      <c r="AL197" s="93" t="s">
        <v>38</v>
      </c>
      <c r="AM197" s="8" t="s">
        <v>38</v>
      </c>
      <c r="AN197" s="8" t="s">
        <v>10</v>
      </c>
      <c r="AO197" s="8" t="s">
        <v>36</v>
      </c>
      <c r="AP197" s="93" t="s">
        <v>69</v>
      </c>
    </row>
    <row r="198" spans="1:56" s="2" customFormat="1" ht="24.2" customHeight="1">
      <c r="A198" s="19"/>
      <c r="B198" s="81"/>
      <c r="C198" s="82" t="s">
        <v>251</v>
      </c>
      <c r="D198" s="82" t="s">
        <v>72</v>
      </c>
      <c r="E198" s="83" t="s">
        <v>252</v>
      </c>
      <c r="F198" s="84" t="s">
        <v>253</v>
      </c>
      <c r="G198" s="85" t="s">
        <v>135</v>
      </c>
      <c r="H198" s="86">
        <v>0.311</v>
      </c>
      <c r="I198" s="87"/>
      <c r="J198" s="87">
        <f>ROUND(I198*H198,2)</f>
        <v>0</v>
      </c>
      <c r="K198" s="88"/>
      <c r="L198" s="20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AI198" s="89" t="s">
        <v>184</v>
      </c>
      <c r="AK198" s="89" t="s">
        <v>72</v>
      </c>
      <c r="AL198" s="89" t="s">
        <v>38</v>
      </c>
      <c r="AP198" s="11" t="s">
        <v>69</v>
      </c>
      <c r="AV198" s="90" t="e">
        <f>IF(#REF!="základní",J198,0)</f>
        <v>#REF!</v>
      </c>
      <c r="AW198" s="90" t="e">
        <f>IF(#REF!="snížená",J198,0)</f>
        <v>#REF!</v>
      </c>
      <c r="AX198" s="90" t="e">
        <f>IF(#REF!="zákl. přenesená",J198,0)</f>
        <v>#REF!</v>
      </c>
      <c r="AY198" s="90" t="e">
        <f>IF(#REF!="sníž. přenesená",J198,0)</f>
        <v>#REF!</v>
      </c>
      <c r="AZ198" s="90" t="e">
        <f>IF(#REF!="nulová",J198,0)</f>
        <v>#REF!</v>
      </c>
      <c r="BA198" s="11" t="s">
        <v>36</v>
      </c>
      <c r="BB198" s="90">
        <f>ROUND(I198*H198,2)</f>
        <v>0</v>
      </c>
      <c r="BC198" s="11" t="s">
        <v>184</v>
      </c>
      <c r="BD198" s="89" t="s">
        <v>254</v>
      </c>
    </row>
    <row r="199" spans="2:54" s="7" customFormat="1" ht="22.9" customHeight="1">
      <c r="B199" s="73"/>
      <c r="D199" s="74" t="s">
        <v>34</v>
      </c>
      <c r="E199" s="79" t="s">
        <v>255</v>
      </c>
      <c r="F199" s="79" t="s">
        <v>256</v>
      </c>
      <c r="J199" s="80">
        <f>BB199</f>
        <v>0</v>
      </c>
      <c r="L199" s="73"/>
      <c r="AI199" s="74" t="s">
        <v>38</v>
      </c>
      <c r="AK199" s="77" t="s">
        <v>34</v>
      </c>
      <c r="AL199" s="77" t="s">
        <v>36</v>
      </c>
      <c r="AP199" s="74" t="s">
        <v>69</v>
      </c>
      <c r="BB199" s="78">
        <f>SUM(BB200:BB207)</f>
        <v>0</v>
      </c>
    </row>
    <row r="200" spans="1:56" s="2" customFormat="1" ht="24.2" customHeight="1">
      <c r="A200" s="19"/>
      <c r="B200" s="81"/>
      <c r="C200" s="82" t="s">
        <v>257</v>
      </c>
      <c r="D200" s="82" t="s">
        <v>72</v>
      </c>
      <c r="E200" s="83" t="s">
        <v>258</v>
      </c>
      <c r="F200" s="84" t="s">
        <v>259</v>
      </c>
      <c r="G200" s="85" t="s">
        <v>75</v>
      </c>
      <c r="H200" s="86">
        <v>16.5</v>
      </c>
      <c r="I200" s="87"/>
      <c r="J200" s="87">
        <f>ROUND(I200*H200,2)</f>
        <v>0</v>
      </c>
      <c r="K200" s="88"/>
      <c r="L200" s="20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AI200" s="89" t="s">
        <v>184</v>
      </c>
      <c r="AK200" s="89" t="s">
        <v>72</v>
      </c>
      <c r="AL200" s="89" t="s">
        <v>38</v>
      </c>
      <c r="AP200" s="11" t="s">
        <v>69</v>
      </c>
      <c r="AV200" s="90" t="e">
        <f>IF(#REF!="základní",J200,0)</f>
        <v>#REF!</v>
      </c>
      <c r="AW200" s="90" t="e">
        <f>IF(#REF!="snížená",J200,0)</f>
        <v>#REF!</v>
      </c>
      <c r="AX200" s="90" t="e">
        <f>IF(#REF!="zákl. přenesená",J200,0)</f>
        <v>#REF!</v>
      </c>
      <c r="AY200" s="90" t="e">
        <f>IF(#REF!="sníž. přenesená",J200,0)</f>
        <v>#REF!</v>
      </c>
      <c r="AZ200" s="90" t="e">
        <f>IF(#REF!="nulová",J200,0)</f>
        <v>#REF!</v>
      </c>
      <c r="BA200" s="11" t="s">
        <v>36</v>
      </c>
      <c r="BB200" s="90">
        <f>ROUND(I200*H200,2)</f>
        <v>0</v>
      </c>
      <c r="BC200" s="11" t="s">
        <v>184</v>
      </c>
      <c r="BD200" s="89" t="s">
        <v>260</v>
      </c>
    </row>
    <row r="201" spans="2:42" s="8" customFormat="1" ht="12">
      <c r="B201" s="91"/>
      <c r="D201" s="92" t="s">
        <v>78</v>
      </c>
      <c r="E201" s="93" t="s">
        <v>0</v>
      </c>
      <c r="F201" s="94" t="s">
        <v>261</v>
      </c>
      <c r="H201" s="95">
        <v>16.5</v>
      </c>
      <c r="L201" s="91"/>
      <c r="AK201" s="93" t="s">
        <v>78</v>
      </c>
      <c r="AL201" s="93" t="s">
        <v>38</v>
      </c>
      <c r="AM201" s="8" t="s">
        <v>38</v>
      </c>
      <c r="AN201" s="8" t="s">
        <v>10</v>
      </c>
      <c r="AO201" s="8" t="s">
        <v>36</v>
      </c>
      <c r="AP201" s="93" t="s">
        <v>69</v>
      </c>
    </row>
    <row r="202" spans="1:56" s="2" customFormat="1" ht="24.2" customHeight="1">
      <c r="A202" s="19"/>
      <c r="B202" s="81"/>
      <c r="C202" s="82" t="s">
        <v>262</v>
      </c>
      <c r="D202" s="82" t="s">
        <v>72</v>
      </c>
      <c r="E202" s="83" t="s">
        <v>263</v>
      </c>
      <c r="F202" s="84" t="s">
        <v>264</v>
      </c>
      <c r="G202" s="85" t="s">
        <v>220</v>
      </c>
      <c r="H202" s="86">
        <v>1</v>
      </c>
      <c r="I202" s="87"/>
      <c r="J202" s="87">
        <f>ROUND(I202*H202,2)</f>
        <v>0</v>
      </c>
      <c r="K202" s="88"/>
      <c r="L202" s="20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AI202" s="89" t="s">
        <v>184</v>
      </c>
      <c r="AK202" s="89" t="s">
        <v>72</v>
      </c>
      <c r="AL202" s="89" t="s">
        <v>38</v>
      </c>
      <c r="AP202" s="11" t="s">
        <v>69</v>
      </c>
      <c r="AV202" s="90" t="e">
        <f>IF(#REF!="základní",J202,0)</f>
        <v>#REF!</v>
      </c>
      <c r="AW202" s="90" t="e">
        <f>IF(#REF!="snížená",J202,0)</f>
        <v>#REF!</v>
      </c>
      <c r="AX202" s="90" t="e">
        <f>IF(#REF!="zákl. přenesená",J202,0)</f>
        <v>#REF!</v>
      </c>
      <c r="AY202" s="90" t="e">
        <f>IF(#REF!="sníž. přenesená",J202,0)</f>
        <v>#REF!</v>
      </c>
      <c r="AZ202" s="90" t="e">
        <f>IF(#REF!="nulová",J202,0)</f>
        <v>#REF!</v>
      </c>
      <c r="BA202" s="11" t="s">
        <v>36</v>
      </c>
      <c r="BB202" s="90">
        <f>ROUND(I202*H202,2)</f>
        <v>0</v>
      </c>
      <c r="BC202" s="11" t="s">
        <v>184</v>
      </c>
      <c r="BD202" s="89" t="s">
        <v>265</v>
      </c>
    </row>
    <row r="203" spans="1:56" s="2" customFormat="1" ht="24.2" customHeight="1">
      <c r="A203" s="19"/>
      <c r="B203" s="81"/>
      <c r="C203" s="82" t="s">
        <v>209</v>
      </c>
      <c r="D203" s="82" t="s">
        <v>72</v>
      </c>
      <c r="E203" s="83" t="s">
        <v>266</v>
      </c>
      <c r="F203" s="84" t="s">
        <v>267</v>
      </c>
      <c r="G203" s="85" t="s">
        <v>220</v>
      </c>
      <c r="H203" s="86">
        <v>1</v>
      </c>
      <c r="I203" s="87"/>
      <c r="J203" s="87">
        <f>ROUND(I203*H203,2)</f>
        <v>0</v>
      </c>
      <c r="K203" s="88"/>
      <c r="L203" s="20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AI203" s="89" t="s">
        <v>184</v>
      </c>
      <c r="AK203" s="89" t="s">
        <v>72</v>
      </c>
      <c r="AL203" s="89" t="s">
        <v>38</v>
      </c>
      <c r="AP203" s="11" t="s">
        <v>69</v>
      </c>
      <c r="AV203" s="90" t="e">
        <f>IF(#REF!="základní",J203,0)</f>
        <v>#REF!</v>
      </c>
      <c r="AW203" s="90" t="e">
        <f>IF(#REF!="snížená",J203,0)</f>
        <v>#REF!</v>
      </c>
      <c r="AX203" s="90" t="e">
        <f>IF(#REF!="zákl. přenesená",J203,0)</f>
        <v>#REF!</v>
      </c>
      <c r="AY203" s="90" t="e">
        <f>IF(#REF!="sníž. přenesená",J203,0)</f>
        <v>#REF!</v>
      </c>
      <c r="AZ203" s="90" t="e">
        <f>IF(#REF!="nulová",J203,0)</f>
        <v>#REF!</v>
      </c>
      <c r="BA203" s="11" t="s">
        <v>36</v>
      </c>
      <c r="BB203" s="90">
        <f>ROUND(I203*H203,2)</f>
        <v>0</v>
      </c>
      <c r="BC203" s="11" t="s">
        <v>184</v>
      </c>
      <c r="BD203" s="89" t="s">
        <v>268</v>
      </c>
    </row>
    <row r="204" spans="1:56" s="2" customFormat="1" ht="24.2" customHeight="1">
      <c r="A204" s="19"/>
      <c r="B204" s="81"/>
      <c r="C204" s="82" t="s">
        <v>269</v>
      </c>
      <c r="D204" s="82" t="s">
        <v>72</v>
      </c>
      <c r="E204" s="83" t="s">
        <v>270</v>
      </c>
      <c r="F204" s="84" t="s">
        <v>271</v>
      </c>
      <c r="G204" s="85" t="s">
        <v>220</v>
      </c>
      <c r="H204" s="86">
        <v>1</v>
      </c>
      <c r="I204" s="87"/>
      <c r="J204" s="87">
        <f>ROUND(I204*H204,2)</f>
        <v>0</v>
      </c>
      <c r="K204" s="88"/>
      <c r="L204" s="20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AI204" s="89" t="s">
        <v>184</v>
      </c>
      <c r="AK204" s="89" t="s">
        <v>72</v>
      </c>
      <c r="AL204" s="89" t="s">
        <v>38</v>
      </c>
      <c r="AP204" s="11" t="s">
        <v>69</v>
      </c>
      <c r="AV204" s="90" t="e">
        <f>IF(#REF!="základní",J204,0)</f>
        <v>#REF!</v>
      </c>
      <c r="AW204" s="90" t="e">
        <f>IF(#REF!="snížená",J204,0)</f>
        <v>#REF!</v>
      </c>
      <c r="AX204" s="90" t="e">
        <f>IF(#REF!="zákl. přenesená",J204,0)</f>
        <v>#REF!</v>
      </c>
      <c r="AY204" s="90" t="e">
        <f>IF(#REF!="sníž. přenesená",J204,0)</f>
        <v>#REF!</v>
      </c>
      <c r="AZ204" s="90" t="e">
        <f>IF(#REF!="nulová",J204,0)</f>
        <v>#REF!</v>
      </c>
      <c r="BA204" s="11" t="s">
        <v>36</v>
      </c>
      <c r="BB204" s="90">
        <f>ROUND(I204*H204,2)</f>
        <v>0</v>
      </c>
      <c r="BC204" s="11" t="s">
        <v>184</v>
      </c>
      <c r="BD204" s="89" t="s">
        <v>272</v>
      </c>
    </row>
    <row r="205" spans="1:56" s="2" customFormat="1" ht="24.2" customHeight="1">
      <c r="A205" s="19"/>
      <c r="B205" s="81"/>
      <c r="C205" s="104" t="s">
        <v>273</v>
      </c>
      <c r="D205" s="104" t="s">
        <v>206</v>
      </c>
      <c r="E205" s="105" t="s">
        <v>274</v>
      </c>
      <c r="F205" s="106" t="s">
        <v>275</v>
      </c>
      <c r="G205" s="107" t="s">
        <v>88</v>
      </c>
      <c r="H205" s="108">
        <v>1.89</v>
      </c>
      <c r="I205" s="109"/>
      <c r="J205" s="109">
        <f>ROUND(I205*H205,2)</f>
        <v>0</v>
      </c>
      <c r="K205" s="110"/>
      <c r="L205" s="111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AI205" s="89" t="s">
        <v>209</v>
      </c>
      <c r="AK205" s="89" t="s">
        <v>206</v>
      </c>
      <c r="AL205" s="89" t="s">
        <v>38</v>
      </c>
      <c r="AP205" s="11" t="s">
        <v>69</v>
      </c>
      <c r="AV205" s="90" t="e">
        <f>IF(#REF!="základní",J205,0)</f>
        <v>#REF!</v>
      </c>
      <c r="AW205" s="90" t="e">
        <f>IF(#REF!="snížená",J205,0)</f>
        <v>#REF!</v>
      </c>
      <c r="AX205" s="90" t="e">
        <f>IF(#REF!="zákl. přenesená",J205,0)</f>
        <v>#REF!</v>
      </c>
      <c r="AY205" s="90" t="e">
        <f>IF(#REF!="sníž. přenesená",J205,0)</f>
        <v>#REF!</v>
      </c>
      <c r="AZ205" s="90" t="e">
        <f>IF(#REF!="nulová",J205,0)</f>
        <v>#REF!</v>
      </c>
      <c r="BA205" s="11" t="s">
        <v>36</v>
      </c>
      <c r="BB205" s="90">
        <f>ROUND(I205*H205,2)</f>
        <v>0</v>
      </c>
      <c r="BC205" s="11" t="s">
        <v>184</v>
      </c>
      <c r="BD205" s="89" t="s">
        <v>276</v>
      </c>
    </row>
    <row r="206" spans="2:42" s="8" customFormat="1" ht="12">
      <c r="B206" s="91"/>
      <c r="D206" s="92" t="s">
        <v>78</v>
      </c>
      <c r="E206" s="93" t="s">
        <v>0</v>
      </c>
      <c r="F206" s="94" t="s">
        <v>277</v>
      </c>
      <c r="H206" s="95">
        <v>1.89</v>
      </c>
      <c r="L206" s="91"/>
      <c r="AK206" s="93" t="s">
        <v>78</v>
      </c>
      <c r="AL206" s="93" t="s">
        <v>38</v>
      </c>
      <c r="AM206" s="8" t="s">
        <v>38</v>
      </c>
      <c r="AN206" s="8" t="s">
        <v>10</v>
      </c>
      <c r="AO206" s="8" t="s">
        <v>36</v>
      </c>
      <c r="AP206" s="93" t="s">
        <v>69</v>
      </c>
    </row>
    <row r="207" spans="1:56" s="2" customFormat="1" ht="24.2" customHeight="1">
      <c r="A207" s="19"/>
      <c r="B207" s="81"/>
      <c r="C207" s="82" t="s">
        <v>278</v>
      </c>
      <c r="D207" s="82" t="s">
        <v>72</v>
      </c>
      <c r="E207" s="83" t="s">
        <v>279</v>
      </c>
      <c r="F207" s="84" t="s">
        <v>280</v>
      </c>
      <c r="G207" s="85" t="s">
        <v>135</v>
      </c>
      <c r="H207" s="86">
        <v>0.015</v>
      </c>
      <c r="I207" s="87"/>
      <c r="J207" s="87">
        <f>ROUND(I207*H207,2)</f>
        <v>0</v>
      </c>
      <c r="K207" s="88"/>
      <c r="L207" s="20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AI207" s="89" t="s">
        <v>184</v>
      </c>
      <c r="AK207" s="89" t="s">
        <v>72</v>
      </c>
      <c r="AL207" s="89" t="s">
        <v>38</v>
      </c>
      <c r="AP207" s="11" t="s">
        <v>69</v>
      </c>
      <c r="AV207" s="90" t="e">
        <f>IF(#REF!="základní",J207,0)</f>
        <v>#REF!</v>
      </c>
      <c r="AW207" s="90" t="e">
        <f>IF(#REF!="snížená",J207,0)</f>
        <v>#REF!</v>
      </c>
      <c r="AX207" s="90" t="e">
        <f>IF(#REF!="zákl. přenesená",J207,0)</f>
        <v>#REF!</v>
      </c>
      <c r="AY207" s="90" t="e">
        <f>IF(#REF!="sníž. přenesená",J207,0)</f>
        <v>#REF!</v>
      </c>
      <c r="AZ207" s="90" t="e">
        <f>IF(#REF!="nulová",J207,0)</f>
        <v>#REF!</v>
      </c>
      <c r="BA207" s="11" t="s">
        <v>36</v>
      </c>
      <c r="BB207" s="90">
        <f>ROUND(I207*H207,2)</f>
        <v>0</v>
      </c>
      <c r="BC207" s="11" t="s">
        <v>184</v>
      </c>
      <c r="BD207" s="89" t="s">
        <v>281</v>
      </c>
    </row>
    <row r="208" spans="2:54" s="7" customFormat="1" ht="22.9" customHeight="1">
      <c r="B208" s="73"/>
      <c r="D208" s="74" t="s">
        <v>34</v>
      </c>
      <c r="E208" s="79" t="s">
        <v>282</v>
      </c>
      <c r="F208" s="79" t="s">
        <v>283</v>
      </c>
      <c r="J208" s="80">
        <f>BB208</f>
        <v>0</v>
      </c>
      <c r="L208" s="73"/>
      <c r="AI208" s="74" t="s">
        <v>38</v>
      </c>
      <c r="AK208" s="77" t="s">
        <v>34</v>
      </c>
      <c r="AL208" s="77" t="s">
        <v>36</v>
      </c>
      <c r="AP208" s="74" t="s">
        <v>69</v>
      </c>
      <c r="BB208" s="78">
        <f>SUM(BB209:BB215)</f>
        <v>0</v>
      </c>
    </row>
    <row r="209" spans="1:56" s="2" customFormat="1" ht="24.2" customHeight="1">
      <c r="A209" s="19"/>
      <c r="B209" s="81"/>
      <c r="C209" s="82" t="s">
        <v>284</v>
      </c>
      <c r="D209" s="82" t="s">
        <v>72</v>
      </c>
      <c r="E209" s="83" t="s">
        <v>285</v>
      </c>
      <c r="F209" s="84" t="s">
        <v>286</v>
      </c>
      <c r="G209" s="85" t="s">
        <v>75</v>
      </c>
      <c r="H209" s="86">
        <v>22.251</v>
      </c>
      <c r="I209" s="87"/>
      <c r="J209" s="87">
        <f>ROUND(I209*H209,2)</f>
        <v>0</v>
      </c>
      <c r="K209" s="88"/>
      <c r="L209" s="20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AI209" s="89" t="s">
        <v>184</v>
      </c>
      <c r="AK209" s="89" t="s">
        <v>72</v>
      </c>
      <c r="AL209" s="89" t="s">
        <v>38</v>
      </c>
      <c r="AP209" s="11" t="s">
        <v>69</v>
      </c>
      <c r="AV209" s="90" t="e">
        <f>IF(#REF!="základní",J209,0)</f>
        <v>#REF!</v>
      </c>
      <c r="AW209" s="90" t="e">
        <f>IF(#REF!="snížená",J209,0)</f>
        <v>#REF!</v>
      </c>
      <c r="AX209" s="90" t="e">
        <f>IF(#REF!="zákl. přenesená",J209,0)</f>
        <v>#REF!</v>
      </c>
      <c r="AY209" s="90" t="e">
        <f>IF(#REF!="sníž. přenesená",J209,0)</f>
        <v>#REF!</v>
      </c>
      <c r="AZ209" s="90" t="e">
        <f>IF(#REF!="nulová",J209,0)</f>
        <v>#REF!</v>
      </c>
      <c r="BA209" s="11" t="s">
        <v>36</v>
      </c>
      <c r="BB209" s="90">
        <f>ROUND(I209*H209,2)</f>
        <v>0</v>
      </c>
      <c r="BC209" s="11" t="s">
        <v>184</v>
      </c>
      <c r="BD209" s="89" t="s">
        <v>287</v>
      </c>
    </row>
    <row r="210" spans="2:42" s="8" customFormat="1" ht="12">
      <c r="B210" s="91"/>
      <c r="D210" s="92" t="s">
        <v>78</v>
      </c>
      <c r="E210" s="93" t="s">
        <v>0</v>
      </c>
      <c r="F210" s="94" t="s">
        <v>288</v>
      </c>
      <c r="H210" s="95">
        <v>22.251</v>
      </c>
      <c r="L210" s="91"/>
      <c r="AK210" s="93" t="s">
        <v>78</v>
      </c>
      <c r="AL210" s="93" t="s">
        <v>38</v>
      </c>
      <c r="AM210" s="8" t="s">
        <v>38</v>
      </c>
      <c r="AN210" s="8" t="s">
        <v>10</v>
      </c>
      <c r="AO210" s="8" t="s">
        <v>36</v>
      </c>
      <c r="AP210" s="93" t="s">
        <v>69</v>
      </c>
    </row>
    <row r="211" spans="1:56" s="2" customFormat="1" ht="21.75" customHeight="1">
      <c r="A211" s="19"/>
      <c r="B211" s="81"/>
      <c r="C211" s="104" t="s">
        <v>289</v>
      </c>
      <c r="D211" s="104" t="s">
        <v>206</v>
      </c>
      <c r="E211" s="105" t="s">
        <v>290</v>
      </c>
      <c r="F211" s="106" t="s">
        <v>291</v>
      </c>
      <c r="G211" s="107" t="s">
        <v>75</v>
      </c>
      <c r="H211" s="108">
        <v>24.476</v>
      </c>
      <c r="I211" s="109"/>
      <c r="J211" s="109">
        <f>ROUND(I211*H211,2)</f>
        <v>0</v>
      </c>
      <c r="K211" s="110"/>
      <c r="L211" s="111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AI211" s="89" t="s">
        <v>209</v>
      </c>
      <c r="AK211" s="89" t="s">
        <v>206</v>
      </c>
      <c r="AL211" s="89" t="s">
        <v>38</v>
      </c>
      <c r="AP211" s="11" t="s">
        <v>69</v>
      </c>
      <c r="AV211" s="90" t="e">
        <f>IF(#REF!="základní",J211,0)</f>
        <v>#REF!</v>
      </c>
      <c r="AW211" s="90" t="e">
        <f>IF(#REF!="snížená",J211,0)</f>
        <v>#REF!</v>
      </c>
      <c r="AX211" s="90" t="e">
        <f>IF(#REF!="zákl. přenesená",J211,0)</f>
        <v>#REF!</v>
      </c>
      <c r="AY211" s="90" t="e">
        <f>IF(#REF!="sníž. přenesená",J211,0)</f>
        <v>#REF!</v>
      </c>
      <c r="AZ211" s="90" t="e">
        <f>IF(#REF!="nulová",J211,0)</f>
        <v>#REF!</v>
      </c>
      <c r="BA211" s="11" t="s">
        <v>36</v>
      </c>
      <c r="BB211" s="90">
        <f>ROUND(I211*H211,2)</f>
        <v>0</v>
      </c>
      <c r="BC211" s="11" t="s">
        <v>184</v>
      </c>
      <c r="BD211" s="89" t="s">
        <v>292</v>
      </c>
    </row>
    <row r="212" spans="2:42" s="8" customFormat="1" ht="12">
      <c r="B212" s="91"/>
      <c r="D212" s="92" t="s">
        <v>78</v>
      </c>
      <c r="F212" s="94" t="s">
        <v>293</v>
      </c>
      <c r="H212" s="95">
        <v>24.476</v>
      </c>
      <c r="L212" s="91"/>
      <c r="AK212" s="93" t="s">
        <v>78</v>
      </c>
      <c r="AL212" s="93" t="s">
        <v>38</v>
      </c>
      <c r="AM212" s="8" t="s">
        <v>38</v>
      </c>
      <c r="AN212" s="8" t="s">
        <v>1</v>
      </c>
      <c r="AO212" s="8" t="s">
        <v>36</v>
      </c>
      <c r="AP212" s="93" t="s">
        <v>69</v>
      </c>
    </row>
    <row r="213" spans="1:56" s="2" customFormat="1" ht="16.5" customHeight="1">
      <c r="A213" s="19"/>
      <c r="B213" s="81"/>
      <c r="C213" s="82" t="s">
        <v>294</v>
      </c>
      <c r="D213" s="82" t="s">
        <v>72</v>
      </c>
      <c r="E213" s="83" t="s">
        <v>295</v>
      </c>
      <c r="F213" s="84" t="s">
        <v>296</v>
      </c>
      <c r="G213" s="85" t="s">
        <v>88</v>
      </c>
      <c r="H213" s="86">
        <v>23.848</v>
      </c>
      <c r="I213" s="87"/>
      <c r="J213" s="87">
        <f>ROUND(I213*H213,2)</f>
        <v>0</v>
      </c>
      <c r="K213" s="88"/>
      <c r="L213" s="20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AI213" s="89" t="s">
        <v>184</v>
      </c>
      <c r="AK213" s="89" t="s">
        <v>72</v>
      </c>
      <c r="AL213" s="89" t="s">
        <v>38</v>
      </c>
      <c r="AP213" s="11" t="s">
        <v>69</v>
      </c>
      <c r="AV213" s="90" t="e">
        <f>IF(#REF!="základní",J213,0)</f>
        <v>#REF!</v>
      </c>
      <c r="AW213" s="90" t="e">
        <f>IF(#REF!="snížená",J213,0)</f>
        <v>#REF!</v>
      </c>
      <c r="AX213" s="90" t="e">
        <f>IF(#REF!="zákl. přenesená",J213,0)</f>
        <v>#REF!</v>
      </c>
      <c r="AY213" s="90" t="e">
        <f>IF(#REF!="sníž. přenesená",J213,0)</f>
        <v>#REF!</v>
      </c>
      <c r="AZ213" s="90" t="e">
        <f>IF(#REF!="nulová",J213,0)</f>
        <v>#REF!</v>
      </c>
      <c r="BA213" s="11" t="s">
        <v>36</v>
      </c>
      <c r="BB213" s="90">
        <f>ROUND(I213*H213,2)</f>
        <v>0</v>
      </c>
      <c r="BC213" s="11" t="s">
        <v>184</v>
      </c>
      <c r="BD213" s="89" t="s">
        <v>297</v>
      </c>
    </row>
    <row r="214" spans="2:42" s="8" customFormat="1" ht="12">
      <c r="B214" s="91"/>
      <c r="D214" s="92" t="s">
        <v>78</v>
      </c>
      <c r="E214" s="93" t="s">
        <v>0</v>
      </c>
      <c r="F214" s="94" t="s">
        <v>298</v>
      </c>
      <c r="H214" s="95">
        <v>23.848</v>
      </c>
      <c r="L214" s="91"/>
      <c r="AK214" s="93" t="s">
        <v>78</v>
      </c>
      <c r="AL214" s="93" t="s">
        <v>38</v>
      </c>
      <c r="AM214" s="8" t="s">
        <v>38</v>
      </c>
      <c r="AN214" s="8" t="s">
        <v>10</v>
      </c>
      <c r="AO214" s="8" t="s">
        <v>36</v>
      </c>
      <c r="AP214" s="93" t="s">
        <v>69</v>
      </c>
    </row>
    <row r="215" spans="1:56" s="2" customFormat="1" ht="24.2" customHeight="1">
      <c r="A215" s="19"/>
      <c r="B215" s="81"/>
      <c r="C215" s="82" t="s">
        <v>299</v>
      </c>
      <c r="D215" s="82" t="s">
        <v>72</v>
      </c>
      <c r="E215" s="83" t="s">
        <v>300</v>
      </c>
      <c r="F215" s="84" t="s">
        <v>301</v>
      </c>
      <c r="G215" s="85" t="s">
        <v>225</v>
      </c>
      <c r="H215" s="86">
        <v>1</v>
      </c>
      <c r="I215" s="87"/>
      <c r="J215" s="87">
        <f>ROUND(I215*H215,2)</f>
        <v>0</v>
      </c>
      <c r="K215" s="88"/>
      <c r="L215" s="20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AI215" s="89" t="s">
        <v>184</v>
      </c>
      <c r="AK215" s="89" t="s">
        <v>72</v>
      </c>
      <c r="AL215" s="89" t="s">
        <v>38</v>
      </c>
      <c r="AP215" s="11" t="s">
        <v>69</v>
      </c>
      <c r="AV215" s="90" t="e">
        <f>IF(#REF!="základní",J215,0)</f>
        <v>#REF!</v>
      </c>
      <c r="AW215" s="90" t="e">
        <f>IF(#REF!="snížená",J215,0)</f>
        <v>#REF!</v>
      </c>
      <c r="AX215" s="90" t="e">
        <f>IF(#REF!="zákl. přenesená",J215,0)</f>
        <v>#REF!</v>
      </c>
      <c r="AY215" s="90" t="e">
        <f>IF(#REF!="sníž. přenesená",J215,0)</f>
        <v>#REF!</v>
      </c>
      <c r="AZ215" s="90" t="e">
        <f>IF(#REF!="nulová",J215,0)</f>
        <v>#REF!</v>
      </c>
      <c r="BA215" s="11" t="s">
        <v>36</v>
      </c>
      <c r="BB215" s="90">
        <f>ROUND(I215*H215,2)</f>
        <v>0</v>
      </c>
      <c r="BC215" s="11" t="s">
        <v>184</v>
      </c>
      <c r="BD215" s="89" t="s">
        <v>302</v>
      </c>
    </row>
    <row r="216" spans="2:54" s="7" customFormat="1" ht="22.9" customHeight="1">
      <c r="B216" s="73"/>
      <c r="D216" s="74" t="s">
        <v>34</v>
      </c>
      <c r="E216" s="79" t="s">
        <v>303</v>
      </c>
      <c r="F216" s="79" t="s">
        <v>304</v>
      </c>
      <c r="J216" s="80">
        <f>BB216</f>
        <v>0</v>
      </c>
      <c r="L216" s="73"/>
      <c r="AI216" s="74" t="s">
        <v>38</v>
      </c>
      <c r="AK216" s="77" t="s">
        <v>34</v>
      </c>
      <c r="AL216" s="77" t="s">
        <v>36</v>
      </c>
      <c r="AP216" s="74" t="s">
        <v>69</v>
      </c>
      <c r="BB216" s="78">
        <f>SUM(BB217:BB227)</f>
        <v>0</v>
      </c>
    </row>
    <row r="217" spans="1:56" s="2" customFormat="1" ht="33" customHeight="1">
      <c r="A217" s="19"/>
      <c r="B217" s="81"/>
      <c r="C217" s="82" t="s">
        <v>305</v>
      </c>
      <c r="D217" s="82" t="s">
        <v>72</v>
      </c>
      <c r="E217" s="83" t="s">
        <v>306</v>
      </c>
      <c r="F217" s="84" t="s">
        <v>307</v>
      </c>
      <c r="G217" s="85" t="s">
        <v>75</v>
      </c>
      <c r="H217" s="86">
        <v>61.67</v>
      </c>
      <c r="I217" s="87"/>
      <c r="J217" s="87">
        <f>ROUND(I217*H217,2)</f>
        <v>0</v>
      </c>
      <c r="K217" s="88"/>
      <c r="L217" s="20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AI217" s="89" t="s">
        <v>184</v>
      </c>
      <c r="AK217" s="89" t="s">
        <v>72</v>
      </c>
      <c r="AL217" s="89" t="s">
        <v>38</v>
      </c>
      <c r="AP217" s="11" t="s">
        <v>69</v>
      </c>
      <c r="AV217" s="90" t="e">
        <f>IF(#REF!="základní",J217,0)</f>
        <v>#REF!</v>
      </c>
      <c r="AW217" s="90" t="e">
        <f>IF(#REF!="snížená",J217,0)</f>
        <v>#REF!</v>
      </c>
      <c r="AX217" s="90" t="e">
        <f>IF(#REF!="zákl. přenesená",J217,0)</f>
        <v>#REF!</v>
      </c>
      <c r="AY217" s="90" t="e">
        <f>IF(#REF!="sníž. přenesená",J217,0)</f>
        <v>#REF!</v>
      </c>
      <c r="AZ217" s="90" t="e">
        <f>IF(#REF!="nulová",J217,0)</f>
        <v>#REF!</v>
      </c>
      <c r="BA217" s="11" t="s">
        <v>36</v>
      </c>
      <c r="BB217" s="90">
        <f>ROUND(I217*H217,2)</f>
        <v>0</v>
      </c>
      <c r="BC217" s="11" t="s">
        <v>184</v>
      </c>
      <c r="BD217" s="89" t="s">
        <v>308</v>
      </c>
    </row>
    <row r="218" spans="2:42" s="8" customFormat="1" ht="12">
      <c r="B218" s="91"/>
      <c r="D218" s="92" t="s">
        <v>78</v>
      </c>
      <c r="E218" s="93" t="s">
        <v>0</v>
      </c>
      <c r="F218" s="94" t="s">
        <v>309</v>
      </c>
      <c r="H218" s="95">
        <v>19.569</v>
      </c>
      <c r="L218" s="91"/>
      <c r="AK218" s="93" t="s">
        <v>78</v>
      </c>
      <c r="AL218" s="93" t="s">
        <v>38</v>
      </c>
      <c r="AM218" s="8" t="s">
        <v>38</v>
      </c>
      <c r="AN218" s="8" t="s">
        <v>10</v>
      </c>
      <c r="AO218" s="8" t="s">
        <v>35</v>
      </c>
      <c r="AP218" s="93" t="s">
        <v>69</v>
      </c>
    </row>
    <row r="219" spans="2:42" s="8" customFormat="1" ht="12">
      <c r="B219" s="91"/>
      <c r="D219" s="92" t="s">
        <v>78</v>
      </c>
      <c r="E219" s="93" t="s">
        <v>0</v>
      </c>
      <c r="F219" s="94" t="s">
        <v>310</v>
      </c>
      <c r="H219" s="95">
        <v>13.92</v>
      </c>
      <c r="L219" s="91"/>
      <c r="AK219" s="93" t="s">
        <v>78</v>
      </c>
      <c r="AL219" s="93" t="s">
        <v>38</v>
      </c>
      <c r="AM219" s="8" t="s">
        <v>38</v>
      </c>
      <c r="AN219" s="8" t="s">
        <v>10</v>
      </c>
      <c r="AO219" s="8" t="s">
        <v>35</v>
      </c>
      <c r="AP219" s="93" t="s">
        <v>69</v>
      </c>
    </row>
    <row r="220" spans="2:42" s="8" customFormat="1" ht="12">
      <c r="B220" s="91"/>
      <c r="D220" s="92" t="s">
        <v>78</v>
      </c>
      <c r="E220" s="93" t="s">
        <v>0</v>
      </c>
      <c r="F220" s="94" t="s">
        <v>311</v>
      </c>
      <c r="H220" s="95">
        <v>6.48</v>
      </c>
      <c r="L220" s="91"/>
      <c r="AK220" s="93" t="s">
        <v>78</v>
      </c>
      <c r="AL220" s="93" t="s">
        <v>38</v>
      </c>
      <c r="AM220" s="8" t="s">
        <v>38</v>
      </c>
      <c r="AN220" s="8" t="s">
        <v>10</v>
      </c>
      <c r="AO220" s="8" t="s">
        <v>35</v>
      </c>
      <c r="AP220" s="93" t="s">
        <v>69</v>
      </c>
    </row>
    <row r="221" spans="2:42" s="8" customFormat="1" ht="12">
      <c r="B221" s="91"/>
      <c r="D221" s="92" t="s">
        <v>78</v>
      </c>
      <c r="E221" s="93" t="s">
        <v>0</v>
      </c>
      <c r="F221" s="94" t="s">
        <v>312</v>
      </c>
      <c r="H221" s="95">
        <v>14.16</v>
      </c>
      <c r="L221" s="91"/>
      <c r="AK221" s="93" t="s">
        <v>78</v>
      </c>
      <c r="AL221" s="93" t="s">
        <v>38</v>
      </c>
      <c r="AM221" s="8" t="s">
        <v>38</v>
      </c>
      <c r="AN221" s="8" t="s">
        <v>10</v>
      </c>
      <c r="AO221" s="8" t="s">
        <v>35</v>
      </c>
      <c r="AP221" s="93" t="s">
        <v>69</v>
      </c>
    </row>
    <row r="222" spans="2:42" s="8" customFormat="1" ht="12">
      <c r="B222" s="91"/>
      <c r="D222" s="92" t="s">
        <v>78</v>
      </c>
      <c r="E222" s="93" t="s">
        <v>0</v>
      </c>
      <c r="F222" s="94" t="s">
        <v>313</v>
      </c>
      <c r="H222" s="95">
        <v>7.68</v>
      </c>
      <c r="L222" s="91"/>
      <c r="AK222" s="93" t="s">
        <v>78</v>
      </c>
      <c r="AL222" s="93" t="s">
        <v>38</v>
      </c>
      <c r="AM222" s="8" t="s">
        <v>38</v>
      </c>
      <c r="AN222" s="8" t="s">
        <v>10</v>
      </c>
      <c r="AO222" s="8" t="s">
        <v>35</v>
      </c>
      <c r="AP222" s="93" t="s">
        <v>69</v>
      </c>
    </row>
    <row r="223" spans="2:42" s="8" customFormat="1" ht="12">
      <c r="B223" s="91"/>
      <c r="D223" s="92" t="s">
        <v>78</v>
      </c>
      <c r="E223" s="93" t="s">
        <v>0</v>
      </c>
      <c r="F223" s="94" t="s">
        <v>83</v>
      </c>
      <c r="H223" s="95">
        <v>-2.52</v>
      </c>
      <c r="L223" s="91"/>
      <c r="AK223" s="93" t="s">
        <v>78</v>
      </c>
      <c r="AL223" s="93" t="s">
        <v>38</v>
      </c>
      <c r="AM223" s="8" t="s">
        <v>38</v>
      </c>
      <c r="AN223" s="8" t="s">
        <v>10</v>
      </c>
      <c r="AO223" s="8" t="s">
        <v>35</v>
      </c>
      <c r="AP223" s="93" t="s">
        <v>69</v>
      </c>
    </row>
    <row r="224" spans="2:42" s="8" customFormat="1" ht="12">
      <c r="B224" s="91"/>
      <c r="D224" s="92" t="s">
        <v>78</v>
      </c>
      <c r="E224" s="93" t="s">
        <v>0</v>
      </c>
      <c r="F224" s="94" t="s">
        <v>84</v>
      </c>
      <c r="H224" s="95">
        <v>-3.075</v>
      </c>
      <c r="L224" s="91"/>
      <c r="AK224" s="93" t="s">
        <v>78</v>
      </c>
      <c r="AL224" s="93" t="s">
        <v>38</v>
      </c>
      <c r="AM224" s="8" t="s">
        <v>38</v>
      </c>
      <c r="AN224" s="8" t="s">
        <v>10</v>
      </c>
      <c r="AO224" s="8" t="s">
        <v>35</v>
      </c>
      <c r="AP224" s="93" t="s">
        <v>69</v>
      </c>
    </row>
    <row r="225" spans="2:42" s="8" customFormat="1" ht="12">
      <c r="B225" s="91"/>
      <c r="D225" s="92" t="s">
        <v>78</v>
      </c>
      <c r="E225" s="93" t="s">
        <v>0</v>
      </c>
      <c r="F225" s="94" t="s">
        <v>111</v>
      </c>
      <c r="H225" s="95">
        <v>2.3</v>
      </c>
      <c r="L225" s="91"/>
      <c r="AK225" s="93" t="s">
        <v>78</v>
      </c>
      <c r="AL225" s="93" t="s">
        <v>38</v>
      </c>
      <c r="AM225" s="8" t="s">
        <v>38</v>
      </c>
      <c r="AN225" s="8" t="s">
        <v>10</v>
      </c>
      <c r="AO225" s="8" t="s">
        <v>35</v>
      </c>
      <c r="AP225" s="93" t="s">
        <v>69</v>
      </c>
    </row>
    <row r="226" spans="2:42" s="8" customFormat="1" ht="12">
      <c r="B226" s="91"/>
      <c r="D226" s="92" t="s">
        <v>78</v>
      </c>
      <c r="E226" s="93" t="s">
        <v>0</v>
      </c>
      <c r="F226" s="94" t="s">
        <v>112</v>
      </c>
      <c r="H226" s="95">
        <v>3.156</v>
      </c>
      <c r="L226" s="91"/>
      <c r="AK226" s="93" t="s">
        <v>78</v>
      </c>
      <c r="AL226" s="93" t="s">
        <v>38</v>
      </c>
      <c r="AM226" s="8" t="s">
        <v>38</v>
      </c>
      <c r="AN226" s="8" t="s">
        <v>10</v>
      </c>
      <c r="AO226" s="8" t="s">
        <v>35</v>
      </c>
      <c r="AP226" s="93" t="s">
        <v>69</v>
      </c>
    </row>
    <row r="227" spans="2:42" s="9" customFormat="1" ht="12">
      <c r="B227" s="96"/>
      <c r="D227" s="92" t="s">
        <v>78</v>
      </c>
      <c r="E227" s="97" t="s">
        <v>0</v>
      </c>
      <c r="F227" s="98" t="s">
        <v>85</v>
      </c>
      <c r="H227" s="99">
        <v>61.66999999999998</v>
      </c>
      <c r="L227" s="96"/>
      <c r="AK227" s="97" t="s">
        <v>78</v>
      </c>
      <c r="AL227" s="97" t="s">
        <v>38</v>
      </c>
      <c r="AM227" s="9" t="s">
        <v>76</v>
      </c>
      <c r="AN227" s="9" t="s">
        <v>10</v>
      </c>
      <c r="AO227" s="9" t="s">
        <v>36</v>
      </c>
      <c r="AP227" s="97" t="s">
        <v>69</v>
      </c>
    </row>
    <row r="228" spans="2:54" s="7" customFormat="1" ht="25.9" customHeight="1">
      <c r="B228" s="73"/>
      <c r="D228" s="74" t="s">
        <v>34</v>
      </c>
      <c r="E228" s="75" t="s">
        <v>314</v>
      </c>
      <c r="F228" s="75" t="s">
        <v>315</v>
      </c>
      <c r="J228" s="76">
        <f>BB228</f>
        <v>0</v>
      </c>
      <c r="L228" s="73"/>
      <c r="AI228" s="74" t="s">
        <v>103</v>
      </c>
      <c r="AK228" s="77" t="s">
        <v>34</v>
      </c>
      <c r="AL228" s="77" t="s">
        <v>35</v>
      </c>
      <c r="AP228" s="74" t="s">
        <v>69</v>
      </c>
      <c r="BB228" s="78">
        <f>BB229</f>
        <v>0</v>
      </c>
    </row>
    <row r="229" spans="2:54" s="7" customFormat="1" ht="22.9" customHeight="1">
      <c r="B229" s="73"/>
      <c r="D229" s="74" t="s">
        <v>34</v>
      </c>
      <c r="E229" s="79" t="s">
        <v>316</v>
      </c>
      <c r="F229" s="79" t="s">
        <v>317</v>
      </c>
      <c r="J229" s="80">
        <f>BB229</f>
        <v>0</v>
      </c>
      <c r="L229" s="73"/>
      <c r="AI229" s="74" t="s">
        <v>103</v>
      </c>
      <c r="AK229" s="77" t="s">
        <v>34</v>
      </c>
      <c r="AL229" s="77" t="s">
        <v>36</v>
      </c>
      <c r="AP229" s="74" t="s">
        <v>69</v>
      </c>
      <c r="BB229" s="78">
        <f>SUM(BB230:BB232)</f>
        <v>0</v>
      </c>
    </row>
    <row r="230" spans="1:56" s="2" customFormat="1" ht="16.5" customHeight="1">
      <c r="A230" s="19"/>
      <c r="B230" s="81"/>
      <c r="C230" s="82" t="s">
        <v>318</v>
      </c>
      <c r="D230" s="82" t="s">
        <v>72</v>
      </c>
      <c r="E230" s="83" t="s">
        <v>319</v>
      </c>
      <c r="F230" s="84" t="s">
        <v>320</v>
      </c>
      <c r="G230" s="85" t="s">
        <v>225</v>
      </c>
      <c r="H230" s="86">
        <v>1</v>
      </c>
      <c r="I230" s="87"/>
      <c r="J230" s="87">
        <f>ROUND(I230*H230,2)</f>
        <v>0</v>
      </c>
      <c r="K230" s="88"/>
      <c r="L230" s="20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AI230" s="89" t="s">
        <v>321</v>
      </c>
      <c r="AK230" s="89" t="s">
        <v>72</v>
      </c>
      <c r="AL230" s="89" t="s">
        <v>38</v>
      </c>
      <c r="AP230" s="11" t="s">
        <v>69</v>
      </c>
      <c r="AV230" s="90" t="e">
        <f>IF(#REF!="základní",J230,0)</f>
        <v>#REF!</v>
      </c>
      <c r="AW230" s="90" t="e">
        <f>IF(#REF!="snížená",J230,0)</f>
        <v>#REF!</v>
      </c>
      <c r="AX230" s="90" t="e">
        <f>IF(#REF!="zákl. přenesená",J230,0)</f>
        <v>#REF!</v>
      </c>
      <c r="AY230" s="90" t="e">
        <f>IF(#REF!="sníž. přenesená",J230,0)</f>
        <v>#REF!</v>
      </c>
      <c r="AZ230" s="90" t="e">
        <f>IF(#REF!="nulová",J230,0)</f>
        <v>#REF!</v>
      </c>
      <c r="BA230" s="11" t="s">
        <v>36</v>
      </c>
      <c r="BB230" s="90">
        <f>ROUND(I230*H230,2)</f>
        <v>0</v>
      </c>
      <c r="BC230" s="11" t="s">
        <v>321</v>
      </c>
      <c r="BD230" s="89" t="s">
        <v>322</v>
      </c>
    </row>
    <row r="231" spans="1:56" s="2" customFormat="1" ht="16.5" customHeight="1">
      <c r="A231" s="19"/>
      <c r="B231" s="81"/>
      <c r="C231" s="82" t="s">
        <v>323</v>
      </c>
      <c r="D231" s="82" t="s">
        <v>72</v>
      </c>
      <c r="E231" s="83" t="s">
        <v>324</v>
      </c>
      <c r="F231" s="84" t="s">
        <v>325</v>
      </c>
      <c r="G231" s="85" t="s">
        <v>225</v>
      </c>
      <c r="H231" s="86">
        <v>1</v>
      </c>
      <c r="I231" s="87"/>
      <c r="J231" s="87">
        <f>ROUND(I231*H231,2)</f>
        <v>0</v>
      </c>
      <c r="K231" s="88"/>
      <c r="L231" s="20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AI231" s="89" t="s">
        <v>321</v>
      </c>
      <c r="AK231" s="89" t="s">
        <v>72</v>
      </c>
      <c r="AL231" s="89" t="s">
        <v>38</v>
      </c>
      <c r="AP231" s="11" t="s">
        <v>69</v>
      </c>
      <c r="AV231" s="90" t="e">
        <f>IF(#REF!="základní",J231,0)</f>
        <v>#REF!</v>
      </c>
      <c r="AW231" s="90" t="e">
        <f>IF(#REF!="snížená",J231,0)</f>
        <v>#REF!</v>
      </c>
      <c r="AX231" s="90" t="e">
        <f>IF(#REF!="zákl. přenesená",J231,0)</f>
        <v>#REF!</v>
      </c>
      <c r="AY231" s="90" t="e">
        <f>IF(#REF!="sníž. přenesená",J231,0)</f>
        <v>#REF!</v>
      </c>
      <c r="AZ231" s="90" t="e">
        <f>IF(#REF!="nulová",J231,0)</f>
        <v>#REF!</v>
      </c>
      <c r="BA231" s="11" t="s">
        <v>36</v>
      </c>
      <c r="BB231" s="90">
        <f>ROUND(I231*H231,2)</f>
        <v>0</v>
      </c>
      <c r="BC231" s="11" t="s">
        <v>321</v>
      </c>
      <c r="BD231" s="89" t="s">
        <v>326</v>
      </c>
    </row>
    <row r="232" spans="1:38" s="2" customFormat="1" ht="19.5">
      <c r="A232" s="19"/>
      <c r="B232" s="20"/>
      <c r="C232" s="19"/>
      <c r="D232" s="92" t="s">
        <v>120</v>
      </c>
      <c r="E232" s="19"/>
      <c r="F232" s="100" t="s">
        <v>327</v>
      </c>
      <c r="G232" s="19"/>
      <c r="H232" s="19"/>
      <c r="I232" s="19"/>
      <c r="J232" s="19"/>
      <c r="K232" s="19"/>
      <c r="L232" s="20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AK232" s="11" t="s">
        <v>120</v>
      </c>
      <c r="AL232" s="11" t="s">
        <v>38</v>
      </c>
    </row>
    <row r="233" spans="1:22" s="2" customFormat="1" ht="6.95" customHeight="1">
      <c r="A233" s="19"/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0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</sheetData>
  <autoFilter ref="C100:K232"/>
  <mergeCells count="3">
    <mergeCell ref="E91:H91"/>
    <mergeCell ref="E93:H93"/>
    <mergeCell ref="E6:H6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DESKTOP-TK46PM0\Miroslav.Snajdr</dc:creator>
  <cp:keywords/>
  <dc:description/>
  <cp:lastModifiedBy>Ing. Martina Nosálová</cp:lastModifiedBy>
  <dcterms:created xsi:type="dcterms:W3CDTF">2022-08-08T15:57:29Z</dcterms:created>
  <dcterms:modified xsi:type="dcterms:W3CDTF">2022-10-04T06:52:58Z</dcterms:modified>
  <cp:category/>
  <cp:version/>
  <cp:contentType/>
  <cp:contentStatus/>
</cp:coreProperties>
</file>