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sešit"/>
  <mc:AlternateContent xmlns:mc="http://schemas.openxmlformats.org/markup-compatibility/2006">
    <mc:Choice Requires="x15">
      <x15ac:absPath xmlns:x15ac="http://schemas.microsoft.com/office/spreadsheetml/2010/11/ac" url="C:\Users\Stankova76\Documents\AA výberko příměsto\Přílohy FIN\"/>
    </mc:Choice>
  </mc:AlternateContent>
  <bookViews>
    <workbookView xWindow="0" yWindow="0" windowWidth="28800" windowHeight="12300"/>
  </bookViews>
  <sheets>
    <sheet name="vyhodnocení dle smlouvy" sheetId="5818" r:id="rId1"/>
    <sheet name="CDV_CDDV" sheetId="5819" r:id="rId2"/>
    <sheet name="pomocný soubor" sheetId="5816" r:id="rId3"/>
  </sheets>
  <definedNames>
    <definedName name="_xlnm._FilterDatabase" localSheetId="2" hidden="1">'pomocný soubor'!$A$17:$AU$41</definedName>
  </definedNames>
  <calcPr calcId="162913"/>
</workbook>
</file>

<file path=xl/calcChain.xml><?xml version="1.0" encoding="utf-8"?>
<calcChain xmlns="http://schemas.openxmlformats.org/spreadsheetml/2006/main">
  <c r="J102" i="5818" l="1"/>
  <c r="F62" i="5818" l="1"/>
  <c r="K15" i="5818" s="1"/>
  <c r="E62" i="5818"/>
  <c r="J15" i="5818" s="1"/>
  <c r="D62" i="5818"/>
  <c r="I15" i="5818" s="1"/>
  <c r="C62" i="5818"/>
  <c r="AE21" i="5816"/>
  <c r="AE20" i="5816"/>
  <c r="AE19" i="5816"/>
  <c r="AE18" i="5816"/>
  <c r="AE40" i="5816"/>
  <c r="AE29" i="5816"/>
  <c r="AE30" i="5816"/>
  <c r="AE31" i="5816"/>
  <c r="AE32" i="5816"/>
  <c r="AE36" i="5816"/>
  <c r="AE37" i="5816"/>
  <c r="AE38" i="5816"/>
  <c r="AE39" i="5816"/>
  <c r="AE24" i="5816"/>
  <c r="AE25" i="5816"/>
  <c r="AE26" i="5816"/>
  <c r="AE27" i="5816"/>
  <c r="AE28" i="5816"/>
  <c r="AE23" i="5816"/>
  <c r="AE22" i="5816"/>
  <c r="N41" i="5816"/>
  <c r="E20" i="5818" s="1"/>
  <c r="O41" i="5816"/>
  <c r="E25" i="5818" s="1"/>
  <c r="P41" i="5816"/>
  <c r="E30" i="5818" s="1"/>
  <c r="Q41" i="5816"/>
  <c r="E35" i="5818" s="1"/>
  <c r="R41" i="5816"/>
  <c r="E40" i="5818" s="1"/>
  <c r="S41" i="5816"/>
  <c r="T41" i="5816"/>
  <c r="E50" i="5818" s="1"/>
  <c r="U41" i="5816"/>
  <c r="V41" i="5816"/>
  <c r="W41" i="5816"/>
  <c r="X41" i="5816"/>
  <c r="Y41" i="5816"/>
  <c r="Z41" i="5816"/>
  <c r="AA41" i="5816"/>
  <c r="AB41" i="5816"/>
  <c r="J90" i="5818" s="1"/>
  <c r="AC41" i="5816"/>
  <c r="J92" i="5818" s="1"/>
  <c r="AD41" i="5816"/>
  <c r="J115" i="5818" s="1"/>
  <c r="G14" i="5818"/>
  <c r="E45" i="5818"/>
  <c r="AR18" i="5816"/>
  <c r="AU31" i="5819"/>
  <c r="AU30" i="5819"/>
  <c r="AU29" i="5819"/>
  <c r="AU28" i="5819"/>
  <c r="AU27" i="5819"/>
  <c r="AU26" i="5819"/>
  <c r="AU25" i="5819"/>
  <c r="AU24" i="5819"/>
  <c r="AU23" i="5819"/>
  <c r="AU22" i="5819"/>
  <c r="AU21" i="5819"/>
  <c r="AU20" i="5819"/>
  <c r="AU19" i="5819"/>
  <c r="AU18" i="5819"/>
  <c r="AU17" i="5819"/>
  <c r="AU16" i="5819"/>
  <c r="AW15" i="5819"/>
  <c r="AW32" i="5819" s="1"/>
  <c r="AU15" i="5819"/>
  <c r="AT15" i="5819"/>
  <c r="AU14" i="5819"/>
  <c r="AU13" i="5819"/>
  <c r="AU12" i="5819"/>
  <c r="AU11" i="5819"/>
  <c r="AU10" i="5819"/>
  <c r="AU9" i="5819"/>
  <c r="AU8" i="5819"/>
  <c r="AW7" i="5819"/>
  <c r="AV7" i="5819"/>
  <c r="AV32" i="5819" s="1"/>
  <c r="AU7" i="5819"/>
  <c r="AT7" i="5819"/>
  <c r="AT32" i="5819" s="1"/>
  <c r="AU32" i="5819" s="1"/>
  <c r="AN31" i="5819"/>
  <c r="AN30" i="5819"/>
  <c r="AN29" i="5819"/>
  <c r="AN28" i="5819"/>
  <c r="AN27" i="5819"/>
  <c r="AN26" i="5819"/>
  <c r="AN25" i="5819"/>
  <c r="AN24" i="5819"/>
  <c r="AN23" i="5819"/>
  <c r="AN22" i="5819"/>
  <c r="AN21" i="5819"/>
  <c r="AN20" i="5819"/>
  <c r="AN19" i="5819"/>
  <c r="AN18" i="5819"/>
  <c r="AN17" i="5819"/>
  <c r="AN16" i="5819"/>
  <c r="AP15" i="5819"/>
  <c r="AP32" i="5819" s="1"/>
  <c r="AN15" i="5819"/>
  <c r="AM15" i="5819"/>
  <c r="AM32" i="5819" s="1"/>
  <c r="AN32" i="5819" s="1"/>
  <c r="AN14" i="5819"/>
  <c r="AN13" i="5819"/>
  <c r="AN12" i="5819"/>
  <c r="AN11" i="5819"/>
  <c r="AN10" i="5819"/>
  <c r="AN9" i="5819"/>
  <c r="AN8" i="5819"/>
  <c r="AP7" i="5819"/>
  <c r="AO7" i="5819"/>
  <c r="AO32" i="5819" s="1"/>
  <c r="AN7" i="5819"/>
  <c r="AM7" i="5819"/>
  <c r="AG31" i="5819"/>
  <c r="AG30" i="5819"/>
  <c r="AG29" i="5819"/>
  <c r="AG28" i="5819"/>
  <c r="AG27" i="5819"/>
  <c r="AG26" i="5819"/>
  <c r="AG25" i="5819"/>
  <c r="AG24" i="5819"/>
  <c r="AG23" i="5819"/>
  <c r="AG22" i="5819"/>
  <c r="AG21" i="5819"/>
  <c r="AG20" i="5819"/>
  <c r="AG19" i="5819"/>
  <c r="AG18" i="5819"/>
  <c r="AG17" i="5819"/>
  <c r="AG16" i="5819"/>
  <c r="AI15" i="5819"/>
  <c r="AG15" i="5819"/>
  <c r="AF15" i="5819"/>
  <c r="AF32" i="5819" s="1"/>
  <c r="AG32" i="5819" s="1"/>
  <c r="AG14" i="5819"/>
  <c r="AG13" i="5819"/>
  <c r="AG12" i="5819"/>
  <c r="AG11" i="5819"/>
  <c r="AG10" i="5819"/>
  <c r="AG9" i="5819"/>
  <c r="AG8" i="5819"/>
  <c r="AI7" i="5819"/>
  <c r="AH7" i="5819"/>
  <c r="AH32" i="5819" s="1"/>
  <c r="AG7" i="5819"/>
  <c r="AF7" i="5819"/>
  <c r="AB32" i="5819"/>
  <c r="Z31" i="5819"/>
  <c r="Z30" i="5819"/>
  <c r="Z29" i="5819"/>
  <c r="Z28" i="5819"/>
  <c r="Z27" i="5819"/>
  <c r="Z26" i="5819"/>
  <c r="Z25" i="5819"/>
  <c r="Z24" i="5819"/>
  <c r="Z23" i="5819"/>
  <c r="Z22" i="5819"/>
  <c r="Z21" i="5819"/>
  <c r="Z20" i="5819"/>
  <c r="Z19" i="5819"/>
  <c r="Z18" i="5819"/>
  <c r="Z17" i="5819"/>
  <c r="Z16" i="5819"/>
  <c r="AB15" i="5819"/>
  <c r="Y15" i="5819"/>
  <c r="Y32" i="5819" s="1"/>
  <c r="Z32" i="5819" s="1"/>
  <c r="Z14" i="5819"/>
  <c r="Z13" i="5819"/>
  <c r="Z12" i="5819"/>
  <c r="Z11" i="5819"/>
  <c r="Z10" i="5819"/>
  <c r="Z9" i="5819"/>
  <c r="Z8" i="5819"/>
  <c r="AB7" i="5819"/>
  <c r="AA7" i="5819"/>
  <c r="AA32" i="5819" s="1"/>
  <c r="Y7" i="5819"/>
  <c r="Z7" i="5819" s="1"/>
  <c r="S31" i="5819"/>
  <c r="S30" i="5819"/>
  <c r="S29" i="5819"/>
  <c r="S28" i="5819"/>
  <c r="S27" i="5819"/>
  <c r="S26" i="5819"/>
  <c r="S25" i="5819"/>
  <c r="S24" i="5819"/>
  <c r="S23" i="5819"/>
  <c r="S22" i="5819"/>
  <c r="S21" i="5819"/>
  <c r="S20" i="5819"/>
  <c r="S19" i="5819"/>
  <c r="S18" i="5819"/>
  <c r="S17" i="5819"/>
  <c r="S16" i="5819"/>
  <c r="U15" i="5819"/>
  <c r="U32" i="5819" s="1"/>
  <c r="R15" i="5819"/>
  <c r="R32" i="5819" s="1"/>
  <c r="S32" i="5819" s="1"/>
  <c r="S14" i="5819"/>
  <c r="S13" i="5819"/>
  <c r="S12" i="5819"/>
  <c r="S11" i="5819"/>
  <c r="S10" i="5819"/>
  <c r="S9" i="5819"/>
  <c r="S8" i="5819"/>
  <c r="U7" i="5819"/>
  <c r="T7" i="5819"/>
  <c r="T32" i="5819" s="1"/>
  <c r="R7" i="5819"/>
  <c r="S7" i="5819" s="1"/>
  <c r="N32" i="5819"/>
  <c r="L31" i="5819"/>
  <c r="L30" i="5819"/>
  <c r="L29" i="5819"/>
  <c r="L28" i="5819"/>
  <c r="L27" i="5819"/>
  <c r="L26" i="5819"/>
  <c r="L25" i="5819"/>
  <c r="L24" i="5819"/>
  <c r="L23" i="5819"/>
  <c r="L22" i="5819"/>
  <c r="L21" i="5819"/>
  <c r="L20" i="5819"/>
  <c r="L19" i="5819"/>
  <c r="L18" i="5819"/>
  <c r="L17" i="5819"/>
  <c r="L16" i="5819"/>
  <c r="N15" i="5819"/>
  <c r="K15" i="5819"/>
  <c r="K32" i="5819" s="1"/>
  <c r="L32" i="5819" s="1"/>
  <c r="L14" i="5819"/>
  <c r="L13" i="5819"/>
  <c r="L12" i="5819"/>
  <c r="L11" i="5819"/>
  <c r="L10" i="5819"/>
  <c r="L9" i="5819"/>
  <c r="L8" i="5819"/>
  <c r="N7" i="5819"/>
  <c r="M7" i="5819"/>
  <c r="M32" i="5819" s="1"/>
  <c r="K7" i="5819"/>
  <c r="L7" i="5819" s="1"/>
  <c r="E13" i="5819"/>
  <c r="E14" i="5819"/>
  <c r="E15" i="5819"/>
  <c r="E16" i="5819"/>
  <c r="E17" i="5819"/>
  <c r="E18" i="5819"/>
  <c r="E19" i="5819"/>
  <c r="E20" i="5819"/>
  <c r="E21" i="5819"/>
  <c r="E22" i="5819"/>
  <c r="E23" i="5819"/>
  <c r="E24" i="5819"/>
  <c r="E25" i="5819"/>
  <c r="E26" i="5819"/>
  <c r="E27" i="5819"/>
  <c r="E28" i="5819"/>
  <c r="E29" i="5819"/>
  <c r="E30" i="5819"/>
  <c r="E31" i="5819"/>
  <c r="E32" i="5819"/>
  <c r="E12" i="5819"/>
  <c r="E7" i="5819"/>
  <c r="F61" i="5818" l="1"/>
  <c r="K14" i="5818" s="1"/>
  <c r="E61" i="5818"/>
  <c r="J14" i="5818" s="1"/>
  <c r="H15" i="5818"/>
  <c r="B62" i="5818"/>
  <c r="E60" i="5818"/>
  <c r="F60" i="5818"/>
  <c r="AE41" i="5816"/>
  <c r="P111" i="5818"/>
  <c r="F50" i="5818"/>
  <c r="C61" i="5818"/>
  <c r="E56" i="5818"/>
  <c r="E15" i="5818" s="1"/>
  <c r="AI32" i="5819"/>
  <c r="Z15" i="5819"/>
  <c r="S15" i="5819"/>
  <c r="L15" i="5819"/>
  <c r="D61" i="5818" l="1"/>
  <c r="I14" i="5818" s="1"/>
  <c r="H14" i="5818"/>
  <c r="C60" i="5818"/>
  <c r="G41" i="5816"/>
  <c r="H41" i="5816"/>
  <c r="I41" i="5816"/>
  <c r="J41" i="5816"/>
  <c r="K41" i="5816"/>
  <c r="L41" i="5816"/>
  <c r="M41" i="5816"/>
  <c r="AA42" i="5816" s="1"/>
  <c r="J111" i="5818"/>
  <c r="L14" i="5818"/>
  <c r="M14" i="5818"/>
  <c r="P14" i="5818"/>
  <c r="D60" i="5818" l="1"/>
  <c r="B60" i="5818" s="1"/>
  <c r="F35" i="5818"/>
  <c r="X42" i="5816"/>
  <c r="M111" i="5818"/>
  <c r="O111" i="5818"/>
  <c r="Z42" i="5816"/>
  <c r="F45" i="5818"/>
  <c r="N111" i="5818"/>
  <c r="F40" i="5818"/>
  <c r="Y42" i="5816"/>
  <c r="W42" i="5816"/>
  <c r="F30" i="5818"/>
  <c r="L111" i="5818"/>
  <c r="K111" i="5818"/>
  <c r="F25" i="5818"/>
  <c r="V42" i="5816"/>
  <c r="B61" i="5818"/>
  <c r="F20" i="5818"/>
  <c r="U42" i="5816"/>
  <c r="F56" i="5818" l="1"/>
  <c r="F15" i="5818" s="1"/>
  <c r="P74" i="5818" l="1"/>
  <c r="C50" i="5818" s="1"/>
  <c r="D50" i="5818" s="1"/>
  <c r="O74" i="5818"/>
  <c r="C45" i="5818" s="1"/>
  <c r="D45" i="5818" s="1"/>
  <c r="N74" i="5818"/>
  <c r="C40" i="5818" s="1"/>
  <c r="D40" i="5818" s="1"/>
  <c r="M74" i="5818"/>
  <c r="C35" i="5818" s="1"/>
  <c r="D35" i="5818" s="1"/>
  <c r="L74" i="5818"/>
  <c r="C30" i="5818" s="1"/>
  <c r="D30" i="5818" s="1"/>
  <c r="K74" i="5818"/>
  <c r="C25" i="5818" s="1"/>
  <c r="D25" i="5818" s="1"/>
  <c r="J74" i="5818"/>
  <c r="C20" i="5818" s="1"/>
  <c r="D20" i="5818" s="1"/>
  <c r="G67" i="5818"/>
  <c r="D56" i="5818" l="1"/>
  <c r="D15" i="5818" s="1"/>
  <c r="J82" i="5818"/>
  <c r="AT41" i="5819"/>
  <c r="AW41" i="5819" s="1"/>
  <c r="AW33" i="5819"/>
  <c r="AM41" i="5819"/>
  <c r="AP41" i="5819" s="1"/>
  <c r="AP33" i="5819"/>
  <c r="AF41" i="5819"/>
  <c r="AI41" i="5819" s="1"/>
  <c r="AI33" i="5819"/>
  <c r="Y41" i="5819"/>
  <c r="AB41" i="5819" s="1"/>
  <c r="AB33" i="5819"/>
  <c r="R41" i="5819"/>
  <c r="U41" i="5819" s="1"/>
  <c r="U33" i="5819"/>
  <c r="K41" i="5819"/>
  <c r="N41" i="5819" s="1"/>
  <c r="N33" i="5819"/>
  <c r="D41" i="5819"/>
  <c r="G41" i="5819" s="1"/>
  <c r="G33" i="5819"/>
  <c r="G15" i="5819"/>
  <c r="D15" i="5819"/>
  <c r="E11" i="5819"/>
  <c r="E10" i="5819"/>
  <c r="E9" i="5819"/>
  <c r="E8" i="5819"/>
  <c r="G7" i="5819"/>
  <c r="F7" i="5819"/>
  <c r="F32" i="5819" s="1"/>
  <c r="D7" i="5819"/>
  <c r="C56" i="5818" l="1"/>
  <c r="AX12" i="5819"/>
  <c r="AX8" i="5819"/>
  <c r="AQ11" i="5819"/>
  <c r="AQ7" i="5819"/>
  <c r="AJ14" i="5819"/>
  <c r="AJ10" i="5819"/>
  <c r="AC29" i="5819"/>
  <c r="AC21" i="5819"/>
  <c r="AC9" i="5819"/>
  <c r="H9" i="5819"/>
  <c r="H10" i="5819"/>
  <c r="H11" i="5819"/>
  <c r="AX31" i="5819"/>
  <c r="AX27" i="5819"/>
  <c r="AX23" i="5819"/>
  <c r="AX19" i="5819"/>
  <c r="AQ30" i="5819"/>
  <c r="AQ26" i="5819"/>
  <c r="AQ22" i="5819"/>
  <c r="AQ18" i="5819"/>
  <c r="AJ29" i="5819"/>
  <c r="AJ25" i="5819"/>
  <c r="AJ21" i="5819"/>
  <c r="AJ17" i="5819"/>
  <c r="V30" i="5819"/>
  <c r="V26" i="5819"/>
  <c r="V22" i="5819"/>
  <c r="V18" i="5819"/>
  <c r="V14" i="5819"/>
  <c r="V10" i="5819"/>
  <c r="O28" i="5819"/>
  <c r="O24" i="5819"/>
  <c r="AX11" i="5819"/>
  <c r="AX7" i="5819"/>
  <c r="AQ14" i="5819"/>
  <c r="AQ10" i="5819"/>
  <c r="AJ13" i="5819"/>
  <c r="AJ9" i="5819"/>
  <c r="AC28" i="5819"/>
  <c r="AC24" i="5819"/>
  <c r="AC20" i="5819"/>
  <c r="AC16" i="5819"/>
  <c r="AC12" i="5819"/>
  <c r="AC8" i="5819"/>
  <c r="O12" i="5819"/>
  <c r="H27" i="5819"/>
  <c r="AX30" i="5819"/>
  <c r="AX26" i="5819"/>
  <c r="AX22" i="5819"/>
  <c r="AX18" i="5819"/>
  <c r="AQ29" i="5819"/>
  <c r="AQ25" i="5819"/>
  <c r="AQ21" i="5819"/>
  <c r="AQ17" i="5819"/>
  <c r="AJ28" i="5819"/>
  <c r="AJ24" i="5819"/>
  <c r="AJ20" i="5819"/>
  <c r="AJ16" i="5819"/>
  <c r="V29" i="5819"/>
  <c r="V25" i="5819"/>
  <c r="V21" i="5819"/>
  <c r="V17" i="5819"/>
  <c r="V13" i="5819"/>
  <c r="V9" i="5819"/>
  <c r="O31" i="5819"/>
  <c r="O27" i="5819"/>
  <c r="O23" i="5819"/>
  <c r="O19" i="5819"/>
  <c r="O15" i="5819"/>
  <c r="H12" i="5819"/>
  <c r="H20" i="5819"/>
  <c r="H28" i="5819"/>
  <c r="AC30" i="5819"/>
  <c r="AC26" i="5819"/>
  <c r="AC18" i="5819"/>
  <c r="AC14" i="5819"/>
  <c r="O10" i="5819"/>
  <c r="H15" i="5819"/>
  <c r="H23" i="5819"/>
  <c r="H31" i="5819"/>
  <c r="AX28" i="5819"/>
  <c r="AQ27" i="5819"/>
  <c r="AJ30" i="5819"/>
  <c r="AJ26" i="5819"/>
  <c r="AJ18" i="5819"/>
  <c r="V31" i="5819"/>
  <c r="V23" i="5819"/>
  <c r="V19" i="5819"/>
  <c r="V11" i="5819"/>
  <c r="O17" i="5819"/>
  <c r="H8" i="5819"/>
  <c r="H24" i="5819"/>
  <c r="AC13" i="5819"/>
  <c r="O9" i="5819"/>
  <c r="H7" i="5819"/>
  <c r="O16" i="5819"/>
  <c r="H26" i="5819"/>
  <c r="AX14" i="5819"/>
  <c r="AX10" i="5819"/>
  <c r="AQ13" i="5819"/>
  <c r="AQ9" i="5819"/>
  <c r="AJ12" i="5819"/>
  <c r="AJ8" i="5819"/>
  <c r="AC31" i="5819"/>
  <c r="AC27" i="5819"/>
  <c r="AC23" i="5819"/>
  <c r="AC19" i="5819"/>
  <c r="AC11" i="5819"/>
  <c r="O11" i="5819"/>
  <c r="H13" i="5819"/>
  <c r="H21" i="5819"/>
  <c r="H29" i="5819"/>
  <c r="O25" i="5819"/>
  <c r="H16" i="5819"/>
  <c r="H32" i="5819"/>
  <c r="G36" i="5819" s="1"/>
  <c r="AC25" i="5819"/>
  <c r="H25" i="5819"/>
  <c r="O20" i="5819"/>
  <c r="H18" i="5819"/>
  <c r="O8" i="5819"/>
  <c r="AX29" i="5819"/>
  <c r="AX25" i="5819"/>
  <c r="AX21" i="5819"/>
  <c r="AX17" i="5819"/>
  <c r="AQ28" i="5819"/>
  <c r="AQ24" i="5819"/>
  <c r="AQ20" i="5819"/>
  <c r="AQ16" i="5819"/>
  <c r="AJ31" i="5819"/>
  <c r="AJ27" i="5819"/>
  <c r="AJ23" i="5819"/>
  <c r="AJ19" i="5819"/>
  <c r="V28" i="5819"/>
  <c r="V24" i="5819"/>
  <c r="V20" i="5819"/>
  <c r="V16" i="5819"/>
  <c r="V12" i="5819"/>
  <c r="V8" i="5819"/>
  <c r="O30" i="5819"/>
  <c r="O26" i="5819"/>
  <c r="O22" i="5819"/>
  <c r="O18" i="5819"/>
  <c r="H14" i="5819"/>
  <c r="H22" i="5819"/>
  <c r="H30" i="5819"/>
  <c r="AX13" i="5819"/>
  <c r="AX9" i="5819"/>
  <c r="AQ12" i="5819"/>
  <c r="AQ8" i="5819"/>
  <c r="AJ11" i="5819"/>
  <c r="AJ7" i="5819"/>
  <c r="AC22" i="5819"/>
  <c r="AC10" i="5819"/>
  <c r="O14" i="5819"/>
  <c r="AX24" i="5819"/>
  <c r="AX20" i="5819"/>
  <c r="AX16" i="5819"/>
  <c r="AQ31" i="5819"/>
  <c r="AQ23" i="5819"/>
  <c r="AQ19" i="5819"/>
  <c r="AJ22" i="5819"/>
  <c r="V27" i="5819"/>
  <c r="O29" i="5819"/>
  <c r="O21" i="5819"/>
  <c r="AC17" i="5819"/>
  <c r="O13" i="5819"/>
  <c r="H17" i="5819"/>
  <c r="H19" i="5819"/>
  <c r="AJ15" i="5819"/>
  <c r="AX32" i="5819"/>
  <c r="AW36" i="5819" s="1"/>
  <c r="AC32" i="5819"/>
  <c r="AB43" i="5819" s="1"/>
  <c r="M76" i="5818" s="1"/>
  <c r="O32" i="5819"/>
  <c r="N36" i="5819" s="1"/>
  <c r="O7" i="5819"/>
  <c r="AX15" i="5819"/>
  <c r="AC7" i="5819"/>
  <c r="AQ15" i="5819"/>
  <c r="AQ32" i="5819"/>
  <c r="AP36" i="5819" s="1"/>
  <c r="AC15" i="5819"/>
  <c r="V7" i="5819"/>
  <c r="V15" i="5819"/>
  <c r="V32" i="5819"/>
  <c r="U43" i="5819" s="1"/>
  <c r="AJ32" i="5819"/>
  <c r="AI36" i="5819" s="1"/>
  <c r="AF10" i="5816"/>
  <c r="AP43" i="5819"/>
  <c r="N43" i="5819"/>
  <c r="D32" i="5819"/>
  <c r="G32" i="5819"/>
  <c r="G43" i="5819"/>
  <c r="AG41" i="5816"/>
  <c r="AH41" i="5816"/>
  <c r="AI41" i="5816"/>
  <c r="AJ41" i="5816"/>
  <c r="AL41" i="5816"/>
  <c r="AN41" i="5816"/>
  <c r="AO41" i="5816"/>
  <c r="AP41" i="5816"/>
  <c r="AS41" i="5816"/>
  <c r="AT41" i="5816"/>
  <c r="AU41" i="5816"/>
  <c r="U36" i="5819" l="1"/>
  <c r="AB36" i="5819"/>
  <c r="B56" i="5818"/>
  <c r="C15" i="5818"/>
  <c r="B15" i="5818" s="1"/>
  <c r="AW43" i="5819"/>
  <c r="AI10" i="5816" s="1"/>
  <c r="AI43" i="5819"/>
  <c r="AG10" i="5816" s="1"/>
  <c r="P76" i="5818"/>
  <c r="D51" i="5818" s="1"/>
  <c r="D49" i="5818" s="1"/>
  <c r="AH10" i="5816"/>
  <c r="O76" i="5818"/>
  <c r="D46" i="5818" s="1"/>
  <c r="D44" i="5818" s="1"/>
  <c r="AE10" i="5816"/>
  <c r="L76" i="5818"/>
  <c r="D31" i="5818" s="1"/>
  <c r="D29" i="5818" s="1"/>
  <c r="AD10" i="5816"/>
  <c r="K76" i="5818"/>
  <c r="D26" i="5818" s="1"/>
  <c r="D24" i="5818" s="1"/>
  <c r="AC10" i="5816"/>
  <c r="J76" i="5818"/>
  <c r="D21" i="5818" s="1"/>
  <c r="D19" i="5818" s="1"/>
  <c r="B50" i="5818"/>
  <c r="B45" i="5818"/>
  <c r="AE42" i="5816" s="1"/>
  <c r="AE43" i="5816" s="1"/>
  <c r="B40" i="5818"/>
  <c r="B35" i="5818"/>
  <c r="B30" i="5818"/>
  <c r="B25" i="5818"/>
  <c r="B20" i="5818"/>
  <c r="D36" i="5818"/>
  <c r="D34" i="5818" s="1"/>
  <c r="E31" i="5818"/>
  <c r="E29" i="5818" s="1"/>
  <c r="C31" i="5818"/>
  <c r="C29" i="5818" s="1"/>
  <c r="AF24" i="5816" l="1"/>
  <c r="AF25" i="5816"/>
  <c r="AF23" i="5816"/>
  <c r="AF22" i="5816"/>
  <c r="N76" i="5818"/>
  <c r="D41" i="5818" s="1"/>
  <c r="D39" i="5818" s="1"/>
  <c r="D55" i="5818" s="1"/>
  <c r="AF27" i="5816"/>
  <c r="AF28" i="5816"/>
  <c r="AF26" i="5816"/>
  <c r="D14" i="5818" l="1"/>
  <c r="N14" i="5818"/>
  <c r="AK18" i="5816" l="1"/>
  <c r="AK41" i="5816" s="1"/>
  <c r="C131" i="5818" l="1"/>
  <c r="C129" i="5818" l="1"/>
  <c r="C66" i="5818" l="1"/>
  <c r="C130" i="5818" l="1"/>
  <c r="AR41" i="5816" l="1"/>
  <c r="J107" i="5818"/>
  <c r="O14" i="5818" s="1"/>
  <c r="C125" i="5818" l="1"/>
  <c r="D35" i="5819"/>
  <c r="AT35" i="5819"/>
  <c r="AT42" i="5819" s="1"/>
  <c r="AI9" i="5816" l="1"/>
  <c r="K67" i="5818"/>
  <c r="AM35" i="5819"/>
  <c r="AM42" i="5819" s="1"/>
  <c r="Y35" i="5819"/>
  <c r="Y42" i="5819" s="1"/>
  <c r="R35" i="5819"/>
  <c r="R42" i="5819" s="1"/>
  <c r="K35" i="5819"/>
  <c r="K42" i="5819" s="1"/>
  <c r="AF35" i="5819"/>
  <c r="AF42" i="5819" s="1"/>
  <c r="AX45" i="5819"/>
  <c r="D42" i="5819"/>
  <c r="P110" i="5818" l="1"/>
  <c r="F51" i="5818" s="1"/>
  <c r="F49" i="5818" s="1"/>
  <c r="AI11" i="5816"/>
  <c r="AD9" i="5816"/>
  <c r="F67" i="5818"/>
  <c r="O45" i="5819"/>
  <c r="AE9" i="5816"/>
  <c r="V45" i="5819"/>
  <c r="H67" i="5818"/>
  <c r="AC45" i="5819"/>
  <c r="AF9" i="5816"/>
  <c r="AH9" i="5816"/>
  <c r="AQ45" i="5819"/>
  <c r="J67" i="5818"/>
  <c r="E67" i="5818"/>
  <c r="AC9" i="5816"/>
  <c r="H45" i="5819"/>
  <c r="E51" i="5818"/>
  <c r="E49" i="5818" s="1"/>
  <c r="C51" i="5818"/>
  <c r="C49" i="5818" s="1"/>
  <c r="AJ45" i="5819"/>
  <c r="AG9" i="5816"/>
  <c r="I67" i="5818"/>
  <c r="AF19" i="5816" l="1"/>
  <c r="AF20" i="5816"/>
  <c r="AF21" i="5816"/>
  <c r="AF18" i="5816"/>
  <c r="AM18" i="5816" s="1"/>
  <c r="J110" i="5818"/>
  <c r="F21" i="5818" s="1"/>
  <c r="F19" i="5818" s="1"/>
  <c r="AC11" i="5816"/>
  <c r="E21" i="5818"/>
  <c r="E19" i="5818" s="1"/>
  <c r="C21" i="5818"/>
  <c r="C19" i="5818" s="1"/>
  <c r="C46" i="5818"/>
  <c r="C44" i="5818" s="1"/>
  <c r="E46" i="5818"/>
  <c r="E44" i="5818" s="1"/>
  <c r="AD11" i="5816"/>
  <c r="K110" i="5818"/>
  <c r="F26" i="5818" s="1"/>
  <c r="F24" i="5818" s="1"/>
  <c r="AE11" i="5816"/>
  <c r="L110" i="5818"/>
  <c r="F31" i="5818" s="1"/>
  <c r="F29" i="5818" s="1"/>
  <c r="B29" i="5818" s="1"/>
  <c r="AH11" i="5816"/>
  <c r="O110" i="5818"/>
  <c r="F46" i="5818" s="1"/>
  <c r="F44" i="5818" s="1"/>
  <c r="E26" i="5818"/>
  <c r="E24" i="5818" s="1"/>
  <c r="C26" i="5818"/>
  <c r="C24" i="5818" s="1"/>
  <c r="C36" i="5818"/>
  <c r="C34" i="5818" s="1"/>
  <c r="E36" i="5818"/>
  <c r="E34" i="5818" s="1"/>
  <c r="C41" i="5818"/>
  <c r="C39" i="5818" s="1"/>
  <c r="E41" i="5818"/>
  <c r="E39" i="5818" s="1"/>
  <c r="N110" i="5818"/>
  <c r="F41" i="5818" s="1"/>
  <c r="F39" i="5818" s="1"/>
  <c r="AG11" i="5816"/>
  <c r="B49" i="5818"/>
  <c r="M110" i="5818"/>
  <c r="F36" i="5818" s="1"/>
  <c r="F34" i="5818" s="1"/>
  <c r="AF11" i="5816"/>
  <c r="AF30" i="5816" l="1"/>
  <c r="AF29" i="5816"/>
  <c r="AF31" i="5816"/>
  <c r="AF32" i="5816"/>
  <c r="AF36" i="5816"/>
  <c r="AF37" i="5816"/>
  <c r="AF38" i="5816"/>
  <c r="AF39" i="5816"/>
  <c r="AF40" i="5816"/>
  <c r="B24" i="5818"/>
  <c r="C55" i="5818"/>
  <c r="C14" i="5818"/>
  <c r="B19" i="5818"/>
  <c r="E55" i="5818"/>
  <c r="E14" i="5818"/>
  <c r="AM41" i="5816"/>
  <c r="AV18" i="5816"/>
  <c r="AV41" i="5816" s="1"/>
  <c r="B44" i="5818"/>
  <c r="B39" i="5818"/>
  <c r="B34" i="5818"/>
  <c r="F14" i="5818"/>
  <c r="F55" i="5818"/>
  <c r="B14" i="5818" l="1"/>
  <c r="AF41" i="5816"/>
  <c r="B55" i="5818"/>
  <c r="C128" i="5818" l="1"/>
  <c r="C132" i="5818" s="1"/>
  <c r="C134" i="5818" s="1"/>
</calcChain>
</file>

<file path=xl/comments1.xml><?xml version="1.0" encoding="utf-8"?>
<comments xmlns="http://schemas.openxmlformats.org/spreadsheetml/2006/main">
  <authors>
    <author>Miroslava Staňková</author>
  </authors>
  <commentList>
    <comment ref="AB8" authorId="0" shapeId="0">
      <text>
        <r>
          <rPr>
            <sz val="9"/>
            <color indexed="81"/>
            <rFont val="Tahoma"/>
            <family val="2"/>
            <charset val="238"/>
          </rPr>
          <t>dodatečné vozidlo jiného typu</t>
        </r>
      </text>
    </comment>
  </commentList>
</comments>
</file>

<file path=xl/sharedStrings.xml><?xml version="1.0" encoding="utf-8"?>
<sst xmlns="http://schemas.openxmlformats.org/spreadsheetml/2006/main" count="588" uniqueCount="280">
  <si>
    <t>leden</t>
  </si>
  <si>
    <t>Měsíc</t>
  </si>
  <si>
    <t>Výpadky Kč</t>
  </si>
  <si>
    <t>Sankce Kč</t>
  </si>
  <si>
    <t>Vyúčtování</t>
  </si>
  <si>
    <t>kontrola</t>
  </si>
  <si>
    <t>kde</t>
  </si>
  <si>
    <r>
      <t>NCDV</t>
    </r>
    <r>
      <rPr>
        <b/>
        <i/>
        <vertAlign val="subscript"/>
        <sz val="12"/>
        <rFont val="Times New Roman"/>
        <family val="1"/>
        <charset val="238"/>
      </rPr>
      <t>i</t>
    </r>
    <r>
      <rPr>
        <b/>
        <sz val="12"/>
        <rFont val="Times New Roman"/>
        <family val="1"/>
        <charset val="238"/>
      </rPr>
      <t xml:space="preserve"> </t>
    </r>
    <r>
      <rPr>
        <sz val="12"/>
        <rFont val="Times New Roman"/>
        <family val="1"/>
        <charset val="238"/>
      </rPr>
      <t>je nabídková cena dopravního výkonu (tj. včetně zisku dopravce) pro i-tou kategorii vozidla</t>
    </r>
  </si>
  <si>
    <r>
      <t>CDDV</t>
    </r>
    <r>
      <rPr>
        <b/>
        <vertAlign val="subscript"/>
        <sz val="12"/>
        <rFont val="Times New Roman"/>
        <family val="1"/>
        <charset val="238"/>
      </rPr>
      <t xml:space="preserve">i </t>
    </r>
    <r>
      <rPr>
        <sz val="12"/>
        <rFont val="Times New Roman"/>
        <family val="1"/>
        <charset val="238"/>
      </rPr>
      <t>představuje cenu dodatečného dopravního výkonu pro příslušné období určeného z nabídkové ceny dodatečného dopravního výkonu pro i-tou kategorii vozidla (autobusu) zvýšenou o C, přičemž</t>
    </r>
    <r>
      <rPr>
        <vertAlign val="subscript"/>
        <sz val="12"/>
        <rFont val="Times New Roman"/>
        <family val="1"/>
        <charset val="238"/>
      </rPr>
      <t xml:space="preserve"> </t>
    </r>
  </si>
  <si>
    <r>
      <t>CDDV</t>
    </r>
    <r>
      <rPr>
        <b/>
        <vertAlign val="subscript"/>
        <sz val="12"/>
        <rFont val="Times New Roman"/>
        <family val="1"/>
        <charset val="238"/>
      </rPr>
      <t xml:space="preserve">i </t>
    </r>
    <r>
      <rPr>
        <b/>
        <sz val="12"/>
        <rFont val="Times New Roman"/>
        <family val="1"/>
        <charset val="238"/>
      </rPr>
      <t>= NCDDV</t>
    </r>
    <r>
      <rPr>
        <b/>
        <vertAlign val="subscript"/>
        <sz val="12"/>
        <rFont val="Times New Roman"/>
        <family val="1"/>
        <charset val="238"/>
      </rPr>
      <t>i</t>
    </r>
    <r>
      <rPr>
        <b/>
        <sz val="12"/>
        <rFont val="Times New Roman"/>
        <family val="1"/>
        <charset val="238"/>
      </rPr>
      <t xml:space="preserve"> + C</t>
    </r>
    <r>
      <rPr>
        <vertAlign val="subscript"/>
        <sz val="12"/>
        <rFont val="Times New Roman"/>
        <family val="1"/>
        <charset val="238"/>
      </rPr>
      <t xml:space="preserve"> </t>
    </r>
    <r>
      <rPr>
        <sz val="12"/>
        <rFont val="Times New Roman"/>
        <family val="1"/>
        <charset val="238"/>
      </rPr>
      <t>[Kč/linkový km]</t>
    </r>
  </si>
  <si>
    <r>
      <t>NCDDV</t>
    </r>
    <r>
      <rPr>
        <b/>
        <i/>
        <vertAlign val="subscript"/>
        <sz val="12"/>
        <rFont val="Times New Roman"/>
        <family val="1"/>
        <charset val="238"/>
      </rPr>
      <t>i</t>
    </r>
    <r>
      <rPr>
        <sz val="12"/>
        <rFont val="Times New Roman"/>
        <family val="1"/>
        <charset val="238"/>
      </rPr>
      <t xml:space="preserve"> je nabídková cena dodatečného dopravního výkonu včetně zisku dopravce pro i-tou kategorii vozidla</t>
    </r>
  </si>
  <si>
    <t>CDVMi = CDVi – NPHMi – DÚ – CP</t>
  </si>
  <si>
    <t xml:space="preserve">Výkaz nákladů </t>
  </si>
  <si>
    <t>Položka</t>
  </si>
  <si>
    <t>Řádek</t>
  </si>
  <si>
    <t>Hodnoty - celkové náklady /NCVD</t>
  </si>
  <si>
    <t>Výkaz nákladů a výnosů</t>
  </si>
  <si>
    <t>Kč/linkový  km</t>
  </si>
  <si>
    <t>Kč/linkový km</t>
  </si>
  <si>
    <t>Výchozí náklady</t>
  </si>
  <si>
    <t>Pohonné hmoty a oleje</t>
  </si>
  <si>
    <t>- z toho nafta</t>
  </si>
  <si>
    <t>1a</t>
  </si>
  <si>
    <t xml:space="preserve"> - z toho CNG</t>
  </si>
  <si>
    <t>1 b</t>
  </si>
  <si>
    <t>1c</t>
  </si>
  <si>
    <t>1d</t>
  </si>
  <si>
    <t>Přímý materiál a energie</t>
  </si>
  <si>
    <t>Opravy a údržba vozidel</t>
  </si>
  <si>
    <t>Pronájem a leasing vozidel</t>
  </si>
  <si>
    <t>Mzdové náklady</t>
  </si>
  <si>
    <t>Sociální a zdravotní pojištění</t>
  </si>
  <si>
    <t>Cestovné</t>
  </si>
  <si>
    <t>Pojištění (zákonné, havarijní)</t>
  </si>
  <si>
    <t xml:space="preserve">Ostatní přímé náklady </t>
  </si>
  <si>
    <t>Správní režie</t>
  </si>
  <si>
    <t>Zbytkové variabilní náklady *</t>
  </si>
  <si>
    <t>Zisk</t>
  </si>
  <si>
    <t>Celkem náklady/ NCDV/NCDDV</t>
  </si>
  <si>
    <t>NCDDV - Nabídková cena dodatečného dopravního výkonu  [Kč/linkový km]</t>
  </si>
  <si>
    <t>22 a</t>
  </si>
  <si>
    <t>KOM</t>
  </si>
  <si>
    <t xml:space="preserve">řádné </t>
  </si>
  <si>
    <t xml:space="preserve">výluka (v CDDV) </t>
  </si>
  <si>
    <t>km</t>
  </si>
  <si>
    <t>ONS</t>
  </si>
  <si>
    <t>Tržby</t>
  </si>
  <si>
    <t>již stržené výpadky  a sankce</t>
  </si>
  <si>
    <t xml:space="preserve">ceny </t>
  </si>
  <si>
    <r>
      <t>ONS</t>
    </r>
    <r>
      <rPr>
        <sz val="12"/>
        <rFont val="Times New Roman"/>
        <family val="1"/>
        <charset val="238"/>
      </rPr>
      <t xml:space="preserve"> představují ostatní náklady systému</t>
    </r>
  </si>
  <si>
    <t xml:space="preserve">Výpočet skutečné kompenzace </t>
  </si>
  <si>
    <t xml:space="preserve">rok </t>
  </si>
  <si>
    <t>20xx</t>
  </si>
  <si>
    <t>Dopravce: obchodní jméno dopravce</t>
  </si>
  <si>
    <t>Minibus (Mn)</t>
  </si>
  <si>
    <t>Midibus (Md)</t>
  </si>
  <si>
    <t>Midibus+ (Md+)</t>
  </si>
  <si>
    <t>Standard (Sd)</t>
  </si>
  <si>
    <t>Standard+ (Sd+)</t>
  </si>
  <si>
    <t>Kloubový (Kb)</t>
  </si>
  <si>
    <t>Kloubový+ (Kb+)</t>
  </si>
  <si>
    <r>
      <t>CDV</t>
    </r>
    <r>
      <rPr>
        <b/>
        <vertAlign val="subscript"/>
        <sz val="12"/>
        <rFont val="Times New Roman"/>
        <family val="1"/>
        <charset val="238"/>
      </rPr>
      <t xml:space="preserve">i </t>
    </r>
    <r>
      <rPr>
        <b/>
        <sz val="12"/>
        <rFont val="Times New Roman"/>
        <family val="1"/>
        <charset val="238"/>
      </rPr>
      <t>= NCDV</t>
    </r>
    <r>
      <rPr>
        <b/>
        <vertAlign val="subscript"/>
        <sz val="12"/>
        <rFont val="Times New Roman"/>
        <family val="1"/>
        <charset val="238"/>
      </rPr>
      <t>i</t>
    </r>
    <r>
      <rPr>
        <b/>
        <sz val="12"/>
        <rFont val="Times New Roman"/>
        <family val="1"/>
        <charset val="238"/>
      </rPr>
      <t xml:space="preserve"> + C</t>
    </r>
    <r>
      <rPr>
        <b/>
        <vertAlign val="subscript"/>
        <sz val="12"/>
        <rFont val="Times New Roman"/>
        <family val="1"/>
        <charset val="238"/>
      </rPr>
      <t xml:space="preserve"> </t>
    </r>
    <r>
      <rPr>
        <sz val="12"/>
        <rFont val="Times New Roman"/>
        <family val="1"/>
        <charset val="238"/>
      </rPr>
      <t>[Kč/linkový km] - cena včetně ceny za služby ROPID</t>
    </r>
  </si>
  <si>
    <r>
      <t>CDV</t>
    </r>
    <r>
      <rPr>
        <b/>
        <vertAlign val="subscript"/>
        <sz val="12"/>
        <rFont val="Times New Roman"/>
        <family val="1"/>
        <charset val="238"/>
      </rPr>
      <t>i</t>
    </r>
    <r>
      <rPr>
        <b/>
        <sz val="12"/>
        <rFont val="Times New Roman"/>
        <family val="1"/>
        <charset val="238"/>
      </rPr>
      <t xml:space="preserve"> </t>
    </r>
    <r>
      <rPr>
        <sz val="12"/>
        <rFont val="Times New Roman"/>
        <family val="1"/>
        <charset val="238"/>
      </rPr>
      <t>představuje cenu dopravního výkonu pro příslušné období určené z nabídkové ceny dopravního výkonu pro i-tou kategorii vozidla (autobusu) zvýšenou o C, přičemž</t>
    </r>
  </si>
  <si>
    <t>Výpočet kompenzace</t>
  </si>
  <si>
    <t>Celkem</t>
  </si>
  <si>
    <t>Náklady</t>
  </si>
  <si>
    <t xml:space="preserve">Náklady </t>
  </si>
  <si>
    <t>rok vyhodnocení</t>
  </si>
  <si>
    <t xml:space="preserve">seznam linek </t>
  </si>
  <si>
    <t>CDV</t>
  </si>
  <si>
    <t>výluka (slovní popis)</t>
  </si>
  <si>
    <t xml:space="preserve">Dopravní opatření č. </t>
  </si>
  <si>
    <t>všechny finanční údaje jsou uvedeny bez DPH</t>
  </si>
  <si>
    <t>ceny</t>
  </si>
  <si>
    <t>CDDV</t>
  </si>
  <si>
    <t>Náklady výkonové</t>
  </si>
  <si>
    <t>Výkony celkem</t>
  </si>
  <si>
    <t>Náklady celkem</t>
  </si>
  <si>
    <t>Mýto  - linkové km</t>
  </si>
  <si>
    <t>Jiné ostatní náklady systému vzniklé s plněním smlouvy a smlouvou předvídané</t>
  </si>
  <si>
    <t xml:space="preserve">Ostatní náklady systému (ONS) celkem </t>
  </si>
  <si>
    <t>Výnosy celkem</t>
  </si>
  <si>
    <t>CDVMi</t>
  </si>
  <si>
    <t>leden výluky</t>
  </si>
  <si>
    <t>L1</t>
  </si>
  <si>
    <t xml:space="preserve">FCDVi </t>
  </si>
  <si>
    <t xml:space="preserve">přepravní kontrola </t>
  </si>
  <si>
    <t>MOS</t>
  </si>
  <si>
    <t>Zálohy na rok 20xx</t>
  </si>
  <si>
    <t>uhrazeno na tuto smlouvu celkem pro rok 20xx</t>
  </si>
  <si>
    <t>mimořádné (např. palivové dorovnání v průběhu roku, ONS doložené v průběhu roku - vždy upraveno dodatkem smlouvy )</t>
  </si>
  <si>
    <t>Vypočtená kompenzace na rok 20xx</t>
  </si>
  <si>
    <t>Výkonové náklady</t>
  </si>
  <si>
    <t>Výkony skutečně ujeté z  listu " pomocný soubor"</t>
  </si>
  <si>
    <t>Ceny a hodnoty pro rok výpočtu (plánované) - přenesou se z tabulek uvedených na listě " CDV_CDDV"</t>
  </si>
  <si>
    <t>Objednatel: doplní se název objednatele, pro kterého se výpočet provádí</t>
  </si>
  <si>
    <t>Kompenzace zálohy  (měsíční výše zálohy za svazek), uvedena vždy v prvním řádku daného měsíce</t>
  </si>
  <si>
    <t>uveden výčet a údaje všech linek svazku za měsíc</t>
  </si>
  <si>
    <t>uveden výčet výluk všech dotčených linek svazku za měsíc /nastanou-li)</t>
  </si>
  <si>
    <t>Kč</t>
  </si>
  <si>
    <t>pomocné údaje</t>
  </si>
  <si>
    <t xml:space="preserve"> Kč</t>
  </si>
  <si>
    <t>A</t>
  </si>
  <si>
    <t>B</t>
  </si>
  <si>
    <t>C</t>
  </si>
  <si>
    <t>D</t>
  </si>
  <si>
    <t>E</t>
  </si>
  <si>
    <t xml:space="preserve">podíl linkových km podle typů pohonných hmot </t>
  </si>
  <si>
    <t>F</t>
  </si>
  <si>
    <t>G</t>
  </si>
  <si>
    <t xml:space="preserve"> - z toho vodík</t>
  </si>
  <si>
    <t xml:space="preserve"> - z toho elektřina</t>
  </si>
  <si>
    <t xml:space="preserve"> - z toho oleje, AdBlue atd.</t>
  </si>
  <si>
    <t>1e</t>
  </si>
  <si>
    <t>Odpisy dlouhodobého majetku (součet řádku 4a, 4b a 4c)</t>
  </si>
  <si>
    <t>Odpisy dlouhodobého majetku vozidla (mimo vozidla získaná odkupem)</t>
  </si>
  <si>
    <t>4a</t>
  </si>
  <si>
    <t>Odpisy dlouhodobého majetku - odkupovaná vozidla</t>
  </si>
  <si>
    <t>4b</t>
  </si>
  <si>
    <t>Odpisy dlouhodobého majetku mimo vozidla v řádku 4a a 4b</t>
  </si>
  <si>
    <t>4c</t>
  </si>
  <si>
    <t>Náklady na změnu nebo úpravu OIS a náklady na úpravu dle Manuálu jednotného vzhledu vozidel na vozidla z odkupu</t>
  </si>
  <si>
    <t>4d</t>
  </si>
  <si>
    <t>Ostatní služby (mimo řádky 21a, 21b, 21c)</t>
  </si>
  <si>
    <r>
      <t xml:space="preserve">Provozní režie </t>
    </r>
    <r>
      <rPr>
        <sz val="11"/>
        <color indexed="10"/>
        <rFont val="Calibri"/>
        <family val="2"/>
        <charset val="238"/>
      </rPr>
      <t>včetně případného mýta na režijních km</t>
    </r>
  </si>
  <si>
    <t>Referenční dopravní výkony dle referenčního jízdního řádu  [linkových km]</t>
  </si>
  <si>
    <t xml:space="preserve">NCDV - Nabídková cena dopravního výkonu [Kč/linkový km] </t>
  </si>
  <si>
    <t>21a</t>
  </si>
  <si>
    <t>21b</t>
  </si>
  <si>
    <r>
      <t>Služby organizátorů na území HMP  nebo SčK (C</t>
    </r>
    <r>
      <rPr>
        <b/>
        <vertAlign val="subscript"/>
        <sz val="11"/>
        <rFont val="Calibri"/>
        <family val="2"/>
        <charset val="238"/>
      </rPr>
      <t>ORG</t>
    </r>
    <r>
      <rPr>
        <b/>
        <sz val="11"/>
        <rFont val="Calibri"/>
        <family val="2"/>
        <charset val="238"/>
      </rPr>
      <t>)</t>
    </r>
  </si>
  <si>
    <t>21c</t>
  </si>
  <si>
    <r>
      <t>Cena dopravního výkonu (CDV</t>
    </r>
    <r>
      <rPr>
        <b/>
        <vertAlign val="subscript"/>
        <sz val="11"/>
        <rFont val="Calibri"/>
        <family val="2"/>
        <charset val="238"/>
      </rPr>
      <t>i</t>
    </r>
    <r>
      <rPr>
        <b/>
        <sz val="11"/>
        <rFont val="Calibri"/>
        <family val="2"/>
        <charset val="238"/>
      </rPr>
      <t>) ; CDV = NCDV +C</t>
    </r>
    <r>
      <rPr>
        <b/>
        <vertAlign val="subscript"/>
        <sz val="11"/>
        <rFont val="Calibri"/>
        <family val="2"/>
        <charset val="238"/>
      </rPr>
      <t>ORG</t>
    </r>
    <r>
      <rPr>
        <b/>
        <sz val="11"/>
        <rFont val="Calibri"/>
        <family val="2"/>
        <charset val="238"/>
      </rPr>
      <t/>
    </r>
  </si>
  <si>
    <r>
      <t>Cena dodatečného dopravního výkonu (CDDV</t>
    </r>
    <r>
      <rPr>
        <b/>
        <vertAlign val="subscript"/>
        <sz val="11"/>
        <rFont val="Calibri"/>
        <family val="2"/>
        <charset val="238"/>
      </rPr>
      <t>i</t>
    </r>
    <r>
      <rPr>
        <b/>
        <sz val="11"/>
        <rFont val="Calibri"/>
        <family val="2"/>
        <charset val="238"/>
      </rPr>
      <t>); CDDV = NCDDV +C</t>
    </r>
    <r>
      <rPr>
        <b/>
        <vertAlign val="subscript"/>
        <sz val="11"/>
        <rFont val="Calibri"/>
        <family val="2"/>
        <charset val="238"/>
      </rPr>
      <t>ORG</t>
    </r>
  </si>
  <si>
    <t>doplní se název oblasti</t>
  </si>
  <si>
    <t>Oblast  č. …..</t>
  </si>
  <si>
    <r>
      <t xml:space="preserve">Objednatel: </t>
    </r>
    <r>
      <rPr>
        <b/>
        <i/>
        <sz val="22"/>
        <rFont val="Arial CE"/>
        <charset val="238"/>
      </rPr>
      <t>doplní se název objednatele pro kterého se výpočet provádí</t>
    </r>
  </si>
  <si>
    <r>
      <t xml:space="preserve">Dopravce: </t>
    </r>
    <r>
      <rPr>
        <b/>
        <i/>
        <sz val="22"/>
        <rFont val="Arial CE"/>
        <charset val="238"/>
      </rPr>
      <t>obchodní jméno dopravce</t>
    </r>
  </si>
  <si>
    <r>
      <t xml:space="preserve">Bilance  linek  PID - </t>
    </r>
    <r>
      <rPr>
        <sz val="24"/>
        <color rgb="FFFF0000"/>
        <rFont val="Arial CE"/>
        <charset val="238"/>
      </rPr>
      <t>pomocný soubor struktura průběžného vyhodnocení</t>
    </r>
  </si>
  <si>
    <t>budou uvedeny aktuálně platné CDV pro hodnocený rok</t>
  </si>
  <si>
    <t>budou uvedeny aktuálně platné CDVM pro hodnocený rok</t>
  </si>
  <si>
    <t>budou uvedeny aktuálně platné CDDV pro hodnocený rok</t>
  </si>
  <si>
    <t>pozn.</t>
  </si>
  <si>
    <r>
      <t xml:space="preserve">Kompenzace </t>
    </r>
    <r>
      <rPr>
        <sz val="10"/>
        <rFont val="Symbol"/>
        <family val="1"/>
        <charset val="2"/>
      </rPr>
      <t>D</t>
    </r>
    <r>
      <rPr>
        <sz val="10"/>
        <rFont val="Arial CE"/>
        <family val="2"/>
        <charset val="238"/>
      </rPr>
      <t xml:space="preserve"> předběžně (+) doplatek Objednatele; (-) vratka Objednateli</t>
    </r>
  </si>
  <si>
    <t>uveden výčet operativních výkonů všech dotčených linek svazku za měsíc (nastanou-li)</t>
  </si>
  <si>
    <t xml:space="preserve">uveden výčet mimořádných překážek všech dotčených linek svazku za měsíc (nastanou-li) </t>
  </si>
  <si>
    <t>Linka (číslo linky)</t>
  </si>
  <si>
    <t>Saldo nákladů výnosů PK nařízené Objednatelem</t>
  </si>
  <si>
    <t xml:space="preserve">Tržby z jízdného celkem  </t>
  </si>
  <si>
    <t xml:space="preserve">Dotace slev jízdného od státu </t>
  </si>
  <si>
    <t>Dotace k ceně za tržby místní MHD</t>
  </si>
  <si>
    <t>Skutečná výše kompenzace (KOM) za plnění závazku veřejné služby od DDMMRR do DDMMRR (celorok); v případě výpočtu pro neúplný rok se upraví referenční výkony na hodnocené období</t>
  </si>
  <si>
    <t xml:space="preserve">Ostatní výkony: přístavné, odstavné, přejezdové (vozkm)  </t>
  </si>
  <si>
    <t xml:space="preserve">Typ vozidla: </t>
  </si>
  <si>
    <t>Mn</t>
  </si>
  <si>
    <t>Md</t>
  </si>
  <si>
    <t>Md+</t>
  </si>
  <si>
    <t>Sd</t>
  </si>
  <si>
    <t>Sd+</t>
  </si>
  <si>
    <t>Kb</t>
  </si>
  <si>
    <t>Kb+</t>
  </si>
  <si>
    <t xml:space="preserve">NCDDV - Variabilní náklady </t>
  </si>
  <si>
    <t>Příloha č. 4 c</t>
  </si>
  <si>
    <t>stržené výpadky a sankce v průběhu roku (-)</t>
  </si>
  <si>
    <t>Sankce  (-)</t>
  </si>
  <si>
    <t>Výpadky (-)</t>
  </si>
  <si>
    <t>Podle tohoto vzoru budou zpracovány výpočty pro všechny linky oblasti pro každý měsíc trvání smlouvy;</t>
  </si>
  <si>
    <t>pomocný soubor se zpracovává průběžně čtvrtletně a výsledky výše kompenzace jsou orientační, mohou být mírně zkresleny vývojem objednávky v průběhu roku, aktivacemi opcí, protože v průběhu roku nelze přesně určit kolik výkonů bude hrazeno jako CDV, CDDV, CDVM ;</t>
  </si>
  <si>
    <t>finální porovnání s referenčním jízdním řádem a závěrečné vyúčtování a vyhodnocení bude provedeno jednou ročně;</t>
  </si>
  <si>
    <t>na základě předběžných výsledků vyúčtování (čtvrtletí) může být vzhledem k očekávané skutečnosti upravena výše zálohy na kompenzaci v souladu se smlouvou;</t>
  </si>
  <si>
    <t>tabulka bude zpracována pro HMP a Sčk, Objednatel HMP a Objednatel SčK mohou přistoupit ke sloučení obou pomocných souborů (z kontrolních důvodů - výkony a tržby);</t>
  </si>
  <si>
    <t xml:space="preserve">tržby a dotace slev od státu mohou být dále strukturovány v souladu s podíly z dělby tržeb podle příslušných výnosů skupin jízdních dokladů. </t>
  </si>
  <si>
    <t>do výnosů (tržeb) budou vloženy výnosy ze SJT, bude-li zaveden.</t>
  </si>
  <si>
    <r>
      <t xml:space="preserve">Ostatní služby </t>
    </r>
    <r>
      <rPr>
        <b/>
        <sz val="11"/>
        <rFont val="Calibri"/>
        <family val="2"/>
        <charset val="238"/>
      </rPr>
      <t>- zastávková péče / vjezdy na autobusová nádraží  - NZA</t>
    </r>
  </si>
  <si>
    <r>
      <rPr>
        <b/>
        <sz val="11"/>
        <color indexed="10"/>
        <rFont val="Calibri"/>
        <family val="2"/>
        <charset val="238"/>
      </rPr>
      <t xml:space="preserve">Mýto </t>
    </r>
    <r>
      <rPr>
        <b/>
        <sz val="11"/>
        <rFont val="Calibri"/>
        <family val="2"/>
        <charset val="238"/>
      </rPr>
      <t xml:space="preserve">představuje výši mýtného uhrazeného Dopravcem v souladu s platnou legislativou za dopravní výkony dle jízdního řádu po zpoplatněných úsecích silnic a dálnic v rámci plnění závazku veřejné služby podle této smlouvy; </t>
    </r>
  </si>
  <si>
    <t>DÚ</t>
  </si>
  <si>
    <t>doplní se automaticky aktualizací tabulek na listě CDV_CDDV</t>
  </si>
  <si>
    <r>
      <t>C</t>
    </r>
    <r>
      <rPr>
        <b/>
        <i/>
        <vertAlign val="subscript"/>
        <sz val="12"/>
        <rFont val="Times New Roman"/>
        <family val="1"/>
        <charset val="238"/>
      </rPr>
      <t>ORG</t>
    </r>
    <r>
      <rPr>
        <vertAlign val="subscript"/>
        <sz val="12"/>
        <rFont val="Times New Roman"/>
        <family val="1"/>
        <charset val="238"/>
      </rPr>
      <t xml:space="preserve"> </t>
    </r>
    <r>
      <rPr>
        <sz val="12"/>
        <rFont val="Times New Roman"/>
        <family val="1"/>
        <charset val="238"/>
      </rPr>
      <t>představuje aktuálně platnou cenu [Kč/linkový km] za poskytování služeb objednatele za příslušné období vyjádřenou v Kč/km pro příslušné území.</t>
    </r>
  </si>
  <si>
    <t xml:space="preserve">doloží Dopravce </t>
  </si>
  <si>
    <t>bude doplněno saldo dle znění přílohy 7 tarifní smlouvy</t>
  </si>
  <si>
    <t>celkem ONS</t>
  </si>
  <si>
    <r>
      <t>v případě, že bude tento postup dle čl. III odst. 11 uplatněn, doplní se CDV</t>
    </r>
    <r>
      <rPr>
        <vertAlign val="subscript"/>
        <sz val="10"/>
        <rFont val="Arial CE"/>
        <charset val="238"/>
      </rPr>
      <t>DVJTi</t>
    </r>
    <r>
      <rPr>
        <sz val="10"/>
        <rFont val="Arial CE"/>
        <charset val="238"/>
      </rPr>
      <t xml:space="preserve"> z přílohy č. 4b list: čl. III odst. 11</t>
    </r>
  </si>
  <si>
    <t>v případě, že bude tento postup dle čl. III odst. 10 uplatněn, doplní se FCDV postupem dle přílohy č. 4b list: čl. III odst. 10</t>
  </si>
  <si>
    <t>Mimořádné překážky - vypočtou se podle vzorce z údajů na listě "CDV _ CDDV"</t>
  </si>
  <si>
    <t>NZA</t>
  </si>
  <si>
    <r>
      <t xml:space="preserve"> </t>
    </r>
    <r>
      <rPr>
        <sz val="10"/>
        <rFont val="Symbol"/>
        <family val="1"/>
        <charset val="2"/>
      </rPr>
      <t>D</t>
    </r>
    <r>
      <rPr>
        <sz val="10"/>
        <rFont val="Arial CE"/>
        <charset val="238"/>
      </rPr>
      <t xml:space="preserve">PHM </t>
    </r>
  </si>
  <si>
    <t>NZA - Náklady na zastávky  a vjezdy do autobusových nádraží</t>
  </si>
  <si>
    <t>bude doplněno dle výkonů ujetých km z listu "pomocný soubor"</t>
  </si>
  <si>
    <t>Shrnutí</t>
  </si>
  <si>
    <r>
      <t>C</t>
    </r>
    <r>
      <rPr>
        <b/>
        <i/>
        <vertAlign val="subscript"/>
        <sz val="12"/>
        <rFont val="Times New Roman"/>
        <family val="1"/>
        <charset val="238"/>
      </rPr>
      <t>ORG</t>
    </r>
    <r>
      <rPr>
        <vertAlign val="subscript"/>
        <sz val="12"/>
        <rFont val="Times New Roman"/>
        <family val="1"/>
        <charset val="238"/>
      </rPr>
      <t xml:space="preserve"> </t>
    </r>
    <r>
      <rPr>
        <sz val="12"/>
        <rFont val="Times New Roman"/>
        <family val="1"/>
        <charset val="238"/>
      </rPr>
      <t>představuje aktuálně platnou cenu [Kč/linkový km] za poskytování služeb ROPID jako organizátora za příslušné období vyjádřenou v Kč/linkový km pro příslušné území a přístupové náklady k MOS.</t>
    </r>
  </si>
  <si>
    <t>vše celkem</t>
  </si>
  <si>
    <r>
      <t>CDVi x (Kmr</t>
    </r>
    <r>
      <rPr>
        <vertAlign val="subscript"/>
        <sz val="10"/>
        <rFont val="Arial CE"/>
        <charset val="238"/>
      </rPr>
      <t>i</t>
    </r>
    <r>
      <rPr>
        <sz val="10"/>
        <rFont val="Arial CE"/>
        <charset val="238"/>
      </rPr>
      <t xml:space="preserve"> - Kmm</t>
    </r>
    <r>
      <rPr>
        <vertAlign val="subscript"/>
        <sz val="10"/>
        <rFont val="Arial CE"/>
        <charset val="238"/>
      </rPr>
      <t>i</t>
    </r>
    <r>
      <rPr>
        <sz val="10"/>
        <rFont val="Arial CE"/>
        <charset val="238"/>
      </rPr>
      <t>)</t>
    </r>
  </si>
  <si>
    <t>xx</t>
  </si>
  <si>
    <t xml:space="preserve">oblast č. </t>
  </si>
  <si>
    <t>leden operativní výkony</t>
  </si>
  <si>
    <t>leden mimořádné překážky</t>
  </si>
  <si>
    <t>celkem hodnocené období (typicky rok)</t>
  </si>
  <si>
    <t>Kmm - Výkony Minibus (Mn)</t>
  </si>
  <si>
    <t>Kmm - Výkony Midibus (Md)</t>
  </si>
  <si>
    <t>Kmm - Výkony Midibus+ (Md+)</t>
  </si>
  <si>
    <t>Kmm - Výkony Standard (Sd)</t>
  </si>
  <si>
    <t>Kmm - Výkony Standard+ (Sd+)</t>
  </si>
  <si>
    <t>Kmm - Výkony Kloubový (Kb)</t>
  </si>
  <si>
    <t>Kmm - Výkony Kloubový+ (Kb+)</t>
  </si>
  <si>
    <t>ONS mohou být započteny jednou částkou za sledované období</t>
  </si>
  <si>
    <t>SJT</t>
  </si>
  <si>
    <t>Kmo - Výkony Minibus (Mn)</t>
  </si>
  <si>
    <t>Kmo - Výkony Midibus (Md)</t>
  </si>
  <si>
    <t>Kmo - Výkony Midibus+ (Md+)</t>
  </si>
  <si>
    <t>Kmo - Výkony Standard (Sd)</t>
  </si>
  <si>
    <t>Kmo - Výkony Standard+ (Sd+)</t>
  </si>
  <si>
    <t>Kmo - Výkony Kloubový (Kb)</t>
  </si>
  <si>
    <t>Kmo - Výkony Kloubový+ (Kb+)</t>
  </si>
  <si>
    <t>Kmskut - Výkony Minibus (Mn)</t>
  </si>
  <si>
    <t>Kmskut - Výkony Midibus+ (Md+)</t>
  </si>
  <si>
    <t>Kmskut - Výkony Standard (Sd)</t>
  </si>
  <si>
    <t>Kmskut - Výkony Standard+ (Sd+)</t>
  </si>
  <si>
    <t>Kmskut - Výkony Kloubový (Kb)</t>
  </si>
  <si>
    <t>Kmskut - Výkony Kloubový+ (Kb+)</t>
  </si>
  <si>
    <t>ze Smlouvy</t>
  </si>
  <si>
    <t xml:space="preserve">z účetnictví </t>
  </si>
  <si>
    <t xml:space="preserve">Dopravci náleží kompenzace po započtení výpadků a sankcí </t>
  </si>
  <si>
    <r>
      <t>Kmr</t>
    </r>
    <r>
      <rPr>
        <b/>
        <vertAlign val="subscript"/>
        <sz val="12"/>
        <rFont val="Times New Roman"/>
        <family val="1"/>
        <charset val="238"/>
      </rPr>
      <t>i</t>
    </r>
    <r>
      <rPr>
        <vertAlign val="subscript"/>
        <sz val="12"/>
        <rFont val="Times New Roman"/>
        <family val="1"/>
        <charset val="238"/>
      </rPr>
      <t xml:space="preserve"> </t>
    </r>
    <r>
      <rPr>
        <sz val="12"/>
        <rFont val="Times New Roman"/>
        <family val="1"/>
        <charset val="238"/>
      </rPr>
      <t>představuje rozsah předpokládaného referenčního objemu dopravních výkonů pro příslušné období pro i-tou kategorii vozidla (autobusu) podle rámcového jízdního řádu, který je přílohou č. 1 této smlouvy [linkový km]- referenční výkony.</t>
    </r>
  </si>
  <si>
    <r>
      <t>FCDV</t>
    </r>
    <r>
      <rPr>
        <b/>
        <vertAlign val="subscript"/>
        <sz val="12"/>
        <rFont val="Times New Roman"/>
        <family val="1"/>
        <charset val="238"/>
      </rPr>
      <t>i</t>
    </r>
    <r>
      <rPr>
        <vertAlign val="subscript"/>
        <sz val="12"/>
        <rFont val="Times New Roman"/>
        <family val="1"/>
        <charset val="238"/>
      </rPr>
      <t xml:space="preserve"> </t>
    </r>
    <r>
      <rPr>
        <sz val="12"/>
        <rFont val="Times New Roman"/>
        <family val="1"/>
        <charset val="238"/>
      </rPr>
      <t>představuje náklady dodatečně vypraveného vozidla (autobusu) za příslušné období, na kterých se dohodly smluvní strany postupem podle čl. III odst. 11 této smlouvy. Písemný protokol o doložených nákladech dodatečně vypraveného vozidla je nedílnou součástí finančního vyhodnocení a podkladem pro finanční vyrovnání, popřípadě podkladem pro změnu zálohy na výši kompenzace této smlouvy [Kč]. Pokud nedojde k vypravení dodatečného vozidla a nabývají FCDVi hodnotu 0.</t>
    </r>
  </si>
  <si>
    <t>vzniknou-li ONS na základě přímého požadavku Objednatele - doloží Dopravce v souladu se Smlouvou</t>
  </si>
  <si>
    <t>další ONS - upravit dle skutečně doložených nákladů, které Dopravci vzniknou na základě požadavku Objednatele</t>
  </si>
  <si>
    <r>
      <t>TRŽBY</t>
    </r>
    <r>
      <rPr>
        <sz val="12"/>
        <rFont val="Times New Roman"/>
        <family val="1"/>
        <charset val="238"/>
      </rPr>
      <t xml:space="preserve">  [Kč] - výnosy z jízdného včetně dotací ze státního rozpočtu, případně dotací od obcí k místním tarifům (jsou-li uplatněny) a výnosy ze SJT (bude-li zavedeno)</t>
    </r>
  </si>
  <si>
    <t>(-) částka k vrácení Objednateli Dopravcem, nezahrne-li Objednatel vratku do záloh na následující období (rok)</t>
  </si>
  <si>
    <t>(+) doplatek Objednatele Dopravci (uhrazeno v souladu se smlouvou po projednání v orgánech Objednatele)</t>
  </si>
  <si>
    <t>Na tomto listu budou uvedeny aktuální hodnoty CDV a CDVV pro konkrétní rok a Objednatele a podle typů vozidel v  konkrétní oblasti (tabulek bude takový počet jako počet  typů vozidel v oblasti)</t>
  </si>
  <si>
    <r>
      <t>Kmskut</t>
    </r>
    <r>
      <rPr>
        <vertAlign val="subscript"/>
        <sz val="10"/>
        <rFont val="Arial CE"/>
        <charset val="238"/>
      </rPr>
      <t xml:space="preserve">i </t>
    </r>
    <r>
      <rPr>
        <sz val="10"/>
        <rFont val="Arial CE"/>
        <charset val="238"/>
      </rPr>
      <t xml:space="preserve">- Objednávka - skutečně ujeté výkony ze závazného jízdního řádu </t>
    </r>
  </si>
  <si>
    <r>
      <t>Kmo</t>
    </r>
    <r>
      <rPr>
        <vertAlign val="subscript"/>
        <sz val="10"/>
        <rFont val="Arial CE"/>
        <charset val="238"/>
      </rPr>
      <t>i</t>
    </r>
    <r>
      <rPr>
        <sz val="10"/>
        <rFont val="Arial CE"/>
        <charset val="238"/>
      </rPr>
      <t xml:space="preserve"> - Výluky a operativní výkony </t>
    </r>
  </si>
  <si>
    <t xml:space="preserve"> Kmmi - Dopravní výkony neuskutečněné Dopravcem na příkaz Objednatele  z důvodů mimořádných překážek (zadávat se znaménkem (+), kvůli výpočtům)</t>
  </si>
  <si>
    <t>struktura vyhodnocení skutečné výše kompenzace je pro oba Objednatele shodná a může být k datu Zahájení plnění nebo v průběhu plnění Smlouvy upravena, musí však obsahovat údaj umožňujíc kontrolu skutečné kompenzace;</t>
  </si>
  <si>
    <t xml:space="preserve">Výkonové náklady </t>
  </si>
  <si>
    <t xml:space="preserve">Výkony dodatečného vozidla jiného typu, než jsou předepsaná vozidla v oblasti </t>
  </si>
  <si>
    <t>KmskutDVJT</t>
  </si>
  <si>
    <t>CDVDVJT</t>
  </si>
  <si>
    <t>DVJT</t>
  </si>
  <si>
    <t>CDDVDVJT x ΔKmuDVJT</t>
  </si>
  <si>
    <r>
      <t>CDVDVJT x (KmrDVJT - KmmDVJT</t>
    </r>
    <r>
      <rPr>
        <sz val="10"/>
        <rFont val="Arial CE"/>
        <charset val="238"/>
      </rPr>
      <t>)</t>
    </r>
  </si>
  <si>
    <t>CDDVDVJT x ΔKmuDVJT)</t>
  </si>
  <si>
    <t>CDVDVJT x KmoDVJT</t>
  </si>
  <si>
    <t>CDVMDVJTi x KmmDVJT</t>
  </si>
  <si>
    <t xml:space="preserve"> KmoDVJT</t>
  </si>
  <si>
    <t>KmmDVJT</t>
  </si>
  <si>
    <t>CDDVDVJT</t>
  </si>
  <si>
    <t>CDVMDVJT</t>
  </si>
  <si>
    <r>
      <t xml:space="preserve"> </t>
    </r>
    <r>
      <rPr>
        <sz val="12"/>
        <rFont val="Symbol"/>
        <family val="1"/>
        <charset val="2"/>
      </rPr>
      <t>D</t>
    </r>
    <r>
      <rPr>
        <b/>
        <i/>
        <sz val="12"/>
        <rFont val="Times New Roman"/>
        <family val="1"/>
        <charset val="238"/>
      </rPr>
      <t>PHM palivová doložka (postup průběžného vyrovnání změny cen paliva) - může nabývat kladné i záporné hodnoty</t>
    </r>
  </si>
  <si>
    <t>Tato příloha je vzorovým postupem vyúčtování skutečné výše kompenzace, pro nabídku se nevyplňuje!</t>
  </si>
  <si>
    <r>
      <t>MÝTO</t>
    </r>
    <r>
      <rPr>
        <b/>
        <i/>
        <vertAlign val="subscript"/>
        <sz val="12"/>
        <rFont val="Times New Roman"/>
        <family val="1"/>
        <charset val="238"/>
      </rPr>
      <t>JŘ</t>
    </r>
    <r>
      <rPr>
        <sz val="12"/>
        <rFont val="Times New Roman"/>
        <family val="1"/>
        <charset val="238"/>
      </rPr>
      <t xml:space="preserve"> představuje výši mýtného uhrazeného dopravcem v souladu s platnou legislativou za dopravní výkony po zpoplatněných úsecích silnic a dálnic v rámci plnění závazku veřejné služby podle této smlouvy; dopravce je povinen doložit výši uhrazeného mýtného. Nevztahuje se na mýtné uhrazené na přístavných, odstavných a přejezdových km, které jsou zahrnuty v příloze č. 4 - nabídková cena (NCDV) [Kč] této smlouvy. Doložená výše za celý svazek linek v oblasti.</t>
    </r>
  </si>
  <si>
    <r>
      <t>MÝTO</t>
    </r>
    <r>
      <rPr>
        <vertAlign val="subscript"/>
        <sz val="10"/>
        <rFont val="Arial CE"/>
        <charset val="238"/>
      </rPr>
      <t xml:space="preserve">JŘ </t>
    </r>
    <r>
      <rPr>
        <sz val="10"/>
        <rFont val="Arial CE"/>
        <charset val="238"/>
      </rPr>
      <t>(jen výkony linkových km)</t>
    </r>
  </si>
  <si>
    <t>Výkonové náklady na dodatečné vozidlo jiného typu, než jsou předepsaná vozidla v oblasti*</t>
  </si>
  <si>
    <t>bude doplněno z přílohy 4b list: čl. III odst. 11 v aktuálním znění</t>
  </si>
  <si>
    <t>bude vypočteno postupem dle přílohy č. 6a podle typů vozidel a pohonů, také pro dodatečné vozidlo jiného typu</t>
  </si>
  <si>
    <t>CDVMDVJTi = CDVi – NPHMi – DÚ – CP</t>
  </si>
  <si>
    <t>Cena dodatečného dopravního výkonu (CDDVMDTJV) pro případ mimořádných překážek dle Smlouvy - bude doplněno z přílohy 4b list: čl. III odst. 11 v aktuálním znění</t>
  </si>
  <si>
    <t>DVJT (uveďte typ)</t>
  </si>
  <si>
    <r>
      <t>CDVDVJT</t>
    </r>
    <r>
      <rPr>
        <b/>
        <vertAlign val="subscript"/>
        <sz val="12"/>
        <rFont val="Times New Roman"/>
        <family val="1"/>
        <charset val="238"/>
      </rPr>
      <t>i</t>
    </r>
    <r>
      <rPr>
        <b/>
        <sz val="12"/>
        <rFont val="Times New Roman"/>
        <family val="1"/>
        <charset val="238"/>
      </rPr>
      <t xml:space="preserve">  </t>
    </r>
    <r>
      <rPr>
        <sz val="12"/>
        <rFont val="Times New Roman"/>
        <family val="1"/>
        <charset val="238"/>
      </rPr>
      <t>představuje cenu dopravního výkonu vozidla jiného typu</t>
    </r>
    <r>
      <rPr>
        <sz val="10"/>
        <rFont val="Times New Roman"/>
        <family val="1"/>
        <charset val="238"/>
      </rPr>
      <t xml:space="preserve"> </t>
    </r>
    <r>
      <rPr>
        <sz val="12"/>
        <rFont val="Times New Roman"/>
        <family val="1"/>
        <charset val="238"/>
      </rPr>
      <t>než je požadováno na zajištění veřejných služeb pro oblast dle této Smlouvy dodatečně kalkulovanou pro příslušné období dle přílohy 4b - list čl. III odst.11, zvýšenou o cenu C</t>
    </r>
    <r>
      <rPr>
        <vertAlign val="subscript"/>
        <sz val="12"/>
        <rFont val="Times New Roman"/>
        <family val="1"/>
        <charset val="238"/>
      </rPr>
      <t xml:space="preserve">ORG </t>
    </r>
    <r>
      <rPr>
        <sz val="12"/>
        <rFont val="Times New Roman"/>
        <family val="1"/>
        <charset val="238"/>
      </rPr>
      <t>a uplatněnou na výkony ujeté vozidlem nasazeným dle čl. III odst. 11 (kalkulace sestavena v souladu s přílohou č. 4b</t>
    </r>
  </si>
  <si>
    <r>
      <t>CDDVDVJT</t>
    </r>
    <r>
      <rPr>
        <b/>
        <vertAlign val="subscript"/>
        <sz val="12"/>
        <rFont val="Times New Roman"/>
        <family val="1"/>
        <charset val="238"/>
      </rPr>
      <t>i</t>
    </r>
    <r>
      <rPr>
        <b/>
        <sz val="12"/>
        <rFont val="Times New Roman"/>
        <family val="1"/>
        <charset val="238"/>
      </rPr>
      <t xml:space="preserve"> </t>
    </r>
    <r>
      <rPr>
        <sz val="12"/>
        <rFont val="Times New Roman"/>
        <family val="1"/>
        <charset val="238"/>
      </rPr>
      <t>představuje cenu dodatečného dopravního výkonu vozidla jiného typu než je požadováno na zajištění veřejných služeb pro oblast dle této Smlouvy pro příslušné období dodatečně kalkulovanou dle přílohy 4b - list čl. III odst.11, zvýšenou o cenu C</t>
    </r>
    <r>
      <rPr>
        <vertAlign val="subscript"/>
        <sz val="12"/>
        <rFont val="Times New Roman"/>
        <family val="1"/>
        <charset val="238"/>
      </rPr>
      <t xml:space="preserve">ORG </t>
    </r>
    <r>
      <rPr>
        <sz val="12"/>
        <rFont val="Times New Roman"/>
        <family val="1"/>
        <charset val="238"/>
      </rPr>
      <t>a uplatněnou na výkony ujeté vozidlem nasazeným dle čl. III odst. 11</t>
    </r>
  </si>
  <si>
    <r>
      <t>KmoDVJT</t>
    </r>
    <r>
      <rPr>
        <b/>
        <vertAlign val="subscript"/>
        <sz val="12"/>
        <rFont val="Times New Roman"/>
        <family val="1"/>
        <charset val="238"/>
      </rPr>
      <t>i</t>
    </r>
    <r>
      <rPr>
        <vertAlign val="subscript"/>
        <sz val="12"/>
        <rFont val="Times New Roman"/>
        <family val="1"/>
        <charset val="238"/>
      </rPr>
      <t xml:space="preserve"> </t>
    </r>
    <r>
      <rPr>
        <sz val="12"/>
        <rFont val="Times New Roman"/>
        <family val="1"/>
        <charset val="238"/>
      </rPr>
      <t>představuje rozsah dopravních výkonů jiného typu vozidla uskutečněných dopravcem na základě objednávky operativního dopravního výkonu objednatelem postupem podle čl. III odst. 14 této smlouvy [linkový km]. Do operativních výkonů se započítávají také km z objízdných tras, pokud se jedná o dočasná dopravní opatření.</t>
    </r>
  </si>
  <si>
    <t xml:space="preserve">Kmmi představuje rozsah dopravních výkonů neuskutečněných Dopravcem na příkaz Objednatele z důvodů mimořádných překážek </t>
  </si>
  <si>
    <t>KmmDVJTi představuje rozsah dopravních výkonů neuskutečněných Dopravcem na příkaz Objednatele z důvodů mimořádných překážek pro výkony zajišťované dodatečným vozidlem jiného typu</t>
  </si>
  <si>
    <r>
      <t>KmrDVJT</t>
    </r>
    <r>
      <rPr>
        <b/>
        <vertAlign val="subscript"/>
        <sz val="12"/>
        <rFont val="Times New Roman"/>
        <family val="1"/>
        <charset val="238"/>
      </rPr>
      <t>i</t>
    </r>
    <r>
      <rPr>
        <b/>
        <sz val="12"/>
        <rFont val="Times New Roman"/>
        <family val="1"/>
        <charset val="238"/>
      </rPr>
      <t xml:space="preserve"> </t>
    </r>
    <r>
      <rPr>
        <sz val="12"/>
        <rFont val="Times New Roman"/>
        <family val="1"/>
        <charset val="238"/>
      </rPr>
      <t>představuje rozsah dopravních výkonů vozidla jiného typu uskutečněných   dopravcem na základě kalkulace dle přílohy č. 4b - list čl. III odst. 11 (referenční výkony jiného typu vozidla)</t>
    </r>
  </si>
  <si>
    <t>v případě, že bude tento postup dle čl. III odst. 11 uplatněn, doplní se KmrDVJT z přílohy č. 4b list: čl. III odst. 11</t>
  </si>
  <si>
    <r>
      <t>ΔKmuDVJT</t>
    </r>
    <r>
      <rPr>
        <b/>
        <vertAlign val="subscript"/>
        <sz val="12"/>
        <rFont val="Times New Roman"/>
        <family val="1"/>
        <charset val="238"/>
      </rPr>
      <t>i</t>
    </r>
    <r>
      <rPr>
        <sz val="10"/>
        <rFont val="Times New Roman"/>
        <family val="1"/>
        <charset val="238"/>
      </rPr>
      <t xml:space="preserve"> </t>
    </r>
    <r>
      <rPr>
        <sz val="12"/>
        <rFont val="Times New Roman"/>
        <family val="1"/>
        <charset val="238"/>
      </rPr>
      <t>představuje rozdíl dopravních výkonů vozidla jiného typu uskutečněných dopravcem na základě objednávky v souladu s čl. III odst. 11 mínus referenční rozsah výkonů vozidla jiného typu; od takto zjištěné hodnoty jsou dále odečteny neuskutečněné dopravní výkony ze zavinění dopravce, popřípadě dopravní výkony, které se podle této smlouvy považují za neuskutečněné nebo částečně uskutečněné, které měly být uskutečněny DVJT. Pro účely právní jistoty se stanoví, že ΔKmuDVJTi nabývá záporné hodnoty v případě, že je uskutečněný dopravní výkon nižší než předpokládaný objem dopravních výkonů a kladné hodnoty v případě, že uskutečněný dopravní výkon je vyšší než referenční objem dopravních výkonů dodatečného vozidla jiného typu KmrDVJT</t>
    </r>
    <r>
      <rPr>
        <vertAlign val="subscript"/>
        <sz val="12"/>
        <rFont val="Times New Roman"/>
        <family val="1"/>
        <charset val="238"/>
      </rPr>
      <t>i</t>
    </r>
    <r>
      <rPr>
        <sz val="12"/>
        <rFont val="Times New Roman"/>
        <family val="1"/>
        <charset val="238"/>
      </rPr>
      <t xml:space="preserve"> [linkový km].</t>
    </r>
  </si>
  <si>
    <t>zde se doplní DÚ, popřípadě mzdové náklady (pro případ stávky), vzniknou-li</t>
  </si>
  <si>
    <r>
      <t>FCDV</t>
    </r>
    <r>
      <rPr>
        <vertAlign val="subscript"/>
        <sz val="10"/>
        <rFont val="Arial CE"/>
        <charset val="238"/>
      </rPr>
      <t>i</t>
    </r>
  </si>
  <si>
    <r>
      <t>CDVM</t>
    </r>
    <r>
      <rPr>
        <vertAlign val="subscript"/>
        <sz val="10"/>
        <rFont val="Arial CE"/>
        <charset val="238"/>
      </rPr>
      <t>i</t>
    </r>
    <r>
      <rPr>
        <sz val="10"/>
        <rFont val="Arial CE"/>
        <charset val="238"/>
      </rPr>
      <t xml:space="preserve"> x Kmm</t>
    </r>
    <r>
      <rPr>
        <vertAlign val="subscript"/>
        <sz val="10"/>
        <rFont val="Arial CE"/>
        <charset val="238"/>
      </rPr>
      <t>i</t>
    </r>
  </si>
  <si>
    <r>
      <t>CDV</t>
    </r>
    <r>
      <rPr>
        <vertAlign val="subscript"/>
        <sz val="10"/>
        <rFont val="Arial CE"/>
        <charset val="238"/>
      </rPr>
      <t>i</t>
    </r>
    <r>
      <rPr>
        <sz val="10"/>
        <rFont val="Arial CE"/>
        <charset val="238"/>
      </rPr>
      <t xml:space="preserve"> x Kmo</t>
    </r>
    <r>
      <rPr>
        <vertAlign val="subscript"/>
        <sz val="10"/>
        <rFont val="Arial CE"/>
        <charset val="238"/>
      </rPr>
      <t>i</t>
    </r>
  </si>
  <si>
    <r>
      <t>CDDV</t>
    </r>
    <r>
      <rPr>
        <vertAlign val="subscript"/>
        <sz val="10"/>
        <rFont val="Arial CE"/>
        <charset val="238"/>
      </rPr>
      <t>i</t>
    </r>
    <r>
      <rPr>
        <sz val="10"/>
        <rFont val="Arial CE"/>
        <charset val="238"/>
      </rPr>
      <t xml:space="preserve"> x ΔKmu</t>
    </r>
    <r>
      <rPr>
        <vertAlign val="subscript"/>
        <sz val="10"/>
        <rFont val="Arial CE"/>
        <charset val="238"/>
      </rPr>
      <t>i</t>
    </r>
  </si>
  <si>
    <r>
      <t>CDV</t>
    </r>
    <r>
      <rPr>
        <vertAlign val="subscript"/>
        <sz val="10"/>
        <rFont val="Arial CE"/>
        <charset val="238"/>
      </rPr>
      <t>i</t>
    </r>
    <r>
      <rPr>
        <sz val="10"/>
        <rFont val="Arial CE"/>
        <charset val="238"/>
      </rPr>
      <t xml:space="preserve"> x Kmr</t>
    </r>
    <r>
      <rPr>
        <vertAlign val="subscript"/>
        <sz val="10"/>
        <rFont val="Arial CE"/>
        <charset val="238"/>
      </rPr>
      <t>i</t>
    </r>
  </si>
  <si>
    <r>
      <t>CDVDVJT</t>
    </r>
    <r>
      <rPr>
        <sz val="10"/>
        <rFont val="Arial CE"/>
        <charset val="238"/>
      </rPr>
      <t xml:space="preserve"> x (KmrDVJT - KmmDVJT) </t>
    </r>
  </si>
  <si>
    <r>
      <t xml:space="preserve">KOM = </t>
    </r>
    <r>
      <rPr>
        <b/>
        <sz val="11"/>
        <color rgb="FFFF0000"/>
        <rFont val="Times New Roman"/>
        <family val="1"/>
        <charset val="238"/>
      </rPr>
      <t>∑ (CDV</t>
    </r>
    <r>
      <rPr>
        <b/>
        <vertAlign val="subscript"/>
        <sz val="11"/>
        <color rgb="FFFF0000"/>
        <rFont val="Times New Roman"/>
        <family val="1"/>
        <charset val="238"/>
      </rPr>
      <t>i</t>
    </r>
    <r>
      <rPr>
        <b/>
        <sz val="11"/>
        <color rgb="FFFF0000"/>
        <rFont val="Times New Roman"/>
        <family val="1"/>
        <charset val="238"/>
      </rPr>
      <t xml:space="preserve"> x (Kmr</t>
    </r>
    <r>
      <rPr>
        <b/>
        <vertAlign val="subscript"/>
        <sz val="11"/>
        <color rgb="FFFF0000"/>
        <rFont val="Times New Roman"/>
        <family val="1"/>
        <charset val="238"/>
      </rPr>
      <t>i</t>
    </r>
    <r>
      <rPr>
        <b/>
        <sz val="11"/>
        <color rgb="FFFF0000"/>
        <rFont val="Times New Roman"/>
        <family val="1"/>
        <charset val="238"/>
      </rPr>
      <t xml:space="preserve"> -</t>
    </r>
    <r>
      <rPr>
        <b/>
        <vertAlign val="subscript"/>
        <sz val="11"/>
        <color rgb="FFFF0000"/>
        <rFont val="Times New Roman"/>
        <family val="1"/>
        <charset val="238"/>
      </rPr>
      <t xml:space="preserve"> </t>
    </r>
    <r>
      <rPr>
        <b/>
        <sz val="11"/>
        <color rgb="FFFF0000"/>
        <rFont val="Times New Roman"/>
        <family val="1"/>
        <charset val="238"/>
      </rPr>
      <t>Kmm</t>
    </r>
    <r>
      <rPr>
        <b/>
        <vertAlign val="subscript"/>
        <sz val="11"/>
        <color rgb="FFFF0000"/>
        <rFont val="Times New Roman"/>
        <family val="1"/>
        <charset val="238"/>
      </rPr>
      <t>i</t>
    </r>
    <r>
      <rPr>
        <b/>
        <sz val="11"/>
        <color rgb="FFFF0000"/>
        <rFont val="Times New Roman"/>
        <family val="1"/>
        <charset val="238"/>
      </rPr>
      <t>))</t>
    </r>
    <r>
      <rPr>
        <b/>
        <sz val="11"/>
        <rFont val="Times New Roman"/>
        <family val="1"/>
        <charset val="238"/>
      </rPr>
      <t xml:space="preserve"> + </t>
    </r>
    <r>
      <rPr>
        <b/>
        <sz val="11"/>
        <color theme="3"/>
        <rFont val="Times New Roman"/>
        <family val="1"/>
        <charset val="238"/>
      </rPr>
      <t>∑ (CDDV</t>
    </r>
    <r>
      <rPr>
        <b/>
        <vertAlign val="subscript"/>
        <sz val="11"/>
        <color theme="3"/>
        <rFont val="Times New Roman"/>
        <family val="1"/>
        <charset val="238"/>
      </rPr>
      <t>i</t>
    </r>
    <r>
      <rPr>
        <b/>
        <sz val="11"/>
        <color theme="3"/>
        <rFont val="Times New Roman"/>
        <family val="1"/>
        <charset val="238"/>
      </rPr>
      <t xml:space="preserve"> x ΔKmu</t>
    </r>
    <r>
      <rPr>
        <b/>
        <vertAlign val="subscript"/>
        <sz val="11"/>
        <color theme="3"/>
        <rFont val="Times New Roman"/>
        <family val="1"/>
        <charset val="238"/>
      </rPr>
      <t>i</t>
    </r>
    <r>
      <rPr>
        <b/>
        <sz val="11"/>
        <color theme="3"/>
        <rFont val="Times New Roman"/>
        <family val="1"/>
        <charset val="238"/>
      </rPr>
      <t>)</t>
    </r>
    <r>
      <rPr>
        <b/>
        <sz val="11"/>
        <rFont val="Times New Roman"/>
        <family val="1"/>
        <charset val="238"/>
      </rPr>
      <t xml:space="preserve"> +</t>
    </r>
    <r>
      <rPr>
        <b/>
        <sz val="11"/>
        <color rgb="FF00B050"/>
        <rFont val="Times New Roman"/>
        <family val="1"/>
        <charset val="238"/>
      </rPr>
      <t xml:space="preserve"> ∑ (CDDV</t>
    </r>
    <r>
      <rPr>
        <b/>
        <vertAlign val="subscript"/>
        <sz val="11"/>
        <color rgb="FF00B050"/>
        <rFont val="Times New Roman"/>
        <family val="1"/>
        <charset val="238"/>
      </rPr>
      <t>i</t>
    </r>
    <r>
      <rPr>
        <b/>
        <sz val="11"/>
        <color rgb="FF00B050"/>
        <rFont val="Times New Roman"/>
        <family val="1"/>
        <charset val="238"/>
      </rPr>
      <t xml:space="preserve"> x Kmo</t>
    </r>
    <r>
      <rPr>
        <b/>
        <vertAlign val="subscript"/>
        <sz val="11"/>
        <color rgb="FF00B050"/>
        <rFont val="Times New Roman"/>
        <family val="1"/>
        <charset val="238"/>
      </rPr>
      <t>i</t>
    </r>
    <r>
      <rPr>
        <b/>
        <sz val="11"/>
        <color rgb="FF00B050"/>
        <rFont val="Times New Roman"/>
        <family val="1"/>
        <charset val="238"/>
      </rPr>
      <t>)</t>
    </r>
    <r>
      <rPr>
        <b/>
        <sz val="11"/>
        <rFont val="Times New Roman"/>
        <family val="1"/>
        <charset val="238"/>
      </rPr>
      <t xml:space="preserve"> +</t>
    </r>
    <r>
      <rPr>
        <b/>
        <sz val="11"/>
        <color rgb="FF7030A0"/>
        <rFont val="Times New Roman"/>
        <family val="1"/>
        <charset val="238"/>
      </rPr>
      <t>∑ (CDVM</t>
    </r>
    <r>
      <rPr>
        <b/>
        <vertAlign val="subscript"/>
        <sz val="11"/>
        <color rgb="FF7030A0"/>
        <rFont val="Times New Roman"/>
        <family val="1"/>
        <charset val="238"/>
      </rPr>
      <t>i</t>
    </r>
    <r>
      <rPr>
        <b/>
        <sz val="11"/>
        <color rgb="FF7030A0"/>
        <rFont val="Times New Roman"/>
        <family val="1"/>
        <charset val="238"/>
      </rPr>
      <t xml:space="preserve"> x Kmm</t>
    </r>
    <r>
      <rPr>
        <b/>
        <vertAlign val="subscript"/>
        <sz val="11"/>
        <color rgb="FF7030A0"/>
        <rFont val="Times New Roman"/>
        <family val="1"/>
        <charset val="238"/>
      </rPr>
      <t>i</t>
    </r>
    <r>
      <rPr>
        <b/>
        <sz val="11"/>
        <color rgb="FF7030A0"/>
        <rFont val="Times New Roman"/>
        <family val="1"/>
        <charset val="238"/>
      </rPr>
      <t>)</t>
    </r>
    <r>
      <rPr>
        <b/>
        <sz val="11"/>
        <rFont val="Times New Roman"/>
        <family val="1"/>
        <charset val="238"/>
      </rPr>
      <t xml:space="preserve"> +  FCDV</t>
    </r>
    <r>
      <rPr>
        <b/>
        <vertAlign val="subscript"/>
        <sz val="11"/>
        <rFont val="Times New Roman"/>
        <family val="1"/>
        <charset val="238"/>
      </rPr>
      <t>i</t>
    </r>
    <r>
      <rPr>
        <b/>
        <sz val="11"/>
        <rFont val="Times New Roman"/>
        <family val="1"/>
        <charset val="238"/>
      </rPr>
      <t xml:space="preserve"> +∑ (CDVDVJT</t>
    </r>
    <r>
      <rPr>
        <b/>
        <vertAlign val="subscript"/>
        <sz val="11"/>
        <rFont val="Times New Roman"/>
        <family val="1"/>
        <charset val="238"/>
      </rPr>
      <t>i</t>
    </r>
    <r>
      <rPr>
        <b/>
        <sz val="11"/>
        <rFont val="Times New Roman"/>
        <family val="1"/>
        <charset val="238"/>
      </rPr>
      <t xml:space="preserve"> x (KmrDVJT</t>
    </r>
    <r>
      <rPr>
        <b/>
        <vertAlign val="subscript"/>
        <sz val="11"/>
        <rFont val="Times New Roman"/>
        <family val="1"/>
        <charset val="238"/>
      </rPr>
      <t xml:space="preserve">i </t>
    </r>
    <r>
      <rPr>
        <b/>
        <sz val="11"/>
        <rFont val="Times New Roman"/>
        <family val="1"/>
        <charset val="238"/>
      </rPr>
      <t>- KmmDVJT</t>
    </r>
    <r>
      <rPr>
        <b/>
        <vertAlign val="subscript"/>
        <sz val="11"/>
        <rFont val="Times New Roman"/>
        <family val="1"/>
        <charset val="238"/>
      </rPr>
      <t>i</t>
    </r>
    <r>
      <rPr>
        <b/>
        <sz val="11"/>
        <rFont val="Times New Roman"/>
        <family val="1"/>
        <charset val="238"/>
      </rPr>
      <t>) ) + ∑ (CDDVDVJT</t>
    </r>
    <r>
      <rPr>
        <b/>
        <vertAlign val="subscript"/>
        <sz val="11"/>
        <rFont val="Times New Roman"/>
        <family val="1"/>
        <charset val="238"/>
      </rPr>
      <t>i</t>
    </r>
    <r>
      <rPr>
        <b/>
        <sz val="11"/>
        <rFont val="Times New Roman"/>
        <family val="1"/>
        <charset val="238"/>
      </rPr>
      <t xml:space="preserve"> x ΔKmuDVJT</t>
    </r>
    <r>
      <rPr>
        <b/>
        <vertAlign val="subscript"/>
        <sz val="11"/>
        <rFont val="Times New Roman"/>
        <family val="1"/>
        <charset val="238"/>
      </rPr>
      <t>i</t>
    </r>
    <r>
      <rPr>
        <b/>
        <sz val="11"/>
        <rFont val="Times New Roman"/>
        <family val="1"/>
        <charset val="238"/>
      </rPr>
      <t>) + ∑ (CDDVDVJT</t>
    </r>
    <r>
      <rPr>
        <b/>
        <vertAlign val="subscript"/>
        <sz val="11"/>
        <rFont val="Times New Roman"/>
        <family val="1"/>
        <charset val="238"/>
      </rPr>
      <t>i</t>
    </r>
    <r>
      <rPr>
        <b/>
        <sz val="11"/>
        <rFont val="Times New Roman"/>
        <family val="1"/>
        <charset val="238"/>
      </rPr>
      <t xml:space="preserve"> x KmoDVJT</t>
    </r>
    <r>
      <rPr>
        <b/>
        <vertAlign val="subscript"/>
        <sz val="11"/>
        <rFont val="Times New Roman"/>
        <family val="1"/>
        <charset val="238"/>
      </rPr>
      <t>i</t>
    </r>
    <r>
      <rPr>
        <b/>
        <sz val="11"/>
        <rFont val="Times New Roman"/>
        <family val="1"/>
        <charset val="238"/>
      </rPr>
      <t>) +∑ (CDVMDVJT</t>
    </r>
    <r>
      <rPr>
        <b/>
        <vertAlign val="subscript"/>
        <sz val="11"/>
        <rFont val="Times New Roman"/>
        <family val="1"/>
        <charset val="238"/>
      </rPr>
      <t>i</t>
    </r>
    <r>
      <rPr>
        <b/>
        <sz val="11"/>
        <rFont val="Times New Roman"/>
        <family val="1"/>
        <charset val="238"/>
      </rPr>
      <t xml:space="preserve"> x KmmDVJT</t>
    </r>
    <r>
      <rPr>
        <b/>
        <vertAlign val="subscript"/>
        <sz val="11"/>
        <rFont val="Times New Roman"/>
        <family val="1"/>
        <charset val="238"/>
      </rPr>
      <t>i</t>
    </r>
    <r>
      <rPr>
        <b/>
        <sz val="11"/>
        <rFont val="Times New Roman"/>
        <family val="1"/>
        <charset val="238"/>
      </rPr>
      <t>) + MÝTO</t>
    </r>
    <r>
      <rPr>
        <b/>
        <vertAlign val="subscript"/>
        <sz val="11"/>
        <rFont val="Times New Roman"/>
        <family val="1"/>
        <charset val="238"/>
      </rPr>
      <t>JŘ</t>
    </r>
    <r>
      <rPr>
        <b/>
        <sz val="11"/>
        <rFont val="Times New Roman"/>
        <family val="1"/>
        <charset val="238"/>
      </rPr>
      <t xml:space="preserve"> + NZA +ONS – TRŽBY + </t>
    </r>
    <r>
      <rPr>
        <b/>
        <sz val="11"/>
        <rFont val="Symbol"/>
        <family val="1"/>
        <charset val="2"/>
      </rPr>
      <t>D</t>
    </r>
    <r>
      <rPr>
        <b/>
        <sz val="11"/>
        <rFont val="Times New Roman"/>
        <family val="1"/>
        <charset val="238"/>
      </rPr>
      <t xml:space="preserve">PHM </t>
    </r>
  </si>
  <si>
    <t>referenční výkony DVJT budou přeneseny z přílohy 4b list: čl. III odst. 11</t>
  </si>
  <si>
    <t>ceny budou přeneseny z přílohy 4b list: čl. III odst. 11 v aktuálním znění</t>
  </si>
  <si>
    <t>*Objednatel nepřepokládá, že by bylo realizováno více než jeden typ dodatečného vozidla jiného typu, než jsou předepsaná vozidla v oblasti. Pokud by tato situace v průběhu plnění Smlouvy nastala, bude postup započtení kompenzace z provozu dalších typů dodatečných vozidel proveden obdobně jako výkonové náklady předepsaných vozidel v oblasti (svazku) - viz vzorec výpočtu kompenzace a smlouva čl. VII odst.. 1.</t>
  </si>
  <si>
    <r>
      <t>ΔKmu</t>
    </r>
    <r>
      <rPr>
        <b/>
        <vertAlign val="subscript"/>
        <sz val="12"/>
        <rFont val="Times New Roman"/>
        <family val="1"/>
        <charset val="238"/>
      </rPr>
      <t>i</t>
    </r>
    <r>
      <rPr>
        <vertAlign val="subscript"/>
        <sz val="12"/>
        <rFont val="Times New Roman"/>
        <family val="1"/>
        <charset val="238"/>
      </rPr>
      <t xml:space="preserve"> </t>
    </r>
    <r>
      <rPr>
        <sz val="12"/>
        <rFont val="Times New Roman"/>
        <family val="1"/>
        <charset val="238"/>
      </rPr>
      <t>představuje rozdíl závazného objemu dopravních výkonů podle závazného jízdního řádu platného pro příslušné období a předpokládaného objemu dopravních výkonů pro příslušné období podle rámcového jízdního řádu pro i-tou kategorii vozidla (autobusu); od takto zjištěné hodnoty jsou dále odečteny neuskutečněné dopravní výkony ze zavinění dopravce, popřípadě dopravní výkony, které se podle této smlouvy považují za neuskutečněné nebo částečně uskutečněné. Pro účely právní jistoty se stanoví, že ΔKmu</t>
    </r>
    <r>
      <rPr>
        <vertAlign val="subscript"/>
        <sz val="12"/>
        <rFont val="Times New Roman"/>
        <family val="1"/>
        <charset val="238"/>
      </rPr>
      <t xml:space="preserve">i </t>
    </r>
    <r>
      <rPr>
        <sz val="12"/>
        <rFont val="Times New Roman"/>
        <family val="1"/>
        <charset val="238"/>
      </rPr>
      <t>nabývá záporné hodnoty v případě, že je uskutečněný dopravní výkon nižší než předpokládaný objem dopravních výkonů a kladné hodnoty v případě, že uskutečněný dopravní výkon je vyšší než referenční objem dopravních výkonů Kmr</t>
    </r>
    <r>
      <rPr>
        <vertAlign val="subscript"/>
        <sz val="12"/>
        <rFont val="Times New Roman"/>
        <family val="1"/>
        <charset val="238"/>
      </rPr>
      <t>i</t>
    </r>
    <r>
      <rPr>
        <sz val="12"/>
        <rFont val="Times New Roman"/>
        <family val="1"/>
        <charset val="238"/>
      </rPr>
      <t xml:space="preserve"> [linkový km].</t>
    </r>
  </si>
  <si>
    <r>
      <t>NZA</t>
    </r>
    <r>
      <rPr>
        <b/>
        <sz val="12"/>
        <rFont val="Times New Roman"/>
        <family val="1"/>
        <charset val="238"/>
      </rPr>
      <t xml:space="preserve"> </t>
    </r>
    <r>
      <rPr>
        <sz val="12"/>
        <rFont val="Times New Roman"/>
        <family val="1"/>
        <charset val="238"/>
      </rPr>
      <t>představuje náklady na vjezdy na autobusová nádraží (terminálů)    a zastávkovou péči, dle  skutečně vynaložených nákladů. V případě změny počtu zastávkových sloupků dle přílohy č. 15 této smlouvy, bude změna nákladů na počet obsluhovaných sloupků  bude po doložení nákladů připočtena k NZAuvedena jako ONS. Počet zastávkových sloupků se může změnit zejména v souvislosti se změnou výše objednávky dle čl. III, případně zřízením další zastávky na trase linky ve veřejném zájmu. Náklady na obsluhu jednoho sloupku činí 140 Kč/měsíc v cenách roku 2021. Do NZA budou započteny dle skutečnosti také změny za (zrušené (-) i nové zastávky (+)) dle čl. X odst. 7.  Za náklady na vjezdy na autobusová nádraží se považují náklady spojené s užitím příjezdového a odjezdového stání na autobusovém nádraží určeného k účelu výstupu (nástupu) osob a vyložení (naložení) zavazadel vyhrazeného jako část zastávky vymezené označníkem obsahující rovněž informace o linkách, které u tohoto označníku zastavující, včetně jízdních řádů jednotlivých linek a dalších informací o dopravě, a to pouze u Autobusových linek. Do užití se zahrnuje přistavení do 15 minut před odjezdem spoje. Cena zahrnuje možnost užití místnosti ke krátkodobému pobytu řidičů včetně sociálního zařízení. V rámci užití stání je možno provedení opatření nezbytných k bezpečnosti provozu – očištění čelních skel, světel, zrcátek, registrační značky, provedení základního provozního úklidu apod. Cena za užití stání nezahrnuje opravy a úpravy vozidel, mytí vozidel, odkládání odpadů, vylévání odpadní vody, vyjma užití dle předchozí věty. Do nákladů na vjezdy na autobusová nádraží nejsou zahrnuty náklady na odstavení vozidla mezi jeho příjezdem a odjezdem v době trvání vyšší než 15 minut. Doložená výše za celý svazek linek v oblasti.</t>
    </r>
  </si>
  <si>
    <t xml:space="preserve">Mimořádné překážky  pro výkony vozidla jiného typu - </t>
  </si>
  <si>
    <r>
      <rPr>
        <b/>
        <i/>
        <sz val="12"/>
        <rFont val="Times New Roman"/>
        <family val="1"/>
        <charset val="238"/>
      </rPr>
      <t>Kmo</t>
    </r>
    <r>
      <rPr>
        <b/>
        <i/>
        <vertAlign val="subscript"/>
        <sz val="12"/>
        <rFont val="Times New Roman"/>
        <family val="1"/>
        <charset val="238"/>
      </rPr>
      <t>i</t>
    </r>
    <r>
      <rPr>
        <vertAlign val="subscript"/>
        <sz val="12"/>
        <rFont val="Times New Roman"/>
        <family val="1"/>
        <charset val="238"/>
      </rPr>
      <t xml:space="preserve"> </t>
    </r>
    <r>
      <rPr>
        <sz val="12"/>
        <rFont val="Times New Roman"/>
        <family val="1"/>
        <charset val="238"/>
      </rPr>
      <t>představuje rozsah dopravních výkonů uskutečněných dopravcem na základě objednávky operativního dopravního výkonu objednatelem postupem podle čl. III odst. 14 této smlouvy [linkový km]. Do Kmo</t>
    </r>
    <r>
      <rPr>
        <vertAlign val="subscript"/>
        <sz val="12"/>
        <rFont val="Times New Roman"/>
        <family val="1"/>
        <charset val="238"/>
      </rPr>
      <t>i</t>
    </r>
    <r>
      <rPr>
        <sz val="12"/>
        <rFont val="Times New Roman"/>
        <family val="1"/>
        <charset val="238"/>
      </rPr>
      <t xml:space="preserve"> se započítají také výluky.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</si>
</sst>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70" x14ac:knownFonts="1">
    <font>
      <sz val="10"/>
      <name val="Arial CE"/>
      <charset val="238"/>
    </font>
    <font>
      <b/>
      <sz val="10"/>
      <name val="Arial CE"/>
      <charset val="238"/>
    </font>
    <font>
      <sz val="10"/>
      <name val="Arial CE"/>
      <family val="2"/>
      <charset val="238"/>
    </font>
    <font>
      <b/>
      <sz val="12"/>
      <name val="Arial CE"/>
      <family val="2"/>
      <charset val="238"/>
    </font>
    <font>
      <sz val="8"/>
      <name val="Arial CE"/>
      <family val="2"/>
      <charset val="238"/>
    </font>
    <font>
      <sz val="24"/>
      <name val="Arial CE"/>
      <family val="2"/>
      <charset val="238"/>
    </font>
    <font>
      <b/>
      <sz val="22"/>
      <name val="Arial CE"/>
      <family val="2"/>
      <charset val="238"/>
    </font>
    <font>
      <b/>
      <sz val="18"/>
      <name val="Arial CE"/>
      <family val="2"/>
      <charset val="238"/>
    </font>
    <font>
      <sz val="24"/>
      <name val="Arial Narrow"/>
      <family val="2"/>
      <charset val="238"/>
    </font>
    <font>
      <sz val="12"/>
      <name val="Times New Roman"/>
      <family val="1"/>
      <charset val="238"/>
    </font>
    <font>
      <b/>
      <sz val="12"/>
      <name val="Times New Roman"/>
      <family val="1"/>
      <charset val="238"/>
    </font>
    <font>
      <b/>
      <vertAlign val="subscript"/>
      <sz val="12"/>
      <name val="Times New Roman"/>
      <family val="1"/>
      <charset val="238"/>
    </font>
    <font>
      <vertAlign val="subscript"/>
      <sz val="12"/>
      <name val="Times New Roman"/>
      <family val="1"/>
      <charset val="238"/>
    </font>
    <font>
      <b/>
      <i/>
      <sz val="12"/>
      <name val="Times New Roman"/>
      <family val="1"/>
      <charset val="238"/>
    </font>
    <font>
      <b/>
      <i/>
      <vertAlign val="subscript"/>
      <sz val="12"/>
      <name val="Times New Roman"/>
      <family val="1"/>
      <charset val="238"/>
    </font>
    <font>
      <b/>
      <sz val="11"/>
      <name val="Calibri"/>
      <family val="2"/>
      <charset val="238"/>
      <scheme val="minor"/>
    </font>
    <font>
      <b/>
      <sz val="12"/>
      <name val="Calibri"/>
      <family val="2"/>
      <charset val="238"/>
      <scheme val="minor"/>
    </font>
    <font>
      <b/>
      <sz val="10"/>
      <name val="Calibri"/>
      <family val="2"/>
      <charset val="238"/>
      <scheme val="minor"/>
    </font>
    <font>
      <sz val="11"/>
      <name val="Calibri"/>
      <family val="2"/>
      <charset val="238"/>
      <scheme val="minor"/>
    </font>
    <font>
      <sz val="10"/>
      <name val="Calibri"/>
      <family val="2"/>
      <charset val="238"/>
      <scheme val="minor"/>
    </font>
    <font>
      <sz val="12"/>
      <name val="Calibri"/>
      <family val="2"/>
      <charset val="238"/>
      <scheme val="minor"/>
    </font>
    <font>
      <b/>
      <vertAlign val="subscript"/>
      <sz val="11"/>
      <name val="Calibri"/>
      <family val="2"/>
      <charset val="238"/>
    </font>
    <font>
      <b/>
      <sz val="11"/>
      <name val="Calibri"/>
      <family val="2"/>
      <charset val="238"/>
    </font>
    <font>
      <sz val="10"/>
      <color rgb="FFFF0000"/>
      <name val="Arial CE"/>
      <charset val="238"/>
    </font>
    <font>
      <i/>
      <sz val="10"/>
      <name val="Arial CE"/>
      <charset val="238"/>
    </font>
    <font>
      <sz val="8"/>
      <name val="Times New Roman"/>
      <family val="1"/>
      <charset val="238"/>
    </font>
    <font>
      <sz val="9"/>
      <name val="Times New Roman"/>
      <family val="1"/>
      <charset val="238"/>
    </font>
    <font>
      <b/>
      <sz val="28"/>
      <name val="Arial CE"/>
      <charset val="238"/>
    </font>
    <font>
      <b/>
      <i/>
      <sz val="12"/>
      <color rgb="FFFF0000"/>
      <name val="Arial CE"/>
      <charset val="238"/>
    </font>
    <font>
      <sz val="12"/>
      <name val="Arial Narrow"/>
      <family val="2"/>
      <charset val="238"/>
    </font>
    <font>
      <sz val="9"/>
      <name val="Arial"/>
      <family val="2"/>
      <charset val="238"/>
    </font>
    <font>
      <sz val="10"/>
      <name val="Symbol"/>
      <family val="1"/>
      <charset val="2"/>
    </font>
    <font>
      <sz val="24"/>
      <color rgb="FFFF0000"/>
      <name val="Arial CE"/>
      <charset val="238"/>
    </font>
    <font>
      <sz val="10"/>
      <color theme="4" tint="-0.249977111117893"/>
      <name val="Arial CE"/>
      <charset val="238"/>
    </font>
    <font>
      <sz val="10"/>
      <color rgb="FF00B050"/>
      <name val="Arial CE"/>
      <charset val="238"/>
    </font>
    <font>
      <sz val="10"/>
      <color rgb="FF7030A0"/>
      <name val="Arial CE"/>
      <charset val="238"/>
    </font>
    <font>
      <sz val="10"/>
      <name val="Times New Roman"/>
      <family val="1"/>
      <charset val="238"/>
    </font>
    <font>
      <b/>
      <i/>
      <sz val="11"/>
      <name val="Calibri"/>
      <family val="2"/>
      <charset val="238"/>
      <scheme val="minor"/>
    </font>
    <font>
      <i/>
      <sz val="11"/>
      <name val="Calibri"/>
      <family val="2"/>
      <charset val="238"/>
      <scheme val="minor"/>
    </font>
    <font>
      <i/>
      <sz val="10"/>
      <name val="Calibri"/>
      <family val="2"/>
      <charset val="238"/>
      <scheme val="minor"/>
    </font>
    <font>
      <b/>
      <i/>
      <sz val="10"/>
      <name val="Calibri"/>
      <family val="2"/>
      <charset val="238"/>
      <scheme val="minor"/>
    </font>
    <font>
      <sz val="11"/>
      <color indexed="10"/>
      <name val="Calibri"/>
      <family val="2"/>
      <charset val="238"/>
    </font>
    <font>
      <b/>
      <sz val="16"/>
      <name val="Calibri"/>
      <family val="2"/>
      <charset val="238"/>
      <scheme val="minor"/>
    </font>
    <font>
      <b/>
      <sz val="11"/>
      <color indexed="10"/>
      <name val="Calibri"/>
      <family val="2"/>
      <charset val="238"/>
    </font>
    <font>
      <i/>
      <sz val="11"/>
      <name val="Arial CE"/>
      <charset val="238"/>
    </font>
    <font>
      <b/>
      <i/>
      <sz val="22"/>
      <name val="Arial CE"/>
      <charset val="238"/>
    </font>
    <font>
      <i/>
      <sz val="10"/>
      <color theme="4"/>
      <name val="Arial CE"/>
      <charset val="238"/>
    </font>
    <font>
      <b/>
      <sz val="28"/>
      <name val="Calibri"/>
      <family val="2"/>
      <charset val="238"/>
      <scheme val="minor"/>
    </font>
    <font>
      <sz val="9"/>
      <color indexed="81"/>
      <name val="Tahoma"/>
      <family val="2"/>
      <charset val="238"/>
    </font>
    <font>
      <b/>
      <i/>
      <sz val="10"/>
      <name val="Arial CE"/>
      <charset val="238"/>
    </font>
    <font>
      <b/>
      <sz val="14"/>
      <color rgb="FFFF0000"/>
      <name val="Arial CE"/>
      <charset val="238"/>
    </font>
    <font>
      <b/>
      <sz val="12"/>
      <name val="Arial CE"/>
      <charset val="238"/>
    </font>
    <font>
      <sz val="8"/>
      <name val="Arial CE"/>
      <charset val="238"/>
    </font>
    <font>
      <vertAlign val="subscript"/>
      <sz val="10"/>
      <name val="Arial CE"/>
      <charset val="238"/>
    </font>
    <font>
      <sz val="12"/>
      <name val="Symbol"/>
      <family val="1"/>
      <charset val="2"/>
    </font>
    <font>
      <b/>
      <sz val="18"/>
      <color rgb="FFFF0000"/>
      <name val="Arial CE"/>
      <family val="2"/>
      <charset val="238"/>
    </font>
    <font>
      <b/>
      <sz val="11"/>
      <name val="Times New Roman"/>
      <family val="1"/>
      <charset val="238"/>
    </font>
    <font>
      <b/>
      <sz val="11"/>
      <color rgb="FFFF0000"/>
      <name val="Times New Roman"/>
      <family val="1"/>
      <charset val="238"/>
    </font>
    <font>
      <b/>
      <vertAlign val="subscript"/>
      <sz val="11"/>
      <color rgb="FFFF0000"/>
      <name val="Times New Roman"/>
      <family val="1"/>
      <charset val="238"/>
    </font>
    <font>
      <b/>
      <sz val="11"/>
      <color theme="3"/>
      <name val="Times New Roman"/>
      <family val="1"/>
      <charset val="238"/>
    </font>
    <font>
      <b/>
      <vertAlign val="subscript"/>
      <sz val="11"/>
      <color theme="3"/>
      <name val="Times New Roman"/>
      <family val="1"/>
      <charset val="238"/>
    </font>
    <font>
      <b/>
      <sz val="11"/>
      <color rgb="FF00B050"/>
      <name val="Times New Roman"/>
      <family val="1"/>
      <charset val="238"/>
    </font>
    <font>
      <b/>
      <vertAlign val="subscript"/>
      <sz val="11"/>
      <color rgb="FF00B050"/>
      <name val="Times New Roman"/>
      <family val="1"/>
      <charset val="238"/>
    </font>
    <font>
      <b/>
      <sz val="11"/>
      <color rgb="FF7030A0"/>
      <name val="Times New Roman"/>
      <family val="1"/>
      <charset val="238"/>
    </font>
    <font>
      <b/>
      <vertAlign val="subscript"/>
      <sz val="11"/>
      <color rgb="FF7030A0"/>
      <name val="Times New Roman"/>
      <family val="1"/>
      <charset val="238"/>
    </font>
    <font>
      <b/>
      <vertAlign val="subscript"/>
      <sz val="11"/>
      <name val="Times New Roman"/>
      <family val="1"/>
      <charset val="238"/>
    </font>
    <font>
      <b/>
      <sz val="11"/>
      <name val="Symbol"/>
      <family val="1"/>
      <charset val="2"/>
    </font>
    <font>
      <b/>
      <sz val="12"/>
      <color rgb="FFFF0000"/>
      <name val="Arial CE"/>
      <charset val="238"/>
    </font>
    <font>
      <b/>
      <sz val="18"/>
      <name val="Times New Roman"/>
      <family val="1"/>
      <charset val="238"/>
    </font>
    <font>
      <sz val="10"/>
      <color rgb="FFFF0000"/>
      <name val="Calibri"/>
      <family val="2"/>
      <charset val="238"/>
      <scheme val="minor"/>
    </font>
  </fonts>
  <fills count="23">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solid">
        <fgColor indexed="41"/>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00B0F0"/>
        <bgColor indexed="64"/>
      </patternFill>
    </fill>
    <fill>
      <patternFill patternType="solid">
        <fgColor rgb="FFCC00FF"/>
        <bgColor indexed="64"/>
      </patternFill>
    </fill>
    <fill>
      <patternFill patternType="solid">
        <fgColor rgb="FFFF0000"/>
        <bgColor indexed="64"/>
      </patternFill>
    </fill>
    <fill>
      <patternFill patternType="solid">
        <fgColor rgb="FFFFC000"/>
        <bgColor indexed="64"/>
      </patternFill>
    </fill>
    <fill>
      <patternFill patternType="solid">
        <fgColor rgb="FF92D050"/>
        <bgColor indexed="64"/>
      </patternFill>
    </fill>
    <fill>
      <patternFill patternType="solid">
        <fgColor rgb="FF00B050"/>
        <bgColor indexed="64"/>
      </patternFill>
    </fill>
    <fill>
      <patternFill patternType="solid">
        <fgColor rgb="FF0070C0"/>
        <bgColor indexed="64"/>
      </patternFill>
    </fill>
    <fill>
      <patternFill patternType="solid">
        <fgColor theme="5" tint="0.79998168889431442"/>
        <bgColor indexed="64"/>
      </patternFill>
    </fill>
    <fill>
      <patternFill patternType="solid">
        <fgColor theme="2"/>
        <bgColor indexed="64"/>
      </patternFill>
    </fill>
    <fill>
      <patternFill patternType="solid">
        <fgColor theme="7"/>
        <bgColor indexed="64"/>
      </patternFill>
    </fill>
    <fill>
      <patternFill patternType="solid">
        <fgColor rgb="FFC39BE1"/>
        <bgColor indexed="64"/>
      </patternFill>
    </fill>
    <fill>
      <patternFill patternType="solid">
        <fgColor theme="8" tint="0.39997558519241921"/>
        <bgColor indexed="64"/>
      </patternFill>
    </fill>
    <fill>
      <patternFill patternType="solid">
        <fgColor theme="7" tint="0.59999389629810485"/>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indexed="64"/>
      </top>
      <bottom style="thin">
        <color indexed="64"/>
      </bottom>
      <diagonal/>
    </border>
    <border>
      <left style="thin">
        <color auto="1"/>
      </left>
      <right style="thin">
        <color auto="1"/>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style="thin">
        <color indexed="64"/>
      </top>
      <bottom style="medium">
        <color indexed="64"/>
      </bottom>
      <diagonal/>
    </border>
    <border>
      <left/>
      <right style="thin">
        <color auto="1"/>
      </right>
      <top style="medium">
        <color indexed="64"/>
      </top>
      <bottom/>
      <diagonal/>
    </border>
    <border>
      <left style="medium">
        <color indexed="64"/>
      </left>
      <right style="thin">
        <color indexed="64"/>
      </right>
      <top style="medium">
        <color indexed="64"/>
      </top>
      <bottom style="thin">
        <color indexed="64"/>
      </bottom>
      <diagonal/>
    </border>
    <border>
      <left style="thin">
        <color auto="1"/>
      </left>
      <right/>
      <top style="thin">
        <color auto="1"/>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bottom/>
      <diagonal/>
    </border>
    <border>
      <left/>
      <right style="thin">
        <color indexed="64"/>
      </right>
      <top style="thin">
        <color indexed="64"/>
      </top>
      <bottom style="double">
        <color indexed="64"/>
      </bottom>
      <diagonal/>
    </border>
    <border>
      <left/>
      <right style="thin">
        <color indexed="64"/>
      </right>
      <top/>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right style="medium">
        <color indexed="64"/>
      </right>
      <top style="thin">
        <color indexed="64"/>
      </top>
      <bottom style="double">
        <color indexed="64"/>
      </bottom>
      <diagonal/>
    </border>
    <border>
      <left/>
      <right style="thin">
        <color indexed="64"/>
      </right>
      <top style="double">
        <color indexed="64"/>
      </top>
      <bottom style="medium">
        <color indexed="64"/>
      </bottom>
      <diagonal/>
    </border>
    <border>
      <left/>
      <right style="thin">
        <color auto="1"/>
      </right>
      <top style="thin">
        <color auto="1"/>
      </top>
      <bottom style="medium">
        <color indexed="64"/>
      </bottom>
      <diagonal/>
    </border>
  </borders>
  <cellStyleXfs count="1">
    <xf numFmtId="0" fontId="0" fillId="0" borderId="0"/>
  </cellStyleXfs>
  <cellXfs count="666">
    <xf numFmtId="0" fontId="0" fillId="0" borderId="0" xfId="0"/>
    <xf numFmtId="4" fontId="0" fillId="0" borderId="0" xfId="0" applyNumberFormat="1"/>
    <xf numFmtId="0" fontId="0" fillId="0" borderId="1" xfId="0" applyBorder="1"/>
    <xf numFmtId="4" fontId="0" fillId="0" borderId="1" xfId="0" applyNumberFormat="1" applyBorder="1"/>
    <xf numFmtId="0" fontId="0" fillId="0" borderId="0" xfId="0" applyBorder="1"/>
    <xf numFmtId="0" fontId="0" fillId="0" borderId="0" xfId="0" applyAlignment="1">
      <alignment horizontal="center"/>
    </xf>
    <xf numFmtId="0" fontId="0" fillId="0" borderId="0" xfId="0" applyFill="1"/>
    <xf numFmtId="0" fontId="0" fillId="0" borderId="0" xfId="0" applyAlignment="1">
      <alignment horizontal="left"/>
    </xf>
    <xf numFmtId="0" fontId="3" fillId="0" borderId="0" xfId="0" applyFont="1" applyBorder="1" applyAlignment="1"/>
    <xf numFmtId="0" fontId="3" fillId="0" borderId="0" xfId="0" applyFont="1" applyBorder="1" applyAlignment="1">
      <alignment horizontal="center"/>
    </xf>
    <xf numFmtId="0" fontId="0" fillId="0" borderId="1" xfId="0" applyBorder="1" applyAlignment="1">
      <alignment horizontal="center"/>
    </xf>
    <xf numFmtId="0" fontId="4" fillId="4" borderId="2" xfId="0" applyFont="1" applyFill="1" applyBorder="1" applyAlignment="1">
      <alignment horizontal="center" wrapText="1"/>
    </xf>
    <xf numFmtId="0" fontId="1" fillId="0" borderId="0" xfId="0" applyFont="1"/>
    <xf numFmtId="0" fontId="5" fillId="0" borderId="0" xfId="0" applyFont="1" applyAlignment="1">
      <alignment horizontal="left"/>
    </xf>
    <xf numFmtId="0" fontId="5" fillId="0" borderId="0" xfId="0" applyFont="1"/>
    <xf numFmtId="0" fontId="5" fillId="0" borderId="0" xfId="0" applyFont="1" applyAlignment="1">
      <alignment horizontal="center"/>
    </xf>
    <xf numFmtId="0" fontId="5" fillId="0" borderId="0" xfId="0" applyFont="1" applyAlignment="1">
      <alignment horizontal="center"/>
    </xf>
    <xf numFmtId="0" fontId="0" fillId="0" borderId="0" xfId="0" applyFont="1" applyAlignment="1">
      <alignment horizontal="center"/>
    </xf>
    <xf numFmtId="0" fontId="0" fillId="0" borderId="0" xfId="0" applyFont="1" applyBorder="1" applyAlignment="1"/>
    <xf numFmtId="0" fontId="6" fillId="0" borderId="0" xfId="0" applyFont="1" applyFill="1" applyBorder="1" applyAlignment="1">
      <alignment horizontal="left"/>
    </xf>
    <xf numFmtId="0" fontId="7" fillId="0" borderId="0" xfId="0" applyFont="1" applyBorder="1" applyAlignment="1"/>
    <xf numFmtId="0" fontId="8" fillId="0" borderId="1" xfId="0" applyFont="1" applyBorder="1" applyAlignment="1">
      <alignment horizontal="center" vertical="center"/>
    </xf>
    <xf numFmtId="0" fontId="8" fillId="0" borderId="0" xfId="0" applyFont="1" applyBorder="1" applyAlignment="1">
      <alignment horizontal="center" vertical="center"/>
    </xf>
    <xf numFmtId="0" fontId="0" fillId="0" borderId="4" xfId="0" applyBorder="1"/>
    <xf numFmtId="0" fontId="9" fillId="0" borderId="0" xfId="0" applyFont="1" applyAlignment="1">
      <alignment horizontal="justify" vertical="center"/>
    </xf>
    <xf numFmtId="0" fontId="0" fillId="0" borderId="0" xfId="0" applyAlignment="1">
      <alignment wrapText="1"/>
    </xf>
    <xf numFmtId="0" fontId="9" fillId="0" borderId="0" xfId="0" applyFont="1" applyAlignment="1">
      <alignment horizontal="left" vertical="center" wrapText="1"/>
    </xf>
    <xf numFmtId="0" fontId="16" fillId="3" borderId="7" xfId="0" applyFont="1" applyFill="1" applyBorder="1" applyAlignment="1" applyProtection="1">
      <alignment horizontal="center"/>
      <protection locked="0"/>
    </xf>
    <xf numFmtId="0" fontId="17" fillId="3" borderId="13" xfId="0" applyFont="1" applyFill="1" applyBorder="1" applyAlignment="1" applyProtection="1">
      <alignment wrapText="1"/>
      <protection locked="0"/>
    </xf>
    <xf numFmtId="0" fontId="18" fillId="0" borderId="18" xfId="0" applyFont="1" applyBorder="1" applyAlignment="1" applyProtection="1">
      <alignment wrapText="1"/>
      <protection locked="0"/>
    </xf>
    <xf numFmtId="0" fontId="17" fillId="0" borderId="19" xfId="0" applyFont="1" applyBorder="1" applyAlignment="1" applyProtection="1">
      <alignment horizontal="center" wrapText="1"/>
      <protection locked="0"/>
    </xf>
    <xf numFmtId="164" fontId="19" fillId="7" borderId="25" xfId="0" applyNumberFormat="1" applyFont="1" applyFill="1" applyBorder="1" applyAlignment="1" applyProtection="1">
      <alignment horizontal="center" vertical="center"/>
      <protection locked="0"/>
    </xf>
    <xf numFmtId="0" fontId="18" fillId="0" borderId="5" xfId="0" applyFont="1" applyBorder="1" applyAlignment="1" applyProtection="1">
      <alignment wrapText="1"/>
      <protection locked="0"/>
    </xf>
    <xf numFmtId="0" fontId="17" fillId="0" borderId="24" xfId="0" applyFont="1" applyBorder="1" applyAlignment="1" applyProtection="1">
      <alignment horizontal="center" wrapText="1"/>
      <protection locked="0"/>
    </xf>
    <xf numFmtId="0" fontId="18" fillId="0" borderId="26" xfId="0" applyFont="1" applyBorder="1" applyAlignment="1" applyProtection="1">
      <alignment wrapText="1"/>
      <protection locked="0"/>
    </xf>
    <xf numFmtId="0" fontId="18" fillId="0" borderId="27" xfId="0" applyFont="1" applyBorder="1" applyAlignment="1" applyProtection="1">
      <alignment wrapText="1"/>
      <protection locked="0"/>
    </xf>
    <xf numFmtId="0" fontId="18" fillId="0" borderId="31" xfId="0" applyFont="1" applyBorder="1" applyAlignment="1" applyProtection="1">
      <alignment wrapText="1"/>
      <protection locked="0"/>
    </xf>
    <xf numFmtId="2" fontId="0" fillId="0" borderId="0" xfId="0" applyNumberFormat="1"/>
    <xf numFmtId="0" fontId="9" fillId="0" borderId="0" xfId="0" applyFont="1" applyAlignment="1">
      <alignment horizontal="left" vertical="center"/>
    </xf>
    <xf numFmtId="0" fontId="0" fillId="0" borderId="44" xfId="0" applyBorder="1"/>
    <xf numFmtId="0" fontId="5" fillId="0" borderId="0" xfId="0" applyFont="1" applyAlignment="1">
      <alignment horizontal="center"/>
    </xf>
    <xf numFmtId="0" fontId="10" fillId="0" borderId="0" xfId="0" applyFont="1" applyAlignment="1">
      <alignment vertical="center"/>
    </xf>
    <xf numFmtId="0" fontId="9" fillId="0" borderId="7" xfId="0" applyFont="1" applyBorder="1" applyAlignment="1">
      <alignment horizontal="left" vertical="center" wrapText="1"/>
    </xf>
    <xf numFmtId="0" fontId="9" fillId="0" borderId="9" xfId="0" applyFont="1" applyBorder="1" applyAlignment="1">
      <alignment horizontal="left" vertical="center" wrapText="1"/>
    </xf>
    <xf numFmtId="0" fontId="9" fillId="0" borderId="46" xfId="0" applyFont="1" applyBorder="1" applyAlignment="1">
      <alignment horizontal="left" vertical="center" wrapText="1"/>
    </xf>
    <xf numFmtId="0" fontId="9" fillId="0" borderId="44" xfId="0" applyFont="1" applyBorder="1" applyAlignment="1">
      <alignment horizontal="justify" vertical="center"/>
    </xf>
    <xf numFmtId="0" fontId="9" fillId="0" borderId="13" xfId="0" applyFont="1" applyBorder="1" applyAlignment="1">
      <alignment horizontal="justify" vertical="center"/>
    </xf>
    <xf numFmtId="0" fontId="0" fillId="0" borderId="23" xfId="0" applyBorder="1"/>
    <xf numFmtId="4" fontId="0" fillId="0" borderId="23" xfId="0" applyNumberFormat="1" applyBorder="1"/>
    <xf numFmtId="4" fontId="0" fillId="0" borderId="30" xfId="0" applyNumberFormat="1" applyBorder="1"/>
    <xf numFmtId="0" fontId="10" fillId="0" borderId="0" xfId="0" applyFont="1" applyAlignment="1">
      <alignment vertical="center" wrapText="1"/>
    </xf>
    <xf numFmtId="0" fontId="13" fillId="0" borderId="0" xfId="0" applyFont="1" applyAlignment="1">
      <alignment vertical="center" wrapText="1"/>
    </xf>
    <xf numFmtId="0" fontId="10" fillId="0" borderId="0" xfId="0" applyFont="1" applyBorder="1" applyAlignment="1">
      <alignment vertical="center" wrapText="1"/>
    </xf>
    <xf numFmtId="0" fontId="0" fillId="0" borderId="0" xfId="0" applyBorder="1" applyAlignment="1">
      <alignment wrapText="1"/>
    </xf>
    <xf numFmtId="4" fontId="0" fillId="0" borderId="48" xfId="0" applyNumberFormat="1" applyBorder="1"/>
    <xf numFmtId="4" fontId="0" fillId="0" borderId="25" xfId="0" applyNumberFormat="1" applyBorder="1"/>
    <xf numFmtId="4" fontId="0" fillId="0" borderId="29" xfId="0" applyNumberFormat="1" applyBorder="1"/>
    <xf numFmtId="0" fontId="0" fillId="0" borderId="24" xfId="0" applyBorder="1"/>
    <xf numFmtId="4" fontId="0" fillId="0" borderId="24" xfId="0" applyNumberFormat="1" applyBorder="1"/>
    <xf numFmtId="0" fontId="0" fillId="0" borderId="36" xfId="0" applyBorder="1"/>
    <xf numFmtId="0" fontId="0" fillId="0" borderId="47" xfId="0" applyBorder="1"/>
    <xf numFmtId="0" fontId="13" fillId="0" borderId="0" xfId="0" applyFont="1" applyBorder="1" applyAlignment="1">
      <alignment vertical="center" wrapText="1"/>
    </xf>
    <xf numFmtId="0" fontId="0" fillId="0" borderId="15" xfId="0" applyBorder="1"/>
    <xf numFmtId="4" fontId="0" fillId="0" borderId="15" xfId="0" applyNumberFormat="1" applyBorder="1"/>
    <xf numFmtId="0" fontId="0" fillId="0" borderId="30" xfId="0" applyBorder="1"/>
    <xf numFmtId="4" fontId="0" fillId="0" borderId="15" xfId="0" applyNumberFormat="1" applyFont="1" applyBorder="1"/>
    <xf numFmtId="0" fontId="9" fillId="0" borderId="44" xfId="0" applyFont="1" applyBorder="1" applyAlignment="1">
      <alignment horizontal="justify" vertical="center" wrapText="1"/>
    </xf>
    <xf numFmtId="0" fontId="0" fillId="0" borderId="9" xfId="0" applyBorder="1"/>
    <xf numFmtId="14" fontId="0" fillId="0" borderId="0" xfId="0" applyNumberFormat="1" applyAlignment="1">
      <alignment horizontal="left"/>
    </xf>
    <xf numFmtId="0" fontId="5" fillId="0" borderId="0" xfId="0" applyFont="1" applyAlignment="1"/>
    <xf numFmtId="0" fontId="10" fillId="0" borderId="0" xfId="0" applyFont="1" applyAlignment="1">
      <alignment horizontal="justify" vertical="center"/>
    </xf>
    <xf numFmtId="0" fontId="25" fillId="0" borderId="0" xfId="0" applyFont="1" applyAlignment="1">
      <alignment vertical="center"/>
    </xf>
    <xf numFmtId="0" fontId="0" fillId="0" borderId="50" xfId="0" applyBorder="1" applyAlignment="1">
      <alignment wrapText="1"/>
    </xf>
    <xf numFmtId="2" fontId="0" fillId="0" borderId="0" xfId="0" applyNumberFormat="1" applyBorder="1"/>
    <xf numFmtId="0" fontId="9" fillId="0" borderId="0" xfId="0" applyFont="1" applyBorder="1" applyAlignment="1">
      <alignment horizontal="justify" vertical="center"/>
    </xf>
    <xf numFmtId="0" fontId="26" fillId="12" borderId="23" xfId="0" applyFont="1" applyFill="1" applyBorder="1" applyAlignment="1">
      <alignment vertical="center" wrapText="1"/>
    </xf>
    <xf numFmtId="0" fontId="26" fillId="13" borderId="23" xfId="0" applyFont="1" applyFill="1" applyBorder="1" applyAlignment="1">
      <alignment vertical="center" wrapText="1"/>
    </xf>
    <xf numFmtId="0" fontId="26" fillId="7" borderId="23" xfId="0" applyFont="1" applyFill="1" applyBorder="1" applyAlignment="1">
      <alignment vertical="center" wrapText="1"/>
    </xf>
    <xf numFmtId="0" fontId="26" fillId="14" borderId="23" xfId="0" applyFont="1" applyFill="1" applyBorder="1" applyAlignment="1">
      <alignment vertical="center" wrapText="1"/>
    </xf>
    <xf numFmtId="0" fontId="26" fillId="15" borderId="23" xfId="0" applyFont="1" applyFill="1" applyBorder="1" applyAlignment="1">
      <alignment vertical="center" wrapText="1"/>
    </xf>
    <xf numFmtId="0" fontId="26" fillId="10" borderId="23" xfId="0" applyFont="1" applyFill="1" applyBorder="1" applyAlignment="1">
      <alignment vertical="center" wrapText="1"/>
    </xf>
    <xf numFmtId="0" fontId="26" fillId="16" borderId="23" xfId="0" applyFont="1" applyFill="1" applyBorder="1" applyAlignment="1">
      <alignment vertical="center" wrapText="1"/>
    </xf>
    <xf numFmtId="0" fontId="8" fillId="0" borderId="1" xfId="0" applyFont="1" applyBorder="1" applyAlignment="1">
      <alignment horizontal="left" vertical="center"/>
    </xf>
    <xf numFmtId="0" fontId="0" fillId="0" borderId="3" xfId="0" applyBorder="1"/>
    <xf numFmtId="0" fontId="10" fillId="0" borderId="0" xfId="0" applyFont="1" applyBorder="1" applyAlignment="1">
      <alignment horizontal="left" vertical="center"/>
    </xf>
    <xf numFmtId="4" fontId="24" fillId="0" borderId="39" xfId="0" applyNumberFormat="1" applyFont="1" applyBorder="1"/>
    <xf numFmtId="0" fontId="27" fillId="0" borderId="0" xfId="0" applyFont="1" applyAlignment="1">
      <alignment horizontal="left"/>
    </xf>
    <xf numFmtId="0" fontId="0" fillId="0" borderId="3" xfId="0" applyBorder="1" applyAlignment="1">
      <alignment horizontal="center"/>
    </xf>
    <xf numFmtId="4" fontId="0" fillId="0" borderId="3" xfId="0" applyNumberFormat="1" applyBorder="1"/>
    <xf numFmtId="0" fontId="7" fillId="0" borderId="0" xfId="0" applyFont="1" applyBorder="1" applyAlignment="1">
      <alignment horizontal="left"/>
    </xf>
    <xf numFmtId="0" fontId="28" fillId="0" borderId="0" xfId="0" applyFont="1" applyFill="1" applyBorder="1" applyAlignment="1">
      <alignment horizontal="left"/>
    </xf>
    <xf numFmtId="0" fontId="8" fillId="0" borderId="0" xfId="0" applyFont="1" applyBorder="1" applyAlignment="1">
      <alignment horizontal="left" vertical="center"/>
    </xf>
    <xf numFmtId="0" fontId="8" fillId="0" borderId="4" xfId="0" applyFont="1" applyBorder="1" applyAlignment="1">
      <alignment horizontal="left" vertical="center"/>
    </xf>
    <xf numFmtId="4" fontId="0" fillId="0" borderId="0" xfId="0" applyNumberFormat="1" applyBorder="1"/>
    <xf numFmtId="0" fontId="26" fillId="12" borderId="1" xfId="0" applyFont="1" applyFill="1" applyBorder="1" applyAlignment="1">
      <alignment vertical="center" wrapText="1"/>
    </xf>
    <xf numFmtId="0" fontId="26" fillId="13" borderId="1" xfId="0" applyFont="1" applyFill="1" applyBorder="1" applyAlignment="1">
      <alignment vertical="center" wrapText="1"/>
    </xf>
    <xf numFmtId="0" fontId="26" fillId="7" borderId="1" xfId="0" applyFont="1" applyFill="1" applyBorder="1" applyAlignment="1">
      <alignment vertical="center" wrapText="1"/>
    </xf>
    <xf numFmtId="0" fontId="26" fillId="14" borderId="1" xfId="0" applyFont="1" applyFill="1" applyBorder="1" applyAlignment="1">
      <alignment vertical="center" wrapText="1"/>
    </xf>
    <xf numFmtId="0" fontId="26" fillId="15" borderId="1" xfId="0" applyFont="1" applyFill="1" applyBorder="1" applyAlignment="1">
      <alignment vertical="center" wrapText="1"/>
    </xf>
    <xf numFmtId="0" fontId="26" fillId="10" borderId="1" xfId="0" applyFont="1" applyFill="1" applyBorder="1" applyAlignment="1">
      <alignment vertical="center" wrapText="1"/>
    </xf>
    <xf numFmtId="0" fontId="26" fillId="16" borderId="1" xfId="0" applyFont="1" applyFill="1" applyBorder="1" applyAlignment="1">
      <alignment vertical="center" wrapText="1"/>
    </xf>
    <xf numFmtId="0" fontId="29" fillId="0" borderId="0" xfId="0" applyFont="1" applyBorder="1" applyAlignment="1">
      <alignment horizontal="center" vertical="center"/>
    </xf>
    <xf numFmtId="0" fontId="26" fillId="0" borderId="0" xfId="0" applyFont="1" applyFill="1" applyBorder="1" applyAlignment="1">
      <alignment vertical="center" wrapText="1"/>
    </xf>
    <xf numFmtId="0" fontId="0" fillId="0" borderId="3" xfId="0" applyFont="1" applyBorder="1"/>
    <xf numFmtId="0" fontId="0" fillId="0" borderId="3" xfId="0" applyFont="1" applyBorder="1" applyAlignment="1">
      <alignment horizontal="center"/>
    </xf>
    <xf numFmtId="4" fontId="0" fillId="0" borderId="3" xfId="0" applyNumberFormat="1" applyFont="1" applyBorder="1"/>
    <xf numFmtId="4" fontId="0" fillId="0" borderId="1" xfId="0" applyNumberFormat="1" applyFont="1" applyBorder="1"/>
    <xf numFmtId="0" fontId="0" fillId="0" borderId="0" xfId="0" applyFont="1"/>
    <xf numFmtId="0" fontId="0" fillId="0" borderId="0" xfId="0" applyFont="1" applyAlignment="1">
      <alignment horizontal="left"/>
    </xf>
    <xf numFmtId="0" fontId="31" fillId="0" borderId="0" xfId="0" applyFont="1"/>
    <xf numFmtId="0" fontId="26" fillId="12" borderId="44" xfId="0" applyFont="1" applyFill="1" applyBorder="1" applyAlignment="1">
      <alignment vertical="center" wrapText="1"/>
    </xf>
    <xf numFmtId="0" fontId="26" fillId="13" borderId="13" xfId="0" applyFont="1" applyFill="1" applyBorder="1" applyAlignment="1">
      <alignment vertical="center" wrapText="1"/>
    </xf>
    <xf numFmtId="0" fontId="26" fillId="7" borderId="13" xfId="0" applyFont="1" applyFill="1" applyBorder="1" applyAlignment="1">
      <alignment vertical="center" wrapText="1"/>
    </xf>
    <xf numFmtId="0" fontId="26" fillId="14" borderId="13" xfId="0" applyFont="1" applyFill="1" applyBorder="1" applyAlignment="1">
      <alignment vertical="center" wrapText="1"/>
    </xf>
    <xf numFmtId="0" fontId="26" fillId="15" borderId="13" xfId="0" applyFont="1" applyFill="1" applyBorder="1" applyAlignment="1">
      <alignment vertical="center" wrapText="1"/>
    </xf>
    <xf numFmtId="0" fontId="26" fillId="10" borderId="13" xfId="0" applyFont="1" applyFill="1" applyBorder="1" applyAlignment="1">
      <alignment vertical="center" wrapText="1"/>
    </xf>
    <xf numFmtId="0" fontId="26" fillId="16" borderId="13" xfId="0" applyFont="1" applyFill="1" applyBorder="1" applyAlignment="1">
      <alignment vertical="center" wrapText="1"/>
    </xf>
    <xf numFmtId="0" fontId="0" fillId="0" borderId="51" xfId="0" applyBorder="1"/>
    <xf numFmtId="4" fontId="1" fillId="0" borderId="51" xfId="0" applyNumberFormat="1" applyFont="1" applyBorder="1"/>
    <xf numFmtId="0" fontId="0" fillId="0" borderId="35" xfId="0" applyBorder="1"/>
    <xf numFmtId="2" fontId="0" fillId="0" borderId="28" xfId="0" applyNumberFormat="1" applyBorder="1"/>
    <xf numFmtId="2" fontId="0" fillId="0" borderId="50" xfId="0" applyNumberFormat="1" applyBorder="1"/>
    <xf numFmtId="0" fontId="13" fillId="0" borderId="0" xfId="0" applyFont="1" applyAlignment="1">
      <alignment horizontal="left" vertical="center" wrapText="1"/>
    </xf>
    <xf numFmtId="0" fontId="13" fillId="0" borderId="0" xfId="0" applyFont="1" applyBorder="1" applyAlignment="1">
      <alignment horizontal="left" vertical="center" wrapText="1"/>
    </xf>
    <xf numFmtId="0" fontId="26" fillId="12" borderId="47" xfId="0" applyFont="1" applyFill="1" applyBorder="1" applyAlignment="1">
      <alignment vertical="center" wrapText="1"/>
    </xf>
    <xf numFmtId="0" fontId="26" fillId="13" borderId="9" xfId="0" applyFont="1" applyFill="1" applyBorder="1" applyAlignment="1">
      <alignment vertical="center" wrapText="1"/>
    </xf>
    <xf numFmtId="4" fontId="0" fillId="0" borderId="10" xfId="0" applyNumberFormat="1" applyFont="1" applyBorder="1"/>
    <xf numFmtId="0" fontId="26" fillId="7" borderId="47" xfId="0" applyFont="1" applyFill="1" applyBorder="1" applyAlignment="1">
      <alignment vertical="center" wrapText="1"/>
    </xf>
    <xf numFmtId="0" fontId="26" fillId="14" borderId="47" xfId="0" applyFont="1" applyFill="1" applyBorder="1" applyAlignment="1">
      <alignment vertical="center" wrapText="1"/>
    </xf>
    <xf numFmtId="0" fontId="26" fillId="15" borderId="47" xfId="0" applyFont="1" applyFill="1" applyBorder="1" applyAlignment="1">
      <alignment vertical="center" wrapText="1"/>
    </xf>
    <xf numFmtId="0" fontId="26" fillId="10" borderId="47" xfId="0" applyFont="1" applyFill="1" applyBorder="1" applyAlignment="1">
      <alignment vertical="center" wrapText="1"/>
    </xf>
    <xf numFmtId="0" fontId="26" fillId="16" borderId="47" xfId="0" applyFont="1" applyFill="1" applyBorder="1" applyAlignment="1">
      <alignment vertical="center" wrapText="1"/>
    </xf>
    <xf numFmtId="2" fontId="0" fillId="0" borderId="20" xfId="0" applyNumberFormat="1" applyBorder="1"/>
    <xf numFmtId="0" fontId="10" fillId="0" borderId="0" xfId="0" applyFont="1" applyAlignment="1">
      <alignment horizontal="center" vertical="center"/>
    </xf>
    <xf numFmtId="0" fontId="10" fillId="0" borderId="0" xfId="0" applyFont="1" applyBorder="1" applyAlignment="1">
      <alignment horizontal="center" vertical="center"/>
    </xf>
    <xf numFmtId="4" fontId="10" fillId="0" borderId="0" xfId="0" applyNumberFormat="1" applyFont="1" applyAlignment="1">
      <alignment horizontal="center" vertical="center"/>
    </xf>
    <xf numFmtId="4" fontId="23" fillId="0" borderId="1" xfId="0" applyNumberFormat="1" applyFont="1" applyBorder="1"/>
    <xf numFmtId="4" fontId="33" fillId="0" borderId="1" xfId="0" applyNumberFormat="1" applyFont="1" applyBorder="1"/>
    <xf numFmtId="4" fontId="34" fillId="0" borderId="1" xfId="0" applyNumberFormat="1" applyFont="1" applyBorder="1"/>
    <xf numFmtId="4" fontId="35" fillId="0" borderId="24" xfId="0" applyNumberFormat="1" applyFont="1" applyBorder="1"/>
    <xf numFmtId="165" fontId="0" fillId="0" borderId="15" xfId="0" applyNumberFormat="1" applyBorder="1"/>
    <xf numFmtId="165" fontId="0" fillId="0" borderId="0" xfId="0" applyNumberFormat="1" applyBorder="1"/>
    <xf numFmtId="0" fontId="0" fillId="0" borderId="2" xfId="0" applyBorder="1"/>
    <xf numFmtId="0" fontId="13" fillId="0" borderId="0" xfId="0" applyFont="1" applyBorder="1" applyAlignment="1">
      <alignment horizontal="left" vertical="center" wrapText="1"/>
    </xf>
    <xf numFmtId="165" fontId="0" fillId="0" borderId="44" xfId="0" applyNumberFormat="1" applyBorder="1"/>
    <xf numFmtId="0" fontId="29" fillId="0" borderId="0" xfId="0" applyFont="1" applyBorder="1" applyAlignment="1">
      <alignment horizontal="left" vertical="center"/>
    </xf>
    <xf numFmtId="0" fontId="2" fillId="2"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17"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15" fillId="14" borderId="16" xfId="0" applyFont="1" applyFill="1" applyBorder="1" applyAlignment="1" applyProtection="1">
      <alignment horizontal="center" wrapText="1"/>
      <protection locked="0"/>
    </xf>
    <xf numFmtId="0" fontId="15" fillId="14" borderId="15" xfId="0" applyFont="1" applyFill="1" applyBorder="1" applyAlignment="1" applyProtection="1">
      <alignment horizontal="center" wrapText="1"/>
      <protection locked="0"/>
    </xf>
    <xf numFmtId="0" fontId="15" fillId="14" borderId="31" xfId="0" applyFont="1" applyFill="1" applyBorder="1" applyAlignment="1" applyProtection="1">
      <alignment horizontal="center" wrapText="1"/>
      <protection locked="0"/>
    </xf>
    <xf numFmtId="0" fontId="18" fillId="3" borderId="4" xfId="0" applyFont="1" applyFill="1" applyBorder="1" applyAlignment="1" applyProtection="1">
      <alignment horizontal="center" vertical="center" textRotation="255" wrapText="1"/>
      <protection locked="0"/>
    </xf>
    <xf numFmtId="0" fontId="18" fillId="3" borderId="10" xfId="0" applyFont="1" applyFill="1" applyBorder="1" applyAlignment="1" applyProtection="1">
      <alignment horizontal="center" vertical="center" textRotation="255" wrapText="1"/>
      <protection locked="0"/>
    </xf>
    <xf numFmtId="0" fontId="18" fillId="3" borderId="15" xfId="0" applyFont="1" applyFill="1" applyBorder="1" applyAlignment="1" applyProtection="1">
      <alignment horizontal="center" vertical="center" textRotation="255" wrapText="1"/>
      <protection locked="0"/>
    </xf>
    <xf numFmtId="0" fontId="18" fillId="14" borderId="34" xfId="0" applyFont="1" applyFill="1" applyBorder="1" applyAlignment="1" applyProtection="1">
      <alignment horizontal="center" vertical="center" textRotation="255" wrapText="1"/>
      <protection locked="0"/>
    </xf>
    <xf numFmtId="0" fontId="18" fillId="14" borderId="31" xfId="0" applyFont="1" applyFill="1" applyBorder="1" applyAlignment="1" applyProtection="1">
      <alignment horizontal="center" vertical="center" textRotation="255" wrapText="1"/>
      <protection locked="0"/>
    </xf>
    <xf numFmtId="0" fontId="37" fillId="14" borderId="16" xfId="0" applyFont="1" applyFill="1" applyBorder="1" applyAlignment="1" applyProtection="1">
      <alignment horizontal="center" wrapText="1"/>
      <protection locked="0"/>
    </xf>
    <xf numFmtId="0" fontId="18" fillId="14" borderId="49" xfId="0" applyFont="1" applyFill="1" applyBorder="1" applyAlignment="1" applyProtection="1">
      <alignment horizontal="center" vertical="center" textRotation="255" wrapText="1"/>
      <protection locked="0"/>
    </xf>
    <xf numFmtId="164" fontId="19" fillId="0" borderId="48" xfId="0" applyNumberFormat="1" applyFont="1" applyFill="1" applyBorder="1" applyAlignment="1" applyProtection="1">
      <alignment horizontal="center" vertical="center" wrapText="1"/>
      <protection locked="0"/>
    </xf>
    <xf numFmtId="4" fontId="19" fillId="0" borderId="3" xfId="0" applyNumberFormat="1" applyFont="1" applyBorder="1" applyAlignment="1">
      <alignment horizontal="center" vertical="center"/>
    </xf>
    <xf numFmtId="4" fontId="19" fillId="0" borderId="21" xfId="0" applyNumberFormat="1" applyFont="1" applyBorder="1" applyAlignment="1">
      <alignment horizontal="center" vertical="center"/>
    </xf>
    <xf numFmtId="164" fontId="19" fillId="0" borderId="20" xfId="0" applyNumberFormat="1" applyFont="1" applyFill="1" applyBorder="1" applyAlignment="1" applyProtection="1">
      <alignment horizontal="center" vertical="center" wrapText="1"/>
      <protection locked="0"/>
    </xf>
    <xf numFmtId="0" fontId="38" fillId="9" borderId="5" xfId="0" applyFont="1" applyFill="1" applyBorder="1" applyAlignment="1" applyProtection="1">
      <alignment wrapText="1"/>
      <protection locked="0"/>
    </xf>
    <xf numFmtId="0" fontId="39" fillId="9" borderId="24" xfId="0" applyFont="1" applyFill="1" applyBorder="1" applyAlignment="1" applyProtection="1">
      <alignment horizontal="center" wrapText="1"/>
      <protection locked="0"/>
    </xf>
    <xf numFmtId="164" fontId="39" fillId="7" borderId="20" xfId="0" applyNumberFormat="1" applyFont="1" applyFill="1" applyBorder="1" applyAlignment="1" applyProtection="1">
      <alignment horizontal="center" vertical="center"/>
      <protection locked="0"/>
    </xf>
    <xf numFmtId="4" fontId="39" fillId="18" borderId="1" xfId="0" applyNumberFormat="1" applyFont="1" applyFill="1" applyBorder="1" applyAlignment="1">
      <alignment horizontal="center" vertical="center"/>
    </xf>
    <xf numFmtId="4" fontId="39" fillId="7" borderId="52" xfId="0" applyNumberFormat="1" applyFont="1" applyFill="1" applyBorder="1" applyAlignment="1">
      <alignment horizontal="center" vertical="center"/>
    </xf>
    <xf numFmtId="164" fontId="39" fillId="7" borderId="25" xfId="0" applyNumberFormat="1" applyFont="1" applyFill="1" applyBorder="1" applyAlignment="1" applyProtection="1">
      <alignment horizontal="center" vertical="center" wrapText="1"/>
      <protection locked="0"/>
    </xf>
    <xf numFmtId="164" fontId="39" fillId="7" borderId="25" xfId="0" applyNumberFormat="1" applyFont="1" applyFill="1" applyBorder="1" applyAlignment="1" applyProtection="1">
      <alignment horizontal="center" vertical="center"/>
      <protection locked="0"/>
    </xf>
    <xf numFmtId="4" fontId="39" fillId="0" borderId="52" xfId="0" applyNumberFormat="1" applyFont="1" applyFill="1" applyBorder="1" applyAlignment="1">
      <alignment horizontal="center" vertical="center"/>
    </xf>
    <xf numFmtId="4" fontId="19" fillId="0" borderId="52" xfId="0" applyNumberFormat="1" applyFont="1" applyBorder="1" applyAlignment="1">
      <alignment horizontal="center" vertical="center"/>
    </xf>
    <xf numFmtId="164" fontId="19" fillId="7" borderId="25" xfId="0" applyNumberFormat="1" applyFont="1" applyFill="1" applyBorder="1" applyAlignment="1" applyProtection="1">
      <alignment horizontal="center" vertical="center" wrapText="1"/>
      <protection locked="0"/>
    </xf>
    <xf numFmtId="164" fontId="19" fillId="0" borderId="25" xfId="0" applyNumberFormat="1" applyFont="1" applyFill="1" applyBorder="1" applyAlignment="1" applyProtection="1">
      <alignment horizontal="center" vertical="center"/>
      <protection locked="0"/>
    </xf>
    <xf numFmtId="0" fontId="40" fillId="9" borderId="24" xfId="0" applyFont="1" applyFill="1" applyBorder="1" applyAlignment="1" applyProtection="1">
      <alignment horizontal="center" wrapText="1"/>
      <protection locked="0"/>
    </xf>
    <xf numFmtId="4" fontId="39" fillId="9" borderId="52" xfId="0" applyNumberFormat="1" applyFont="1" applyFill="1" applyBorder="1" applyAlignment="1">
      <alignment horizontal="center" vertical="center"/>
    </xf>
    <xf numFmtId="164" fontId="39" fillId="10" borderId="25" xfId="0" applyNumberFormat="1" applyFont="1" applyFill="1" applyBorder="1" applyAlignment="1" applyProtection="1">
      <alignment horizontal="center" vertical="center" wrapText="1"/>
      <protection locked="0"/>
    </xf>
    <xf numFmtId="164" fontId="19" fillId="10" borderId="25" xfId="0" applyNumberFormat="1" applyFont="1" applyFill="1" applyBorder="1" applyAlignment="1" applyProtection="1">
      <alignment horizontal="center" vertical="center" wrapText="1"/>
      <protection locked="0"/>
    </xf>
    <xf numFmtId="0" fontId="18" fillId="0" borderId="5" xfId="0" applyFont="1" applyFill="1" applyBorder="1" applyAlignment="1" applyProtection="1">
      <alignment wrapText="1"/>
      <protection locked="0"/>
    </xf>
    <xf numFmtId="0" fontId="19" fillId="0" borderId="0" xfId="0" applyFont="1"/>
    <xf numFmtId="0" fontId="19" fillId="0" borderId="0" xfId="0" applyFont="1" applyAlignment="1">
      <alignment horizontal="center"/>
    </xf>
    <xf numFmtId="4" fontId="19" fillId="0" borderId="0" xfId="0" applyNumberFormat="1" applyFont="1" applyBorder="1" applyAlignment="1">
      <alignment horizontal="center" vertical="center"/>
    </xf>
    <xf numFmtId="4" fontId="19" fillId="0" borderId="36" xfId="0" applyNumberFormat="1" applyFont="1" applyBorder="1" applyAlignment="1">
      <alignment horizontal="center" vertical="center"/>
    </xf>
    <xf numFmtId="164" fontId="19" fillId="7" borderId="29" xfId="0" applyNumberFormat="1" applyFont="1" applyFill="1" applyBorder="1" applyAlignment="1" applyProtection="1">
      <alignment horizontal="center" vertical="center" wrapText="1"/>
      <protection locked="0"/>
    </xf>
    <xf numFmtId="164" fontId="19" fillId="0" borderId="30" xfId="0" applyNumberFormat="1" applyFont="1" applyFill="1" applyBorder="1" applyAlignment="1" applyProtection="1">
      <alignment horizontal="center" vertical="center" wrapText="1"/>
    </xf>
    <xf numFmtId="164" fontId="16" fillId="11" borderId="21" xfId="0" applyNumberFormat="1" applyFont="1" applyFill="1" applyBorder="1" applyAlignment="1" applyProtection="1">
      <alignment horizontal="center" wrapText="1"/>
    </xf>
    <xf numFmtId="4" fontId="19" fillId="7" borderId="52" xfId="0" applyNumberFormat="1" applyFont="1" applyFill="1" applyBorder="1" applyAlignment="1" applyProtection="1">
      <alignment horizontal="center" wrapText="1"/>
      <protection locked="0"/>
    </xf>
    <xf numFmtId="2" fontId="42" fillId="0" borderId="16" xfId="0" applyNumberFormat="1" applyFont="1" applyFill="1" applyBorder="1" applyAlignment="1" applyProtection="1">
      <alignment horizontal="center" wrapText="1"/>
    </xf>
    <xf numFmtId="2" fontId="19" fillId="10" borderId="16" xfId="0" applyNumberFormat="1" applyFont="1" applyFill="1" applyBorder="1" applyAlignment="1" applyProtection="1">
      <alignment horizontal="center" wrapText="1"/>
    </xf>
    <xf numFmtId="0" fontId="15" fillId="0" borderId="0" xfId="0" applyFont="1" applyFill="1" applyBorder="1" applyAlignment="1" applyProtection="1">
      <alignment wrapText="1"/>
      <protection locked="0"/>
    </xf>
    <xf numFmtId="0" fontId="17" fillId="0" borderId="0" xfId="0" applyFont="1" applyFill="1" applyBorder="1" applyAlignment="1" applyProtection="1">
      <alignment horizontal="center" wrapText="1"/>
      <protection locked="0"/>
    </xf>
    <xf numFmtId="2" fontId="19" fillId="0" borderId="0" xfId="0" applyNumberFormat="1" applyFont="1" applyFill="1" applyBorder="1" applyAlignment="1" applyProtection="1">
      <alignment horizontal="center" wrapText="1"/>
    </xf>
    <xf numFmtId="2" fontId="42" fillId="0" borderId="0" xfId="0" applyNumberFormat="1" applyFont="1" applyFill="1" applyBorder="1" applyAlignment="1" applyProtection="1">
      <alignment horizontal="center" wrapText="1"/>
    </xf>
    <xf numFmtId="0" fontId="17" fillId="0" borderId="7" xfId="0" applyFont="1" applyBorder="1" applyAlignment="1" applyProtection="1">
      <alignment horizontal="center" wrapText="1"/>
      <protection locked="0"/>
    </xf>
    <xf numFmtId="164" fontId="17" fillId="0" borderId="10" xfId="0" applyNumberFormat="1" applyFont="1" applyFill="1" applyBorder="1" applyAlignment="1" applyProtection="1">
      <alignment horizontal="center" vertical="center"/>
    </xf>
    <xf numFmtId="2" fontId="19" fillId="0" borderId="16" xfId="0" applyNumberFormat="1" applyFont="1" applyBorder="1" applyAlignment="1" applyProtection="1">
      <alignment horizontal="center" vertical="center" wrapText="1"/>
      <protection locked="0"/>
    </xf>
    <xf numFmtId="164" fontId="19" fillId="0" borderId="10" xfId="0" applyNumberFormat="1" applyFont="1" applyFill="1" applyBorder="1" applyAlignment="1" applyProtection="1">
      <alignment horizontal="center" vertical="center" wrapText="1"/>
      <protection locked="0"/>
    </xf>
    <xf numFmtId="2" fontId="19" fillId="0" borderId="11" xfId="0" applyNumberFormat="1" applyFont="1" applyBorder="1" applyAlignment="1" applyProtection="1">
      <alignment horizontal="center" vertical="center" wrapText="1"/>
      <protection locked="0"/>
    </xf>
    <xf numFmtId="0" fontId="17" fillId="0" borderId="15" xfId="0" applyFont="1" applyBorder="1" applyAlignment="1" applyProtection="1">
      <alignment horizontal="center" wrapText="1"/>
      <protection locked="0"/>
    </xf>
    <xf numFmtId="164" fontId="17" fillId="0" borderId="13" xfId="0" applyNumberFormat="1" applyFont="1" applyFill="1" applyBorder="1" applyAlignment="1" applyProtection="1">
      <alignment horizontal="center" vertical="center"/>
    </xf>
    <xf numFmtId="2" fontId="19" fillId="0" borderId="45" xfId="0" applyNumberFormat="1" applyFont="1" applyBorder="1" applyAlignment="1" applyProtection="1">
      <alignment horizontal="center" vertical="center" wrapText="1"/>
      <protection locked="0"/>
    </xf>
    <xf numFmtId="164" fontId="19" fillId="0" borderId="13" xfId="0" applyNumberFormat="1" applyFont="1" applyFill="1" applyBorder="1" applyAlignment="1" applyProtection="1">
      <alignment horizontal="center" vertical="center" wrapText="1"/>
      <protection locked="0"/>
    </xf>
    <xf numFmtId="0" fontId="19" fillId="0" borderId="16" xfId="0" applyFont="1" applyBorder="1" applyAlignment="1" applyProtection="1">
      <alignment horizontal="center" wrapText="1"/>
    </xf>
    <xf numFmtId="0" fontId="17" fillId="0" borderId="20" xfId="0" applyFont="1" applyBorder="1" applyAlignment="1" applyProtection="1">
      <alignment horizontal="center" wrapText="1"/>
      <protection locked="0"/>
    </xf>
    <xf numFmtId="0" fontId="17" fillId="0" borderId="30" xfId="0" applyFont="1" applyBorder="1" applyAlignment="1" applyProtection="1">
      <alignment horizontal="center" wrapText="1"/>
      <protection locked="0"/>
    </xf>
    <xf numFmtId="0" fontId="19" fillId="0" borderId="45" xfId="0" applyFont="1" applyBorder="1" applyAlignment="1" applyProtection="1">
      <alignment horizontal="center" wrapText="1"/>
    </xf>
    <xf numFmtId="4" fontId="19" fillId="0" borderId="59" xfId="0" applyNumberFormat="1" applyFont="1" applyBorder="1" applyAlignment="1">
      <alignment horizontal="center" vertical="center"/>
    </xf>
    <xf numFmtId="164" fontId="19" fillId="0" borderId="45" xfId="0" applyNumberFormat="1" applyFont="1" applyFill="1" applyBorder="1" applyAlignment="1" applyProtection="1">
      <alignment horizontal="center" vertical="center" wrapText="1"/>
    </xf>
    <xf numFmtId="0" fontId="18" fillId="14" borderId="29" xfId="0" applyFont="1" applyFill="1" applyBorder="1" applyAlignment="1" applyProtection="1">
      <alignment horizontal="center" vertical="center" textRotation="255" wrapText="1"/>
      <protection locked="0"/>
    </xf>
    <xf numFmtId="4" fontId="19" fillId="0" borderId="19" xfId="0" applyNumberFormat="1" applyFont="1" applyBorder="1" applyAlignment="1">
      <alignment horizontal="center" vertical="center"/>
    </xf>
    <xf numFmtId="0" fontId="19" fillId="0" borderId="44" xfId="0" applyFont="1" applyBorder="1"/>
    <xf numFmtId="0" fontId="44" fillId="0" borderId="0" xfId="0" applyFont="1" applyAlignment="1">
      <alignment horizontal="left"/>
    </xf>
    <xf numFmtId="0" fontId="46" fillId="0" borderId="3" xfId="0" applyFont="1" applyBorder="1"/>
    <xf numFmtId="0" fontId="1" fillId="0" borderId="0" xfId="0" applyFont="1" applyAlignment="1">
      <alignment horizontal="left"/>
    </xf>
    <xf numFmtId="2" fontId="19" fillId="0" borderId="17" xfId="0" applyNumberFormat="1" applyFont="1" applyBorder="1" applyAlignment="1" applyProtection="1">
      <alignment horizontal="center" vertical="center" wrapText="1"/>
      <protection locked="0"/>
    </xf>
    <xf numFmtId="0" fontId="17" fillId="0" borderId="15" xfId="0" applyFont="1" applyFill="1" applyBorder="1"/>
    <xf numFmtId="0" fontId="15" fillId="16" borderId="16" xfId="0" applyFont="1" applyFill="1" applyBorder="1" applyAlignment="1" applyProtection="1">
      <alignment horizontal="center" wrapText="1"/>
      <protection locked="0"/>
    </xf>
    <xf numFmtId="0" fontId="15" fillId="16" borderId="15" xfId="0" applyFont="1" applyFill="1" applyBorder="1" applyAlignment="1" applyProtection="1">
      <alignment horizontal="center" wrapText="1"/>
      <protection locked="0"/>
    </xf>
    <xf numFmtId="0" fontId="15" fillId="16" borderId="31" xfId="0" applyFont="1" applyFill="1" applyBorder="1" applyAlignment="1" applyProtection="1">
      <alignment horizontal="center" wrapText="1"/>
      <protection locked="0"/>
    </xf>
    <xf numFmtId="0" fontId="18" fillId="16" borderId="34" xfId="0" applyFont="1" applyFill="1" applyBorder="1" applyAlignment="1" applyProtection="1">
      <alignment horizontal="center" vertical="center" textRotation="255" wrapText="1"/>
      <protection locked="0"/>
    </xf>
    <xf numFmtId="0" fontId="18" fillId="16" borderId="31" xfId="0" applyFont="1" applyFill="1" applyBorder="1" applyAlignment="1" applyProtection="1">
      <alignment horizontal="center" vertical="center" textRotation="255" wrapText="1"/>
      <protection locked="0"/>
    </xf>
    <xf numFmtId="0" fontId="37" fillId="16" borderId="16" xfId="0" applyFont="1" applyFill="1" applyBorder="1" applyAlignment="1" applyProtection="1">
      <alignment horizontal="center" wrapText="1"/>
      <protection locked="0"/>
    </xf>
    <xf numFmtId="0" fontId="18" fillId="16" borderId="49" xfId="0" applyFont="1" applyFill="1" applyBorder="1" applyAlignment="1" applyProtection="1">
      <alignment horizontal="center" vertical="center" textRotation="255" wrapText="1"/>
      <protection locked="0"/>
    </xf>
    <xf numFmtId="0" fontId="18" fillId="16" borderId="29" xfId="0" applyFont="1" applyFill="1" applyBorder="1" applyAlignment="1" applyProtection="1">
      <alignment horizontal="center" vertical="center" textRotation="255" wrapText="1"/>
      <protection locked="0"/>
    </xf>
    <xf numFmtId="0" fontId="15" fillId="10" borderId="16" xfId="0" applyFont="1" applyFill="1" applyBorder="1" applyAlignment="1" applyProtection="1">
      <alignment horizontal="center" wrapText="1"/>
      <protection locked="0"/>
    </xf>
    <xf numFmtId="0" fontId="15" fillId="10" borderId="15" xfId="0" applyFont="1" applyFill="1" applyBorder="1" applyAlignment="1" applyProtection="1">
      <alignment horizontal="center" wrapText="1"/>
      <protection locked="0"/>
    </xf>
    <xf numFmtId="0" fontId="15" fillId="10" borderId="31" xfId="0" applyFont="1" applyFill="1" applyBorder="1" applyAlignment="1" applyProtection="1">
      <alignment horizontal="center" wrapText="1"/>
      <protection locked="0"/>
    </xf>
    <xf numFmtId="0" fontId="18" fillId="10" borderId="34" xfId="0" applyFont="1" applyFill="1" applyBorder="1" applyAlignment="1" applyProtection="1">
      <alignment horizontal="center" vertical="center" textRotation="255" wrapText="1"/>
      <protection locked="0"/>
    </xf>
    <xf numFmtId="0" fontId="18" fillId="10" borderId="31" xfId="0" applyFont="1" applyFill="1" applyBorder="1" applyAlignment="1" applyProtection="1">
      <alignment horizontal="center" vertical="center" textRotation="255" wrapText="1"/>
      <protection locked="0"/>
    </xf>
    <xf numFmtId="0" fontId="37" fillId="10" borderId="16" xfId="0" applyFont="1" applyFill="1" applyBorder="1" applyAlignment="1" applyProtection="1">
      <alignment horizontal="center" wrapText="1"/>
      <protection locked="0"/>
    </xf>
    <xf numFmtId="0" fontId="18" fillId="10" borderId="49" xfId="0" applyFont="1" applyFill="1" applyBorder="1" applyAlignment="1" applyProtection="1">
      <alignment horizontal="center" vertical="center" textRotation="255" wrapText="1"/>
      <protection locked="0"/>
    </xf>
    <xf numFmtId="0" fontId="18" fillId="10" borderId="29" xfId="0" applyFont="1" applyFill="1" applyBorder="1" applyAlignment="1" applyProtection="1">
      <alignment horizontal="center" vertical="center" textRotation="255" wrapText="1"/>
      <protection locked="0"/>
    </xf>
    <xf numFmtId="0" fontId="15" fillId="15" borderId="16" xfId="0" applyFont="1" applyFill="1" applyBorder="1" applyAlignment="1" applyProtection="1">
      <alignment horizontal="center" wrapText="1"/>
      <protection locked="0"/>
    </xf>
    <xf numFmtId="0" fontId="15" fillId="15" borderId="15" xfId="0" applyFont="1" applyFill="1" applyBorder="1" applyAlignment="1" applyProtection="1">
      <alignment horizontal="center" wrapText="1"/>
      <protection locked="0"/>
    </xf>
    <xf numFmtId="0" fontId="15" fillId="15" borderId="31" xfId="0" applyFont="1" applyFill="1" applyBorder="1" applyAlignment="1" applyProtection="1">
      <alignment horizontal="center" wrapText="1"/>
      <protection locked="0"/>
    </xf>
    <xf numFmtId="0" fontId="18" fillId="15" borderId="34" xfId="0" applyFont="1" applyFill="1" applyBorder="1" applyAlignment="1" applyProtection="1">
      <alignment horizontal="center" vertical="center" textRotation="255" wrapText="1"/>
      <protection locked="0"/>
    </xf>
    <xf numFmtId="0" fontId="18" fillId="15" borderId="31" xfId="0" applyFont="1" applyFill="1" applyBorder="1" applyAlignment="1" applyProtection="1">
      <alignment horizontal="center" vertical="center" textRotation="255" wrapText="1"/>
      <protection locked="0"/>
    </xf>
    <xf numFmtId="0" fontId="37" fillId="15" borderId="16" xfId="0" applyFont="1" applyFill="1" applyBorder="1" applyAlignment="1" applyProtection="1">
      <alignment horizontal="center" wrapText="1"/>
      <protection locked="0"/>
    </xf>
    <xf numFmtId="0" fontId="18" fillId="15" borderId="49" xfId="0" applyFont="1" applyFill="1" applyBorder="1" applyAlignment="1" applyProtection="1">
      <alignment horizontal="center" vertical="center" textRotation="255" wrapText="1"/>
      <protection locked="0"/>
    </xf>
    <xf numFmtId="0" fontId="18" fillId="15" borderId="29" xfId="0" applyFont="1" applyFill="1" applyBorder="1" applyAlignment="1" applyProtection="1">
      <alignment horizontal="center" vertical="center" textRotation="255" wrapText="1"/>
      <protection locked="0"/>
    </xf>
    <xf numFmtId="0" fontId="15" fillId="13" borderId="16" xfId="0" applyFont="1" applyFill="1" applyBorder="1" applyAlignment="1" applyProtection="1">
      <alignment horizontal="center" wrapText="1"/>
      <protection locked="0"/>
    </xf>
    <xf numFmtId="0" fontId="15" fillId="13" borderId="15" xfId="0" applyFont="1" applyFill="1" applyBorder="1" applyAlignment="1" applyProtection="1">
      <alignment horizontal="center" wrapText="1"/>
      <protection locked="0"/>
    </xf>
    <xf numFmtId="0" fontId="15" fillId="13" borderId="31" xfId="0" applyFont="1" applyFill="1" applyBorder="1" applyAlignment="1" applyProtection="1">
      <alignment horizontal="center" wrapText="1"/>
      <protection locked="0"/>
    </xf>
    <xf numFmtId="0" fontId="18" fillId="13" borderId="34" xfId="0" applyFont="1" applyFill="1" applyBorder="1" applyAlignment="1" applyProtection="1">
      <alignment horizontal="center" vertical="center" textRotation="255" wrapText="1"/>
      <protection locked="0"/>
    </xf>
    <xf numFmtId="0" fontId="18" fillId="13" borderId="31" xfId="0" applyFont="1" applyFill="1" applyBorder="1" applyAlignment="1" applyProtection="1">
      <alignment horizontal="center" vertical="center" textRotation="255" wrapText="1"/>
      <protection locked="0"/>
    </xf>
    <xf numFmtId="0" fontId="37" fillId="13" borderId="16" xfId="0" applyFont="1" applyFill="1" applyBorder="1" applyAlignment="1" applyProtection="1">
      <alignment horizontal="center" wrapText="1"/>
      <protection locked="0"/>
    </xf>
    <xf numFmtId="0" fontId="18" fillId="13" borderId="49" xfId="0" applyFont="1" applyFill="1" applyBorder="1" applyAlignment="1" applyProtection="1">
      <alignment horizontal="center" vertical="center" textRotation="255" wrapText="1"/>
      <protection locked="0"/>
    </xf>
    <xf numFmtId="0" fontId="18" fillId="13" borderId="29" xfId="0" applyFont="1" applyFill="1" applyBorder="1" applyAlignment="1" applyProtection="1">
      <alignment horizontal="center" vertical="center" textRotation="255" wrapText="1"/>
      <protection locked="0"/>
    </xf>
    <xf numFmtId="0" fontId="15" fillId="7" borderId="16" xfId="0" applyFont="1" applyFill="1" applyBorder="1" applyAlignment="1" applyProtection="1">
      <alignment horizontal="center" wrapText="1"/>
      <protection locked="0"/>
    </xf>
    <xf numFmtId="0" fontId="15" fillId="7" borderId="15" xfId="0" applyFont="1" applyFill="1" applyBorder="1" applyAlignment="1" applyProtection="1">
      <alignment horizontal="center" wrapText="1"/>
      <protection locked="0"/>
    </xf>
    <xf numFmtId="0" fontId="15" fillId="7" borderId="31" xfId="0" applyFont="1" applyFill="1" applyBorder="1" applyAlignment="1" applyProtection="1">
      <alignment horizontal="center" wrapText="1"/>
      <protection locked="0"/>
    </xf>
    <xf numFmtId="0" fontId="18" fillId="7" borderId="34" xfId="0" applyFont="1" applyFill="1" applyBorder="1" applyAlignment="1" applyProtection="1">
      <alignment horizontal="center" vertical="center" textRotation="255" wrapText="1"/>
      <protection locked="0"/>
    </xf>
    <xf numFmtId="0" fontId="18" fillId="7" borderId="31" xfId="0" applyFont="1" applyFill="1" applyBorder="1" applyAlignment="1" applyProtection="1">
      <alignment horizontal="center" vertical="center" textRotation="255" wrapText="1"/>
      <protection locked="0"/>
    </xf>
    <xf numFmtId="0" fontId="37" fillId="7" borderId="16" xfId="0" applyFont="1" applyFill="1" applyBorder="1" applyAlignment="1" applyProtection="1">
      <alignment horizontal="center" wrapText="1"/>
      <protection locked="0"/>
    </xf>
    <xf numFmtId="0" fontId="18" fillId="7" borderId="49" xfId="0" applyFont="1" applyFill="1" applyBorder="1" applyAlignment="1" applyProtection="1">
      <alignment horizontal="center" vertical="center" textRotation="255" wrapText="1"/>
      <protection locked="0"/>
    </xf>
    <xf numFmtId="0" fontId="18" fillId="7" borderId="29" xfId="0" applyFont="1" applyFill="1" applyBorder="1" applyAlignment="1" applyProtection="1">
      <alignment horizontal="center" vertical="center" textRotation="255" wrapText="1"/>
      <protection locked="0"/>
    </xf>
    <xf numFmtId="0" fontId="15" fillId="12" borderId="16" xfId="0" applyFont="1" applyFill="1" applyBorder="1" applyAlignment="1" applyProtection="1">
      <alignment horizontal="center" wrapText="1"/>
      <protection locked="0"/>
    </xf>
    <xf numFmtId="0" fontId="15" fillId="12" borderId="15" xfId="0" applyFont="1" applyFill="1" applyBorder="1" applyAlignment="1" applyProtection="1">
      <alignment horizontal="center" wrapText="1"/>
      <protection locked="0"/>
    </xf>
    <xf numFmtId="0" fontId="15" fillId="12" borderId="31" xfId="0" applyFont="1" applyFill="1" applyBorder="1" applyAlignment="1" applyProtection="1">
      <alignment horizontal="center" wrapText="1"/>
      <protection locked="0"/>
    </xf>
    <xf numFmtId="0" fontId="18" fillId="12" borderId="34" xfId="0" applyFont="1" applyFill="1" applyBorder="1" applyAlignment="1" applyProtection="1">
      <alignment horizontal="center" vertical="center" textRotation="255" wrapText="1"/>
      <protection locked="0"/>
    </xf>
    <xf numFmtId="0" fontId="18" fillId="12" borderId="31" xfId="0" applyFont="1" applyFill="1" applyBorder="1" applyAlignment="1" applyProtection="1">
      <alignment horizontal="center" vertical="center" textRotation="255" wrapText="1"/>
      <protection locked="0"/>
    </xf>
    <xf numFmtId="0" fontId="37" fillId="12" borderId="16" xfId="0" applyFont="1" applyFill="1" applyBorder="1" applyAlignment="1" applyProtection="1">
      <alignment horizontal="center" wrapText="1"/>
      <protection locked="0"/>
    </xf>
    <xf numFmtId="0" fontId="18" fillId="12" borderId="49" xfId="0" applyFont="1" applyFill="1" applyBorder="1" applyAlignment="1" applyProtection="1">
      <alignment horizontal="center" vertical="center" textRotation="255" wrapText="1"/>
      <protection locked="0"/>
    </xf>
    <xf numFmtId="0" fontId="18" fillId="12" borderId="29" xfId="0" applyFont="1" applyFill="1" applyBorder="1" applyAlignment="1" applyProtection="1">
      <alignment horizontal="center" vertical="center" textRotation="255" wrapText="1"/>
      <protection locked="0"/>
    </xf>
    <xf numFmtId="4" fontId="0" fillId="16" borderId="0" xfId="0" applyNumberFormat="1" applyFill="1"/>
    <xf numFmtId="4" fontId="0" fillId="10" borderId="0" xfId="0" applyNumberFormat="1" applyFill="1"/>
    <xf numFmtId="0" fontId="0" fillId="0" borderId="2" xfId="0" applyFont="1" applyBorder="1"/>
    <xf numFmtId="0" fontId="0" fillId="0" borderId="2" xfId="0" applyFont="1" applyBorder="1" applyAlignment="1">
      <alignment horizontal="center"/>
    </xf>
    <xf numFmtId="0" fontId="0" fillId="0" borderId="2" xfId="0" applyBorder="1" applyAlignment="1">
      <alignment horizontal="center"/>
    </xf>
    <xf numFmtId="4" fontId="0" fillId="0" borderId="2" xfId="0" applyNumberFormat="1" applyFont="1" applyBorder="1"/>
    <xf numFmtId="4" fontId="0" fillId="0" borderId="53" xfId="0" applyNumberFormat="1" applyFont="1" applyBorder="1"/>
    <xf numFmtId="0" fontId="0" fillId="0" borderId="0" xfId="0" applyFont="1" applyBorder="1"/>
    <xf numFmtId="0" fontId="0" fillId="0" borderId="0" xfId="0" applyFont="1" applyBorder="1" applyAlignment="1">
      <alignment horizontal="center"/>
    </xf>
    <xf numFmtId="0" fontId="0" fillId="0" borderId="0" xfId="0" applyBorder="1" applyAlignment="1">
      <alignment horizontal="center"/>
    </xf>
    <xf numFmtId="4" fontId="0" fillId="0" borderId="0" xfId="0" applyNumberFormat="1" applyFont="1" applyBorder="1"/>
    <xf numFmtId="0" fontId="0" fillId="0" borderId="0" xfId="0" applyFont="1" applyBorder="1" applyAlignment="1">
      <alignment horizontal="left"/>
    </xf>
    <xf numFmtId="0" fontId="0" fillId="0" borderId="0" xfId="0" applyFont="1" applyFill="1" applyBorder="1"/>
    <xf numFmtId="0" fontId="20" fillId="0" borderId="21" xfId="0" applyFont="1" applyBorder="1" applyAlignment="1" applyProtection="1">
      <alignment horizontal="center" wrapText="1"/>
    </xf>
    <xf numFmtId="0" fontId="20" fillId="13" borderId="21" xfId="0" applyFont="1" applyFill="1" applyBorder="1" applyAlignment="1" applyProtection="1">
      <alignment horizontal="center" wrapText="1"/>
    </xf>
    <xf numFmtId="0" fontId="19" fillId="13" borderId="45" xfId="0" applyFont="1" applyFill="1" applyBorder="1" applyAlignment="1" applyProtection="1">
      <alignment horizontal="center" wrapText="1"/>
    </xf>
    <xf numFmtId="4" fontId="0" fillId="12" borderId="15" xfId="0" applyNumberFormat="1" applyFill="1" applyBorder="1"/>
    <xf numFmtId="4" fontId="0" fillId="13" borderId="15" xfId="0" applyNumberFormat="1" applyFill="1" applyBorder="1"/>
    <xf numFmtId="4" fontId="0" fillId="7" borderId="15" xfId="0" applyNumberFormat="1" applyFill="1" applyBorder="1"/>
    <xf numFmtId="4" fontId="0" fillId="14" borderId="15" xfId="0" applyNumberFormat="1" applyFill="1" applyBorder="1"/>
    <xf numFmtId="0" fontId="49" fillId="0" borderId="0" xfId="0" applyFont="1"/>
    <xf numFmtId="0" fontId="50" fillId="0" borderId="0" xfId="0" applyFont="1"/>
    <xf numFmtId="0" fontId="51" fillId="0" borderId="0" xfId="0" applyFont="1"/>
    <xf numFmtId="0" fontId="26" fillId="12" borderId="15" xfId="0" applyFont="1" applyFill="1" applyBorder="1" applyAlignment="1">
      <alignment vertical="center" wrapText="1"/>
    </xf>
    <xf numFmtId="0" fontId="13" fillId="0" borderId="0" xfId="0" applyFont="1" applyBorder="1" applyAlignment="1">
      <alignment horizontal="left" vertical="center" wrapText="1"/>
    </xf>
    <xf numFmtId="0" fontId="0" fillId="0" borderId="10" xfId="0" applyBorder="1"/>
    <xf numFmtId="0" fontId="23" fillId="0" borderId="40" xfId="0" applyFont="1" applyBorder="1"/>
    <xf numFmtId="4" fontId="0" fillId="15" borderId="0" xfId="0" applyNumberFormat="1" applyFill="1"/>
    <xf numFmtId="2" fontId="0" fillId="0" borderId="47" xfId="0" applyNumberFormat="1" applyBorder="1"/>
    <xf numFmtId="0" fontId="0" fillId="19" borderId="0" xfId="0" applyFill="1"/>
    <xf numFmtId="0" fontId="52" fillId="0" borderId="40" xfId="0" applyFont="1" applyFill="1" applyBorder="1" applyAlignment="1">
      <alignment wrapText="1"/>
    </xf>
    <xf numFmtId="4" fontId="0" fillId="0" borderId="47" xfId="0" applyNumberFormat="1" applyBorder="1"/>
    <xf numFmtId="0" fontId="26" fillId="0" borderId="10" xfId="0" applyFont="1" applyFill="1" applyBorder="1" applyAlignment="1">
      <alignment vertical="center" wrapText="1"/>
    </xf>
    <xf numFmtId="0" fontId="30" fillId="12" borderId="20" xfId="0" applyFont="1" applyFill="1" applyBorder="1" applyAlignment="1">
      <alignment vertical="center" wrapText="1"/>
    </xf>
    <xf numFmtId="0" fontId="30" fillId="13" borderId="20" xfId="0" applyFont="1" applyFill="1" applyBorder="1" applyAlignment="1">
      <alignment vertical="center" wrapText="1"/>
    </xf>
    <xf numFmtId="0" fontId="30" fillId="7" borderId="20" xfId="0" applyFont="1" applyFill="1" applyBorder="1" applyAlignment="1">
      <alignment vertical="center" wrapText="1"/>
    </xf>
    <xf numFmtId="0" fontId="30" fillId="14" borderId="20" xfId="0" applyFont="1" applyFill="1" applyBorder="1" applyAlignment="1">
      <alignment vertical="center" wrapText="1"/>
    </xf>
    <xf numFmtId="0" fontId="30" fillId="15" borderId="20" xfId="0" applyFont="1" applyFill="1" applyBorder="1" applyAlignment="1">
      <alignment vertical="center" wrapText="1"/>
    </xf>
    <xf numFmtId="0" fontId="30" fillId="10" borderId="20" xfId="0" applyFont="1" applyFill="1" applyBorder="1" applyAlignment="1">
      <alignment vertical="center" wrapText="1"/>
    </xf>
    <xf numFmtId="0" fontId="30" fillId="16" borderId="20" xfId="0" applyFont="1" applyFill="1" applyBorder="1" applyAlignment="1">
      <alignment vertical="center" wrapText="1"/>
    </xf>
    <xf numFmtId="4" fontId="0" fillId="0" borderId="1" xfId="0" applyNumberFormat="1" applyBorder="1" applyAlignment="1">
      <alignment horizontal="center"/>
    </xf>
    <xf numFmtId="2" fontId="29" fillId="0" borderId="1" xfId="0" applyNumberFormat="1" applyFont="1" applyBorder="1" applyAlignment="1">
      <alignment horizontal="center" vertical="center"/>
    </xf>
    <xf numFmtId="4" fontId="23" fillId="0" borderId="3" xfId="0" applyNumberFormat="1" applyFont="1" applyBorder="1"/>
    <xf numFmtId="0" fontId="0" fillId="0" borderId="31" xfId="0" applyBorder="1"/>
    <xf numFmtId="4" fontId="33" fillId="0" borderId="42" xfId="0" applyNumberFormat="1" applyFont="1" applyBorder="1"/>
    <xf numFmtId="4" fontId="23" fillId="0" borderId="42" xfId="0" applyNumberFormat="1" applyFont="1" applyBorder="1"/>
    <xf numFmtId="4" fontId="35" fillId="0" borderId="43" xfId="0" applyNumberFormat="1" applyFont="1" applyBorder="1"/>
    <xf numFmtId="4" fontId="33" fillId="0" borderId="36" xfId="0" applyNumberFormat="1" applyFont="1" applyBorder="1"/>
    <xf numFmtId="4" fontId="23" fillId="0" borderId="36" xfId="0" applyNumberFormat="1" applyFont="1" applyBorder="1"/>
    <xf numFmtId="4" fontId="35" fillId="0" borderId="28" xfId="0" applyNumberFormat="1" applyFont="1" applyBorder="1"/>
    <xf numFmtId="0" fontId="0" fillId="0" borderId="48" xfId="0" applyBorder="1"/>
    <xf numFmtId="0" fontId="0" fillId="0" borderId="0" xfId="0" applyFill="1" applyBorder="1"/>
    <xf numFmtId="0" fontId="17" fillId="0" borderId="28" xfId="0" applyFont="1" applyBorder="1" applyAlignment="1" applyProtection="1">
      <alignment horizontal="center" wrapText="1"/>
      <protection locked="0"/>
    </xf>
    <xf numFmtId="164" fontId="19" fillId="7" borderId="29" xfId="0" applyNumberFormat="1" applyFont="1" applyFill="1" applyBorder="1" applyAlignment="1" applyProtection="1">
      <alignment horizontal="center" vertical="center"/>
      <protection locked="0"/>
    </xf>
    <xf numFmtId="4" fontId="19" fillId="0" borderId="28" xfId="0" applyNumberFormat="1" applyFont="1" applyBorder="1" applyAlignment="1">
      <alignment horizontal="center" vertical="center"/>
    </xf>
    <xf numFmtId="0" fontId="0" fillId="0" borderId="63" xfId="0" applyBorder="1"/>
    <xf numFmtId="0" fontId="0" fillId="0" borderId="63" xfId="0" applyBorder="1" applyAlignment="1">
      <alignment horizontal="center"/>
    </xf>
    <xf numFmtId="4" fontId="0" fillId="0" borderId="63" xfId="0" applyNumberFormat="1" applyBorder="1"/>
    <xf numFmtId="0" fontId="0" fillId="0" borderId="63" xfId="0" applyFont="1" applyBorder="1"/>
    <xf numFmtId="0" fontId="0" fillId="0" borderId="63" xfId="0" applyFont="1" applyBorder="1" applyAlignment="1">
      <alignment horizontal="center"/>
    </xf>
    <xf numFmtId="4" fontId="0" fillId="0" borderId="63" xfId="0" applyNumberFormat="1" applyFont="1" applyBorder="1"/>
    <xf numFmtId="0" fontId="1" fillId="0" borderId="3" xfId="0" applyFont="1" applyBorder="1"/>
    <xf numFmtId="0" fontId="1" fillId="0" borderId="3" xfId="0" applyFont="1" applyBorder="1" applyAlignment="1">
      <alignment horizontal="center"/>
    </xf>
    <xf numFmtId="4" fontId="1" fillId="0" borderId="3" xfId="0" applyNumberFormat="1" applyFont="1" applyBorder="1"/>
    <xf numFmtId="2" fontId="0" fillId="0" borderId="3" xfId="0" applyNumberFormat="1" applyBorder="1" applyAlignment="1">
      <alignment horizontal="center"/>
    </xf>
    <xf numFmtId="2" fontId="0" fillId="0" borderId="1" xfId="0" applyNumberFormat="1" applyBorder="1" applyAlignment="1">
      <alignment horizontal="center"/>
    </xf>
    <xf numFmtId="2" fontId="0" fillId="0" borderId="1" xfId="0" applyNumberFormat="1" applyBorder="1"/>
    <xf numFmtId="2" fontId="0" fillId="0" borderId="3" xfId="0" applyNumberFormat="1" applyBorder="1"/>
    <xf numFmtId="2" fontId="0" fillId="0" borderId="63" xfId="0" applyNumberFormat="1" applyBorder="1" applyAlignment="1">
      <alignment horizontal="center"/>
    </xf>
    <xf numFmtId="2" fontId="0" fillId="0" borderId="63" xfId="0" applyNumberFormat="1" applyBorder="1"/>
    <xf numFmtId="2" fontId="0" fillId="0" borderId="3" xfId="0" applyNumberFormat="1" applyFont="1" applyBorder="1" applyAlignment="1">
      <alignment horizontal="center"/>
    </xf>
    <xf numFmtId="2" fontId="0" fillId="0" borderId="3" xfId="0" applyNumberFormat="1" applyFont="1" applyBorder="1"/>
    <xf numFmtId="2" fontId="0" fillId="0" borderId="63" xfId="0" applyNumberFormat="1" applyFont="1" applyBorder="1" applyAlignment="1">
      <alignment horizontal="center"/>
    </xf>
    <xf numFmtId="2" fontId="0" fillId="0" borderId="63" xfId="0" applyNumberFormat="1" applyFont="1" applyBorder="1"/>
    <xf numFmtId="2" fontId="0" fillId="0" borderId="2" xfId="0" applyNumberFormat="1" applyFont="1" applyBorder="1" applyAlignment="1">
      <alignment horizontal="center"/>
    </xf>
    <xf numFmtId="2" fontId="0" fillId="0" borderId="2" xfId="0" applyNumberFormat="1" applyFont="1" applyBorder="1"/>
    <xf numFmtId="2" fontId="0" fillId="0" borderId="0" xfId="0" applyNumberFormat="1" applyFont="1" applyBorder="1" applyAlignment="1">
      <alignment horizontal="center"/>
    </xf>
    <xf numFmtId="2" fontId="0" fillId="0" borderId="0" xfId="0" applyNumberFormat="1" applyFont="1" applyBorder="1"/>
    <xf numFmtId="0" fontId="55" fillId="0" borderId="0" xfId="0" applyFont="1" applyBorder="1" applyAlignment="1">
      <alignment horizontal="left"/>
    </xf>
    <xf numFmtId="0" fontId="30" fillId="16" borderId="54" xfId="0" applyFont="1" applyFill="1" applyBorder="1" applyAlignment="1">
      <alignment vertical="center" wrapText="1"/>
    </xf>
    <xf numFmtId="2" fontId="0" fillId="0" borderId="67" xfId="0" applyNumberFormat="1" applyFont="1" applyBorder="1"/>
    <xf numFmtId="4" fontId="1" fillId="0" borderId="18" xfId="0" applyNumberFormat="1" applyFont="1" applyBorder="1"/>
    <xf numFmtId="2" fontId="0" fillId="0" borderId="51" xfId="0" applyNumberFormat="1" applyBorder="1" applyAlignment="1">
      <alignment horizontal="center"/>
    </xf>
    <xf numFmtId="2" fontId="0" fillId="0" borderId="24" xfId="0" applyNumberFormat="1" applyBorder="1" applyAlignment="1">
      <alignment horizontal="center"/>
    </xf>
    <xf numFmtId="2" fontId="0" fillId="0" borderId="55" xfId="0" applyNumberFormat="1" applyBorder="1" applyAlignment="1">
      <alignment horizontal="center"/>
    </xf>
    <xf numFmtId="2" fontId="0" fillId="0" borderId="19" xfId="0" applyNumberFormat="1" applyBorder="1" applyAlignment="1">
      <alignment horizontal="center"/>
    </xf>
    <xf numFmtId="2" fontId="0" fillId="0" borderId="68" xfId="0" applyNumberFormat="1" applyBorder="1" applyAlignment="1">
      <alignment horizontal="center"/>
    </xf>
    <xf numFmtId="2" fontId="0" fillId="0" borderId="69" xfId="0" applyNumberFormat="1" applyBorder="1" applyAlignment="1">
      <alignment horizontal="center"/>
    </xf>
    <xf numFmtId="2" fontId="0" fillId="0" borderId="55" xfId="0" applyNumberFormat="1" applyFont="1" applyBorder="1" applyAlignment="1">
      <alignment horizontal="center"/>
    </xf>
    <xf numFmtId="2" fontId="0" fillId="0" borderId="19" xfId="0" applyNumberFormat="1" applyFont="1" applyBorder="1" applyAlignment="1">
      <alignment horizontal="center"/>
    </xf>
    <xf numFmtId="2" fontId="0" fillId="0" borderId="68" xfId="0" applyNumberFormat="1" applyFont="1" applyBorder="1" applyAlignment="1">
      <alignment horizontal="center"/>
    </xf>
    <xf numFmtId="2" fontId="0" fillId="0" borderId="69" xfId="0" applyNumberFormat="1" applyFont="1" applyBorder="1" applyAlignment="1">
      <alignment horizontal="center"/>
    </xf>
    <xf numFmtId="2" fontId="0" fillId="0" borderId="70" xfId="0" applyNumberFormat="1" applyFont="1" applyBorder="1" applyAlignment="1">
      <alignment horizontal="center"/>
    </xf>
    <xf numFmtId="2" fontId="0" fillId="0" borderId="71" xfId="0" applyNumberFormat="1" applyFont="1" applyBorder="1" applyAlignment="1">
      <alignment horizontal="center"/>
    </xf>
    <xf numFmtId="2" fontId="0" fillId="0" borderId="44" xfId="0" applyNumberFormat="1" applyFont="1" applyBorder="1" applyAlignment="1">
      <alignment horizontal="center"/>
    </xf>
    <xf numFmtId="2" fontId="0" fillId="0" borderId="50" xfId="0" applyNumberFormat="1" applyFont="1" applyBorder="1" applyAlignment="1">
      <alignment horizontal="center"/>
    </xf>
    <xf numFmtId="4" fontId="1" fillId="0" borderId="12" xfId="0" applyNumberFormat="1" applyFont="1" applyBorder="1"/>
    <xf numFmtId="4" fontId="1" fillId="0" borderId="72" xfId="0" applyNumberFormat="1" applyFont="1" applyBorder="1"/>
    <xf numFmtId="4" fontId="1" fillId="0" borderId="14" xfId="0" applyNumberFormat="1" applyFont="1" applyBorder="1"/>
    <xf numFmtId="0" fontId="2" fillId="2" borderId="5" xfId="0" applyFont="1" applyFill="1" applyBorder="1" applyAlignment="1">
      <alignment horizontal="center" vertical="center" wrapText="1"/>
    </xf>
    <xf numFmtId="4" fontId="0" fillId="0" borderId="18" xfId="0" applyNumberFormat="1" applyBorder="1"/>
    <xf numFmtId="4" fontId="0" fillId="0" borderId="66" xfId="0" applyNumberFormat="1" applyBorder="1"/>
    <xf numFmtId="2" fontId="0" fillId="0" borderId="51" xfId="0" applyNumberFormat="1" applyBorder="1"/>
    <xf numFmtId="2" fontId="0" fillId="0" borderId="24" xfId="0" applyNumberFormat="1" applyBorder="1"/>
    <xf numFmtId="2" fontId="0" fillId="0" borderId="55" xfId="0" applyNumberFormat="1" applyBorder="1"/>
    <xf numFmtId="2" fontId="0" fillId="0" borderId="68" xfId="0" applyNumberFormat="1" applyBorder="1"/>
    <xf numFmtId="2" fontId="0" fillId="0" borderId="69" xfId="0" applyNumberFormat="1" applyBorder="1"/>
    <xf numFmtId="2" fontId="0" fillId="0" borderId="55" xfId="0" applyNumberFormat="1" applyFont="1" applyBorder="1"/>
    <xf numFmtId="2" fontId="0" fillId="0" borderId="68" xfId="0" applyNumberFormat="1" applyFont="1" applyBorder="1"/>
    <xf numFmtId="2" fontId="0" fillId="0" borderId="69" xfId="0" applyNumberFormat="1" applyFont="1" applyBorder="1"/>
    <xf numFmtId="2" fontId="0" fillId="0" borderId="70" xfId="0" applyNumberFormat="1" applyFont="1" applyBorder="1"/>
    <xf numFmtId="2" fontId="0" fillId="0" borderId="44" xfId="0" applyNumberFormat="1" applyFont="1" applyBorder="1"/>
    <xf numFmtId="2" fontId="0" fillId="0" borderId="50" xfId="0" applyNumberFormat="1" applyFont="1" applyBorder="1"/>
    <xf numFmtId="0" fontId="2" fillId="2" borderId="4" xfId="0" applyFont="1" applyFill="1" applyBorder="1" applyAlignment="1">
      <alignment horizontal="center" vertical="center" wrapText="1"/>
    </xf>
    <xf numFmtId="0" fontId="0" fillId="0" borderId="56" xfId="0" applyBorder="1" applyAlignment="1">
      <alignment horizontal="center"/>
    </xf>
    <xf numFmtId="0" fontId="0" fillId="0" borderId="64" xfId="0" applyBorder="1" applyAlignment="1">
      <alignment horizontal="center"/>
    </xf>
    <xf numFmtId="0" fontId="0" fillId="0" borderId="56" xfId="0" applyFont="1" applyBorder="1" applyAlignment="1">
      <alignment horizontal="center"/>
    </xf>
    <xf numFmtId="0" fontId="0" fillId="0" borderId="64" xfId="0" applyFont="1" applyBorder="1" applyAlignment="1">
      <alignment horizontal="center"/>
    </xf>
    <xf numFmtId="0" fontId="0" fillId="0" borderId="65" xfId="0" applyFont="1" applyBorder="1" applyAlignment="1">
      <alignment horizontal="center"/>
    </xf>
    <xf numFmtId="0" fontId="1" fillId="0" borderId="56" xfId="0" applyFont="1" applyBorder="1" applyAlignment="1">
      <alignment horizontal="center"/>
    </xf>
    <xf numFmtId="0" fontId="10" fillId="0" borderId="45" xfId="0" applyFont="1" applyBorder="1" applyAlignment="1">
      <alignment horizontal="left" vertical="center"/>
    </xf>
    <xf numFmtId="0" fontId="0" fillId="0" borderId="38" xfId="0" applyBorder="1" applyAlignment="1">
      <alignment wrapText="1"/>
    </xf>
    <xf numFmtId="2" fontId="0" fillId="0" borderId="73" xfId="0" applyNumberFormat="1" applyFont="1" applyBorder="1"/>
    <xf numFmtId="4" fontId="0" fillId="0" borderId="67" xfId="0" applyNumberFormat="1" applyBorder="1"/>
    <xf numFmtId="4" fontId="0" fillId="0" borderId="66" xfId="0" applyNumberFormat="1" applyFont="1" applyBorder="1"/>
    <xf numFmtId="0" fontId="0" fillId="0" borderId="0" xfId="0" applyFill="1" applyBorder="1" applyAlignment="1">
      <alignment horizontal="center"/>
    </xf>
    <xf numFmtId="4" fontId="0" fillId="0" borderId="0" xfId="0" applyNumberFormat="1" applyBorder="1" applyAlignment="1">
      <alignment horizontal="center"/>
    </xf>
    <xf numFmtId="0" fontId="0" fillId="0" borderId="1" xfId="0" applyFill="1" applyBorder="1" applyAlignment="1">
      <alignment horizontal="center"/>
    </xf>
    <xf numFmtId="4" fontId="0" fillId="0" borderId="0" xfId="0" applyNumberFormat="1" applyBorder="1" applyAlignment="1">
      <alignment horizontal="left"/>
    </xf>
    <xf numFmtId="4" fontId="1" fillId="0" borderId="17" xfId="0" applyNumberFormat="1" applyFont="1" applyBorder="1"/>
    <xf numFmtId="2" fontId="0" fillId="0" borderId="4" xfId="0" applyNumberFormat="1" applyBorder="1"/>
    <xf numFmtId="2" fontId="0" fillId="0" borderId="56" xfId="0" applyNumberFormat="1" applyBorder="1"/>
    <xf numFmtId="2" fontId="0" fillId="0" borderId="64" xfId="0" applyNumberFormat="1" applyBorder="1"/>
    <xf numFmtId="2" fontId="0" fillId="0" borderId="56" xfId="0" applyNumberFormat="1" applyFont="1" applyBorder="1"/>
    <xf numFmtId="2" fontId="0" fillId="0" borderId="64" xfId="0" applyNumberFormat="1" applyFont="1" applyBorder="1"/>
    <xf numFmtId="2" fontId="0" fillId="0" borderId="65" xfId="0" applyNumberFormat="1" applyFont="1" applyBorder="1"/>
    <xf numFmtId="4" fontId="1" fillId="0" borderId="57" xfId="0" applyNumberFormat="1" applyFont="1" applyBorder="1"/>
    <xf numFmtId="0" fontId="30" fillId="20" borderId="50" xfId="0" applyFont="1" applyFill="1" applyBorder="1" applyAlignment="1">
      <alignment vertical="center" wrapText="1"/>
    </xf>
    <xf numFmtId="4" fontId="1" fillId="0" borderId="13" xfId="0" applyNumberFormat="1" applyFont="1" applyBorder="1"/>
    <xf numFmtId="2" fontId="0" fillId="0" borderId="1" xfId="0" applyNumberFormat="1" applyFont="1" applyBorder="1"/>
    <xf numFmtId="2" fontId="0" fillId="0" borderId="51" xfId="0" applyNumberFormat="1" applyFont="1" applyBorder="1"/>
    <xf numFmtId="2" fontId="0" fillId="0" borderId="24" xfId="0" applyNumberFormat="1" applyFont="1" applyBorder="1"/>
    <xf numFmtId="0" fontId="30" fillId="20" borderId="70" xfId="0" applyFont="1" applyFill="1" applyBorder="1" applyAlignment="1">
      <alignment vertical="center" wrapText="1"/>
    </xf>
    <xf numFmtId="2" fontId="0" fillId="0" borderId="37" xfId="0" applyNumberFormat="1" applyFont="1" applyBorder="1"/>
    <xf numFmtId="0" fontId="30" fillId="20" borderId="60" xfId="0" applyFont="1" applyFill="1" applyBorder="1" applyAlignment="1">
      <alignment vertical="center" wrapText="1"/>
    </xf>
    <xf numFmtId="4" fontId="1" fillId="0" borderId="58" xfId="0" applyNumberFormat="1" applyFont="1" applyBorder="1"/>
    <xf numFmtId="4" fontId="1" fillId="0" borderId="74" xfId="0" applyNumberFormat="1" applyFont="1" applyBorder="1"/>
    <xf numFmtId="0" fontId="13" fillId="0" borderId="0" xfId="0" applyFont="1" applyBorder="1" applyAlignment="1">
      <alignment horizontal="left" vertical="center" wrapText="1"/>
    </xf>
    <xf numFmtId="0" fontId="13" fillId="0" borderId="39" xfId="0" applyFont="1" applyBorder="1" applyAlignment="1">
      <alignment vertical="center" wrapText="1"/>
    </xf>
    <xf numFmtId="0" fontId="13" fillId="0" borderId="16" xfId="0" applyFont="1" applyBorder="1" applyAlignment="1">
      <alignment vertical="center" wrapText="1"/>
    </xf>
    <xf numFmtId="0" fontId="13" fillId="0" borderId="11" xfId="0" applyFont="1" applyBorder="1" applyAlignment="1">
      <alignment vertical="center" wrapText="1"/>
    </xf>
    <xf numFmtId="2" fontId="0" fillId="0" borderId="35" xfId="0" applyNumberFormat="1" applyBorder="1"/>
    <xf numFmtId="0" fontId="0" fillId="0" borderId="38" xfId="0" applyBorder="1" applyAlignment="1">
      <alignment horizontal="left" wrapText="1"/>
    </xf>
    <xf numFmtId="0" fontId="10" fillId="0" borderId="10" xfId="0" applyFont="1" applyFill="1" applyBorder="1" applyAlignment="1">
      <alignment horizontal="left" wrapText="1"/>
    </xf>
    <xf numFmtId="0" fontId="0" fillId="0" borderId="38" xfId="0" applyBorder="1" applyAlignment="1">
      <alignment horizontal="left"/>
    </xf>
    <xf numFmtId="4" fontId="0" fillId="0" borderId="38" xfId="0" applyNumberFormat="1" applyBorder="1" applyAlignment="1">
      <alignment horizontal="left"/>
    </xf>
    <xf numFmtId="4" fontId="0" fillId="0" borderId="38" xfId="0" applyNumberFormat="1" applyBorder="1" applyAlignment="1">
      <alignment horizontal="left" wrapText="1" shrinkToFit="1"/>
    </xf>
    <xf numFmtId="0" fontId="0" fillId="0" borderId="40" xfId="0" applyBorder="1" applyAlignment="1">
      <alignment horizontal="left"/>
    </xf>
    <xf numFmtId="4" fontId="0" fillId="21" borderId="72" xfId="0" applyNumberFormat="1" applyFill="1" applyBorder="1"/>
    <xf numFmtId="4" fontId="0" fillId="20" borderId="72" xfId="0" applyNumberFormat="1" applyFill="1" applyBorder="1"/>
    <xf numFmtId="4" fontId="0" fillId="0" borderId="72" xfId="0" applyNumberFormat="1" applyBorder="1"/>
    <xf numFmtId="0" fontId="0" fillId="0" borderId="14" xfId="0" applyBorder="1"/>
    <xf numFmtId="4" fontId="33" fillId="21" borderId="38" xfId="0" applyNumberFormat="1" applyFont="1" applyFill="1" applyBorder="1"/>
    <xf numFmtId="4" fontId="34" fillId="21" borderId="38" xfId="0" applyNumberFormat="1" applyFont="1" applyFill="1" applyBorder="1"/>
    <xf numFmtId="4" fontId="35" fillId="21" borderId="38" xfId="0" applyNumberFormat="1" applyFont="1" applyFill="1" applyBorder="1"/>
    <xf numFmtId="4" fontId="0" fillId="21" borderId="41" xfId="0" applyNumberFormat="1" applyFill="1" applyBorder="1"/>
    <xf numFmtId="4" fontId="0" fillId="20" borderId="38" xfId="0" applyNumberFormat="1" applyFill="1" applyBorder="1"/>
    <xf numFmtId="4" fontId="0" fillId="0" borderId="38" xfId="0" applyNumberFormat="1" applyBorder="1"/>
    <xf numFmtId="0" fontId="0" fillId="0" borderId="41" xfId="0" applyBorder="1" applyAlignment="1">
      <alignment horizontal="left"/>
    </xf>
    <xf numFmtId="4" fontId="23" fillId="21" borderId="41" xfId="0" applyNumberFormat="1" applyFont="1" applyFill="1" applyBorder="1"/>
    <xf numFmtId="4" fontId="0" fillId="21" borderId="58" xfId="0" applyNumberFormat="1" applyFill="1" applyBorder="1"/>
    <xf numFmtId="0" fontId="1" fillId="0" borderId="15" xfId="0" applyFont="1" applyBorder="1" applyAlignment="1">
      <alignment horizontal="left"/>
    </xf>
    <xf numFmtId="4" fontId="67" fillId="0" borderId="15" xfId="0" applyNumberFormat="1" applyFont="1" applyFill="1" applyBorder="1"/>
    <xf numFmtId="4" fontId="1" fillId="0" borderId="30" xfId="0" applyNumberFormat="1" applyFont="1" applyBorder="1"/>
    <xf numFmtId="0" fontId="68" fillId="0" borderId="44" xfId="0" applyFont="1" applyBorder="1" applyAlignment="1">
      <alignment horizontal="left" vertical="center"/>
    </xf>
    <xf numFmtId="0" fontId="0" fillId="22" borderId="31" xfId="0" applyFill="1" applyBorder="1" applyAlignment="1">
      <alignment horizontal="center" wrapText="1"/>
    </xf>
    <xf numFmtId="0" fontId="0" fillId="22" borderId="11" xfId="0" applyFill="1" applyBorder="1" applyAlignment="1">
      <alignment horizontal="center" wrapText="1"/>
    </xf>
    <xf numFmtId="0" fontId="0" fillId="22" borderId="38" xfId="0" applyFill="1" applyBorder="1" applyAlignment="1">
      <alignment horizontal="center" wrapText="1"/>
    </xf>
    <xf numFmtId="0" fontId="1" fillId="0" borderId="7" xfId="0" applyFont="1" applyBorder="1"/>
    <xf numFmtId="2" fontId="0" fillId="0" borderId="15" xfId="0" applyNumberFormat="1" applyBorder="1"/>
    <xf numFmtId="2" fontId="0" fillId="0" borderId="40" xfId="0" applyNumberFormat="1" applyBorder="1"/>
    <xf numFmtId="0" fontId="25" fillId="0" borderId="0" xfId="0" applyFont="1" applyFill="1" applyAlignment="1">
      <alignment vertical="center"/>
    </xf>
    <xf numFmtId="0" fontId="0" fillId="0" borderId="0" xfId="0" applyAlignment="1">
      <alignment horizontal="left" wrapText="1"/>
    </xf>
    <xf numFmtId="0" fontId="13" fillId="0" borderId="0" xfId="0" applyFont="1" applyAlignment="1">
      <alignment horizontal="left" vertical="center" wrapText="1"/>
    </xf>
    <xf numFmtId="0" fontId="13" fillId="0" borderId="10" xfId="0" applyFont="1" applyBorder="1" applyAlignment="1">
      <alignment horizontal="left" vertical="center" wrapText="1"/>
    </xf>
    <xf numFmtId="0" fontId="13" fillId="0" borderId="16" xfId="0" applyFont="1" applyBorder="1" applyAlignment="1">
      <alignment horizontal="left" vertical="center" wrapText="1"/>
    </xf>
    <xf numFmtId="0" fontId="13" fillId="0" borderId="44" xfId="0" applyFont="1" applyBorder="1" applyAlignment="1">
      <alignment horizontal="left" vertical="center" wrapText="1"/>
    </xf>
    <xf numFmtId="0" fontId="13" fillId="0" borderId="0" xfId="0" applyFont="1" applyBorder="1" applyAlignment="1">
      <alignment horizontal="left" vertical="center" wrapText="1"/>
    </xf>
    <xf numFmtId="0" fontId="13" fillId="0" borderId="13" xfId="0" applyFont="1" applyBorder="1" applyAlignment="1">
      <alignment horizontal="left" vertical="center" wrapText="1"/>
    </xf>
    <xf numFmtId="0" fontId="13" fillId="0" borderId="45" xfId="0" applyFont="1" applyBorder="1" applyAlignment="1">
      <alignment horizontal="left" vertical="center" wrapText="1"/>
    </xf>
    <xf numFmtId="0" fontId="10" fillId="0" borderId="10" xfId="0" applyFont="1" applyBorder="1" applyAlignment="1">
      <alignment horizontal="left" vertical="center" wrapText="1"/>
    </xf>
    <xf numFmtId="0" fontId="10" fillId="0" borderId="16" xfId="0" applyFont="1" applyBorder="1" applyAlignment="1">
      <alignment horizontal="left" vertical="center" wrapText="1"/>
    </xf>
    <xf numFmtId="0" fontId="10" fillId="0" borderId="11" xfId="0" applyFont="1" applyBorder="1" applyAlignment="1">
      <alignment horizontal="left" vertical="center" wrapText="1"/>
    </xf>
    <xf numFmtId="0" fontId="13" fillId="0" borderId="7" xfId="0" applyFont="1" applyBorder="1" applyAlignment="1">
      <alignment horizontal="left" vertical="top" wrapText="1"/>
    </xf>
    <xf numFmtId="0" fontId="13" fillId="0" borderId="9" xfId="0" applyFont="1" applyBorder="1" applyAlignment="1">
      <alignment horizontal="left" vertical="top" wrapText="1"/>
    </xf>
    <xf numFmtId="0" fontId="13" fillId="0" borderId="46" xfId="0" applyFont="1" applyBorder="1" applyAlignment="1">
      <alignment horizontal="left" vertical="top" wrapText="1"/>
    </xf>
    <xf numFmtId="0" fontId="13" fillId="0" borderId="44" xfId="0" applyFont="1" applyBorder="1" applyAlignment="1">
      <alignment horizontal="left" vertical="top" wrapText="1"/>
    </xf>
    <xf numFmtId="0" fontId="13" fillId="0" borderId="0" xfId="0" applyFont="1" applyBorder="1" applyAlignment="1">
      <alignment horizontal="left" vertical="top" wrapText="1"/>
    </xf>
    <xf numFmtId="0" fontId="13" fillId="0" borderId="50" xfId="0" applyFont="1" applyBorder="1" applyAlignment="1">
      <alignment horizontal="left" vertical="top" wrapText="1"/>
    </xf>
    <xf numFmtId="0" fontId="13" fillId="0" borderId="13" xfId="0" applyFont="1" applyBorder="1" applyAlignment="1">
      <alignment horizontal="left" vertical="top" wrapText="1"/>
    </xf>
    <xf numFmtId="0" fontId="13" fillId="0" borderId="45" xfId="0" applyFont="1" applyBorder="1" applyAlignment="1">
      <alignment horizontal="left" vertical="top" wrapText="1"/>
    </xf>
    <xf numFmtId="0" fontId="13" fillId="0" borderId="17" xfId="0" applyFont="1" applyBorder="1" applyAlignment="1">
      <alignment horizontal="left" vertical="top" wrapText="1"/>
    </xf>
    <xf numFmtId="0" fontId="36" fillId="0" borderId="10" xfId="0" applyFont="1" applyBorder="1" applyAlignment="1">
      <alignment horizontal="left" vertical="center" wrapText="1"/>
    </xf>
    <xf numFmtId="0" fontId="36" fillId="0" borderId="16" xfId="0" applyFont="1" applyBorder="1" applyAlignment="1">
      <alignment horizontal="left" vertical="center" wrapText="1"/>
    </xf>
    <xf numFmtId="0" fontId="56" fillId="0" borderId="13" xfId="0" applyFont="1" applyBorder="1" applyAlignment="1">
      <alignment horizontal="center" vertical="center" wrapText="1"/>
    </xf>
    <xf numFmtId="0" fontId="56" fillId="0" borderId="45" xfId="0" applyFont="1" applyBorder="1" applyAlignment="1">
      <alignment horizontal="center" vertical="center" wrapText="1"/>
    </xf>
    <xf numFmtId="0" fontId="56" fillId="0" borderId="17" xfId="0" applyFont="1" applyBorder="1" applyAlignment="1">
      <alignment horizontal="center" vertical="center" wrapText="1"/>
    </xf>
    <xf numFmtId="0" fontId="0" fillId="0" borderId="10" xfId="0" applyBorder="1" applyAlignment="1">
      <alignment horizontal="center" wrapText="1"/>
    </xf>
    <xf numFmtId="0" fontId="0" fillId="0" borderId="16" xfId="0" applyBorder="1" applyAlignment="1">
      <alignment horizontal="center" wrapText="1"/>
    </xf>
    <xf numFmtId="0" fontId="0" fillId="0" borderId="11" xfId="0" applyBorder="1" applyAlignment="1">
      <alignment horizontal="center" wrapText="1"/>
    </xf>
    <xf numFmtId="0" fontId="0" fillId="0" borderId="4" xfId="0" applyBorder="1" applyAlignment="1">
      <alignment horizontal="left" wrapText="1"/>
    </xf>
    <xf numFmtId="0" fontId="0" fillId="0" borderId="5" xfId="0" applyBorder="1" applyAlignment="1">
      <alignment horizontal="left" wrapText="1"/>
    </xf>
    <xf numFmtId="0" fontId="10" fillId="0" borderId="7" xfId="0" applyFont="1" applyBorder="1" applyAlignment="1">
      <alignment horizontal="left" vertical="top" wrapText="1"/>
    </xf>
    <xf numFmtId="0" fontId="10" fillId="0" borderId="9" xfId="0" applyFont="1" applyBorder="1" applyAlignment="1">
      <alignment horizontal="left" vertical="top" wrapText="1"/>
    </xf>
    <xf numFmtId="0" fontId="24" fillId="0" borderId="10" xfId="0" applyFont="1" applyBorder="1" applyAlignment="1">
      <alignment horizontal="left" wrapText="1"/>
    </xf>
    <xf numFmtId="0" fontId="24" fillId="0" borderId="41" xfId="0" applyFont="1" applyBorder="1" applyAlignment="1">
      <alignment horizontal="left" wrapText="1"/>
    </xf>
    <xf numFmtId="0" fontId="9" fillId="20" borderId="10" xfId="0" applyFont="1" applyFill="1" applyBorder="1" applyAlignment="1">
      <alignment horizontal="center" vertical="center"/>
    </xf>
    <xf numFmtId="0" fontId="9" fillId="20" borderId="16" xfId="0" applyFont="1" applyFill="1" applyBorder="1" applyAlignment="1">
      <alignment horizontal="center" vertical="center"/>
    </xf>
    <xf numFmtId="0" fontId="9" fillId="20" borderId="11" xfId="0" applyFont="1" applyFill="1" applyBorder="1" applyAlignment="1">
      <alignment horizontal="center" vertical="center"/>
    </xf>
    <xf numFmtId="0" fontId="9" fillId="21" borderId="10" xfId="0" applyFont="1" applyFill="1" applyBorder="1" applyAlignment="1">
      <alignment horizontal="center" vertical="center"/>
    </xf>
    <xf numFmtId="0" fontId="9" fillId="21" borderId="16" xfId="0" applyFont="1" applyFill="1" applyBorder="1" applyAlignment="1">
      <alignment horizontal="center" vertical="center"/>
    </xf>
    <xf numFmtId="0" fontId="9" fillId="21" borderId="11" xfId="0" applyFont="1" applyFill="1" applyBorder="1" applyAlignment="1">
      <alignment horizontal="center" vertical="center"/>
    </xf>
    <xf numFmtId="0" fontId="10" fillId="0" borderId="10" xfId="0" applyFont="1" applyBorder="1" applyAlignment="1">
      <alignment horizontal="center" vertical="center"/>
    </xf>
    <xf numFmtId="0" fontId="10" fillId="0" borderId="16" xfId="0" applyFont="1" applyBorder="1" applyAlignment="1">
      <alignment horizontal="center" vertical="center"/>
    </xf>
    <xf numFmtId="0" fontId="10" fillId="0" borderId="11" xfId="0" applyFont="1" applyBorder="1" applyAlignment="1">
      <alignment horizontal="center" vertical="center"/>
    </xf>
    <xf numFmtId="0" fontId="36" fillId="0" borderId="1" xfId="0" applyFont="1" applyBorder="1" applyAlignment="1">
      <alignment horizontal="left" vertical="center" wrapText="1"/>
    </xf>
    <xf numFmtId="0" fontId="36" fillId="0" borderId="4" xfId="0" applyFont="1" applyBorder="1" applyAlignment="1">
      <alignment horizontal="left" vertical="center" wrapText="1"/>
    </xf>
    <xf numFmtId="0" fontId="13" fillId="0" borderId="7" xfId="0" applyFont="1" applyBorder="1" applyAlignment="1">
      <alignment horizontal="left" vertical="center" wrapText="1"/>
    </xf>
    <xf numFmtId="0" fontId="13" fillId="0" borderId="9" xfId="0" applyFont="1" applyBorder="1" applyAlignment="1">
      <alignment horizontal="left" vertical="center" wrapText="1"/>
    </xf>
    <xf numFmtId="0" fontId="13" fillId="0" borderId="60" xfId="0" applyFont="1" applyBorder="1" applyAlignment="1">
      <alignment horizontal="left" vertical="center" wrapText="1"/>
    </xf>
    <xf numFmtId="0" fontId="13" fillId="0" borderId="17" xfId="0" applyFont="1" applyBorder="1" applyAlignment="1">
      <alignment horizontal="left" vertical="center" wrapText="1"/>
    </xf>
    <xf numFmtId="0" fontId="13" fillId="0" borderId="50" xfId="0" applyFont="1" applyBorder="1" applyAlignment="1">
      <alignment horizontal="left" vertical="center" wrapText="1"/>
    </xf>
    <xf numFmtId="0" fontId="10" fillId="0" borderId="7" xfId="0" applyFont="1" applyBorder="1" applyAlignment="1">
      <alignment horizontal="left" vertical="center" wrapText="1"/>
    </xf>
    <xf numFmtId="0" fontId="10" fillId="0" borderId="9" xfId="0" applyFont="1" applyBorder="1" applyAlignment="1">
      <alignment horizontal="left" vertical="center" wrapText="1"/>
    </xf>
    <xf numFmtId="0" fontId="10" fillId="0" borderId="46" xfId="0" applyFont="1" applyBorder="1" applyAlignment="1">
      <alignment horizontal="left" vertical="center" wrapText="1"/>
    </xf>
    <xf numFmtId="0" fontId="9" fillId="0" borderId="9" xfId="0" applyFont="1" applyBorder="1" applyAlignment="1">
      <alignment horizontal="left" vertical="center" wrapText="1"/>
    </xf>
    <xf numFmtId="0" fontId="13" fillId="0" borderId="31" xfId="0" applyFont="1" applyBorder="1" applyAlignment="1">
      <alignment horizontal="left" vertical="center" wrapText="1"/>
    </xf>
    <xf numFmtId="0" fontId="13" fillId="0" borderId="38" xfId="0" applyFont="1" applyBorder="1" applyAlignment="1">
      <alignment horizontal="left" vertical="center" wrapText="1"/>
    </xf>
    <xf numFmtId="0" fontId="1" fillId="22" borderId="10" xfId="0" applyFont="1" applyFill="1" applyBorder="1" applyAlignment="1">
      <alignment horizontal="left"/>
    </xf>
    <xf numFmtId="0" fontId="1" fillId="22" borderId="16" xfId="0" applyFont="1" applyFill="1" applyBorder="1" applyAlignment="1">
      <alignment horizontal="left"/>
    </xf>
    <xf numFmtId="0" fontId="1" fillId="22" borderId="11" xfId="0" applyFont="1" applyFill="1" applyBorder="1" applyAlignment="1">
      <alignment horizontal="left"/>
    </xf>
    <xf numFmtId="0" fontId="36" fillId="0" borderId="52" xfId="0" applyFont="1" applyBorder="1" applyAlignment="1">
      <alignment horizontal="left" vertical="center" wrapText="1"/>
    </xf>
    <xf numFmtId="0" fontId="13" fillId="0" borderId="55" xfId="0" applyFont="1" applyBorder="1" applyAlignment="1">
      <alignment horizontal="left" vertical="center" wrapText="1"/>
    </xf>
    <xf numFmtId="0" fontId="13" fillId="0" borderId="3" xfId="0" applyFont="1" applyBorder="1" applyAlignment="1">
      <alignment horizontal="left" vertical="center" wrapText="1"/>
    </xf>
    <xf numFmtId="0" fontId="13" fillId="0" borderId="56" xfId="0" applyFont="1" applyBorder="1" applyAlignment="1">
      <alignment horizontal="left" vertical="center" wrapText="1"/>
    </xf>
    <xf numFmtId="0" fontId="13" fillId="0" borderId="51" xfId="0" applyFont="1" applyBorder="1" applyAlignment="1">
      <alignment horizontal="left" vertical="center" wrapText="1"/>
    </xf>
    <xf numFmtId="0" fontId="13" fillId="0" borderId="1" xfId="0" applyFont="1" applyBorder="1" applyAlignment="1">
      <alignment horizontal="left" vertical="center" wrapText="1"/>
    </xf>
    <xf numFmtId="0" fontId="13" fillId="0" borderId="4" xfId="0" applyFont="1" applyBorder="1" applyAlignment="1">
      <alignment horizontal="left" vertical="center" wrapText="1"/>
    </xf>
    <xf numFmtId="0" fontId="13" fillId="0" borderId="35" xfId="0" applyFont="1" applyBorder="1" applyAlignment="1">
      <alignment horizontal="left" vertical="center" wrapText="1"/>
    </xf>
    <xf numFmtId="0" fontId="13" fillId="0" borderId="36" xfId="0" applyFont="1" applyBorder="1" applyAlignment="1">
      <alignment horizontal="left" vertical="center" wrapText="1"/>
    </xf>
    <xf numFmtId="0" fontId="13" fillId="0" borderId="62" xfId="0" applyFont="1" applyBorder="1" applyAlignment="1">
      <alignment horizontal="left" vertical="center" wrapText="1"/>
    </xf>
    <xf numFmtId="0" fontId="15" fillId="0" borderId="31" xfId="0" applyFont="1" applyBorder="1" applyAlignment="1" applyProtection="1">
      <alignment wrapText="1"/>
      <protection locked="0"/>
    </xf>
    <xf numFmtId="0" fontId="15" fillId="0" borderId="38" xfId="0" applyFont="1" applyBorder="1" applyAlignment="1" applyProtection="1">
      <alignment wrapText="1"/>
      <protection locked="0"/>
    </xf>
    <xf numFmtId="2" fontId="19" fillId="10" borderId="31" xfId="0" applyNumberFormat="1" applyFont="1" applyFill="1" applyBorder="1" applyAlignment="1" applyProtection="1">
      <alignment horizontal="center" wrapText="1"/>
    </xf>
    <xf numFmtId="2" fontId="19" fillId="10" borderId="39" xfId="0" applyNumberFormat="1" applyFont="1" applyFill="1" applyBorder="1" applyAlignment="1" applyProtection="1">
      <alignment horizontal="center" wrapText="1"/>
    </xf>
    <xf numFmtId="2" fontId="42" fillId="0" borderId="31" xfId="0" applyNumberFormat="1" applyFont="1" applyFill="1" applyBorder="1" applyAlignment="1" applyProtection="1">
      <alignment horizontal="center" wrapText="1"/>
    </xf>
    <xf numFmtId="2" fontId="42" fillId="0" borderId="39" xfId="0" applyNumberFormat="1" applyFont="1" applyFill="1" applyBorder="1" applyAlignment="1" applyProtection="1">
      <alignment horizontal="center" wrapText="1"/>
    </xf>
    <xf numFmtId="0" fontId="15" fillId="0" borderId="35" xfId="0" applyFont="1" applyBorder="1" applyAlignment="1" applyProtection="1">
      <alignment wrapText="1"/>
      <protection locked="0"/>
    </xf>
    <xf numFmtId="0" fontId="15" fillId="0" borderId="36" xfId="0" applyFont="1" applyBorder="1" applyAlignment="1" applyProtection="1">
      <alignment wrapText="1"/>
      <protection locked="0"/>
    </xf>
    <xf numFmtId="4" fontId="19" fillId="7" borderId="52" xfId="0" applyNumberFormat="1" applyFont="1" applyFill="1" applyBorder="1" applyAlignment="1" applyProtection="1">
      <alignment horizontal="center" wrapText="1"/>
      <protection locked="0"/>
    </xf>
    <xf numFmtId="4" fontId="19" fillId="0" borderId="34" xfId="0" applyNumberFormat="1" applyFont="1" applyFill="1" applyBorder="1" applyAlignment="1" applyProtection="1">
      <alignment horizontal="center" wrapText="1"/>
      <protection locked="0"/>
    </xf>
    <xf numFmtId="4" fontId="19" fillId="0" borderId="37" xfId="0" applyNumberFormat="1" applyFont="1" applyFill="1" applyBorder="1" applyAlignment="1" applyProtection="1">
      <alignment horizontal="center" wrapText="1"/>
      <protection locked="0"/>
    </xf>
    <xf numFmtId="2" fontId="19" fillId="0" borderId="31" xfId="0" applyNumberFormat="1" applyFont="1" applyFill="1" applyBorder="1" applyAlignment="1" applyProtection="1">
      <alignment horizontal="center" wrapText="1"/>
    </xf>
    <xf numFmtId="2" fontId="19" fillId="0" borderId="40" xfId="0" applyNumberFormat="1" applyFont="1" applyFill="1" applyBorder="1" applyAlignment="1" applyProtection="1">
      <alignment horizontal="center" wrapText="1"/>
    </xf>
    <xf numFmtId="2" fontId="42" fillId="0" borderId="40" xfId="0" applyNumberFormat="1" applyFont="1" applyFill="1" applyBorder="1" applyAlignment="1" applyProtection="1">
      <alignment horizontal="center" wrapText="1"/>
    </xf>
    <xf numFmtId="0" fontId="15" fillId="13" borderId="10" xfId="0" applyFont="1" applyFill="1" applyBorder="1" applyAlignment="1" applyProtection="1">
      <alignment horizontal="center" vertical="center" wrapText="1"/>
      <protection locked="0"/>
    </xf>
    <xf numFmtId="0" fontId="15" fillId="13" borderId="11" xfId="0" applyFont="1" applyFill="1" applyBorder="1" applyAlignment="1" applyProtection="1">
      <alignment horizontal="center" vertical="center" wrapText="1"/>
      <protection locked="0"/>
    </xf>
    <xf numFmtId="0" fontId="17" fillId="3" borderId="8" xfId="0" applyFont="1" applyFill="1" applyBorder="1" applyAlignment="1" applyProtection="1">
      <alignment horizontal="center" vertical="center" textRotation="255" wrapText="1"/>
      <protection locked="0"/>
    </xf>
    <xf numFmtId="0" fontId="17" fillId="3" borderId="14" xfId="0" applyFont="1" applyFill="1" applyBorder="1" applyAlignment="1" applyProtection="1">
      <alignment horizontal="center" vertical="center" textRotation="255" wrapText="1"/>
      <protection locked="0"/>
    </xf>
    <xf numFmtId="0" fontId="15" fillId="3" borderId="6" xfId="0" applyFont="1" applyFill="1" applyBorder="1" applyAlignment="1" applyProtection="1">
      <alignment horizontal="center" vertical="center" textRotation="255" wrapText="1"/>
      <protection locked="0"/>
    </xf>
    <xf numFmtId="0" fontId="15" fillId="3" borderId="12" xfId="0" applyFont="1" applyFill="1" applyBorder="1" applyAlignment="1" applyProtection="1">
      <alignment horizontal="center" vertical="center" textRotation="255" wrapText="1"/>
      <protection locked="0"/>
    </xf>
    <xf numFmtId="0" fontId="15" fillId="12" borderId="10" xfId="0" applyFont="1" applyFill="1" applyBorder="1" applyAlignment="1" applyProtection="1">
      <alignment horizontal="center" vertical="center" wrapText="1"/>
      <protection locked="0"/>
    </xf>
    <xf numFmtId="0" fontId="15" fillId="12" borderId="16" xfId="0" applyFont="1" applyFill="1" applyBorder="1" applyAlignment="1" applyProtection="1">
      <alignment horizontal="center" vertical="center" wrapText="1"/>
      <protection locked="0"/>
    </xf>
    <xf numFmtId="0" fontId="15" fillId="12" borderId="11" xfId="0" applyFont="1" applyFill="1" applyBorder="1" applyAlignment="1" applyProtection="1">
      <alignment horizontal="center" vertical="center" wrapText="1"/>
      <protection locked="0"/>
    </xf>
    <xf numFmtId="0" fontId="15" fillId="0" borderId="47" xfId="0" applyFont="1" applyBorder="1" applyAlignment="1" applyProtection="1">
      <alignment horizontal="center" vertical="center" textRotation="255" wrapText="1"/>
      <protection locked="0"/>
    </xf>
    <xf numFmtId="0" fontId="15" fillId="0" borderId="23" xfId="0" applyFont="1" applyBorder="1" applyAlignment="1" applyProtection="1">
      <alignment horizontal="center" vertical="center" textRotation="255" wrapText="1"/>
      <protection locked="0"/>
    </xf>
    <xf numFmtId="0" fontId="15" fillId="0" borderId="30" xfId="0" applyFont="1" applyBorder="1" applyAlignment="1" applyProtection="1">
      <alignment horizontal="center" vertical="center" textRotation="255" wrapText="1"/>
      <protection locked="0"/>
    </xf>
    <xf numFmtId="0" fontId="15" fillId="0" borderId="32" xfId="0" applyFont="1" applyBorder="1" applyAlignment="1" applyProtection="1">
      <alignment wrapText="1"/>
      <protection locked="0"/>
    </xf>
    <xf numFmtId="0" fontId="15" fillId="0" borderId="33" xfId="0" applyFont="1" applyBorder="1" applyAlignment="1" applyProtection="1">
      <alignment wrapText="1"/>
      <protection locked="0"/>
    </xf>
    <xf numFmtId="164" fontId="16" fillId="11" borderId="21" xfId="0" applyNumberFormat="1" applyFont="1" applyFill="1" applyBorder="1" applyAlignment="1" applyProtection="1">
      <alignment horizontal="center" wrapText="1"/>
    </xf>
    <xf numFmtId="164" fontId="20" fillId="0" borderId="54" xfId="0" applyNumberFormat="1" applyFont="1" applyBorder="1" applyAlignment="1" applyProtection="1">
      <alignment horizontal="center" wrapText="1"/>
      <protection locked="0"/>
    </xf>
    <xf numFmtId="164" fontId="20" fillId="0" borderId="22" xfId="0" applyNumberFormat="1" applyFont="1" applyBorder="1" applyAlignment="1" applyProtection="1">
      <alignment horizontal="center" wrapText="1"/>
      <protection locked="0"/>
    </xf>
    <xf numFmtId="2" fontId="20" fillId="13" borderId="18" xfId="0" applyNumberFormat="1" applyFont="1" applyFill="1" applyBorder="1" applyAlignment="1" applyProtection="1">
      <alignment horizontal="center" wrapText="1"/>
    </xf>
    <xf numFmtId="0" fontId="20" fillId="13" borderId="56" xfId="0" applyFont="1" applyFill="1" applyBorder="1" applyAlignment="1" applyProtection="1">
      <alignment horizontal="center" wrapText="1"/>
    </xf>
    <xf numFmtId="2" fontId="19" fillId="0" borderId="55" xfId="0" applyNumberFormat="1" applyFont="1" applyFill="1" applyBorder="1" applyAlignment="1" applyProtection="1">
      <alignment horizontal="center" wrapText="1"/>
    </xf>
    <xf numFmtId="0" fontId="19" fillId="0" borderId="19" xfId="0" applyFont="1" applyFill="1" applyBorder="1" applyAlignment="1" applyProtection="1">
      <alignment horizontal="center" wrapText="1"/>
    </xf>
    <xf numFmtId="2" fontId="19" fillId="0" borderId="58" xfId="0" applyNumberFormat="1" applyFont="1" applyFill="1" applyBorder="1" applyAlignment="1" applyProtection="1">
      <alignment horizontal="center" wrapText="1"/>
    </xf>
    <xf numFmtId="0" fontId="19" fillId="0" borderId="57" xfId="0" applyFont="1" applyFill="1" applyBorder="1" applyAlignment="1" applyProtection="1">
      <alignment horizontal="center" wrapText="1"/>
    </xf>
    <xf numFmtId="2" fontId="20" fillId="13" borderId="12" xfId="0" applyNumberFormat="1" applyFont="1" applyFill="1" applyBorder="1" applyAlignment="1" applyProtection="1">
      <alignment horizontal="center" wrapText="1"/>
    </xf>
    <xf numFmtId="0" fontId="20" fillId="13" borderId="14" xfId="0" applyFont="1" applyFill="1" applyBorder="1" applyAlignment="1" applyProtection="1">
      <alignment horizontal="center" wrapText="1"/>
    </xf>
    <xf numFmtId="0" fontId="19" fillId="0" borderId="10" xfId="0" applyFont="1" applyBorder="1" applyAlignment="1" applyProtection="1">
      <alignment horizontal="center" wrapText="1"/>
    </xf>
    <xf numFmtId="0" fontId="19" fillId="0" borderId="16" xfId="0" applyFont="1" applyBorder="1" applyAlignment="1" applyProtection="1">
      <alignment horizontal="center" wrapText="1"/>
    </xf>
    <xf numFmtId="0" fontId="19" fillId="0" borderId="11" xfId="0" applyFont="1" applyBorder="1" applyAlignment="1" applyProtection="1">
      <alignment horizontal="center" wrapText="1"/>
    </xf>
    <xf numFmtId="0" fontId="15" fillId="0" borderId="55" xfId="0" applyFont="1" applyBorder="1" applyAlignment="1" applyProtection="1">
      <alignment wrapText="1"/>
      <protection locked="0"/>
    </xf>
    <xf numFmtId="0" fontId="15" fillId="0" borderId="56" xfId="0" applyFont="1" applyBorder="1" applyAlignment="1" applyProtection="1">
      <alignment wrapText="1"/>
      <protection locked="0"/>
    </xf>
    <xf numFmtId="2" fontId="20" fillId="12" borderId="18" xfId="0" applyNumberFormat="1" applyFont="1" applyFill="1" applyBorder="1" applyAlignment="1" applyProtection="1">
      <alignment horizontal="center" wrapText="1"/>
    </xf>
    <xf numFmtId="0" fontId="20" fillId="12" borderId="56" xfId="0" applyFont="1" applyFill="1" applyBorder="1" applyAlignment="1" applyProtection="1">
      <alignment horizontal="center" wrapText="1"/>
    </xf>
    <xf numFmtId="2" fontId="19" fillId="0" borderId="55" xfId="0" applyNumberFormat="1" applyFont="1" applyBorder="1" applyAlignment="1" applyProtection="1">
      <alignment horizontal="center" wrapText="1"/>
    </xf>
    <xf numFmtId="0" fontId="19" fillId="0" borderId="19" xfId="0" applyFont="1" applyBorder="1" applyAlignment="1" applyProtection="1">
      <alignment horizontal="center" wrapText="1"/>
    </xf>
    <xf numFmtId="0" fontId="15" fillId="0" borderId="12" xfId="0" applyFont="1" applyBorder="1" applyAlignment="1" applyProtection="1">
      <alignment wrapText="1"/>
      <protection locked="0"/>
    </xf>
    <xf numFmtId="0" fontId="15" fillId="0" borderId="57" xfId="0" applyFont="1" applyBorder="1" applyAlignment="1" applyProtection="1">
      <alignment wrapText="1"/>
      <protection locked="0"/>
    </xf>
    <xf numFmtId="2" fontId="19" fillId="0" borderId="58" xfId="0" applyNumberFormat="1" applyFont="1" applyBorder="1" applyAlignment="1" applyProtection="1">
      <alignment horizontal="center" wrapText="1"/>
    </xf>
    <xf numFmtId="0" fontId="19" fillId="0" borderId="57" xfId="0" applyFont="1" applyBorder="1" applyAlignment="1" applyProtection="1">
      <alignment horizontal="center" wrapText="1"/>
    </xf>
    <xf numFmtId="2" fontId="20" fillId="12" borderId="12" xfId="0" applyNumberFormat="1" applyFont="1" applyFill="1" applyBorder="1" applyAlignment="1" applyProtection="1">
      <alignment horizontal="center" wrapText="1"/>
    </xf>
    <xf numFmtId="0" fontId="20" fillId="12" borderId="14" xfId="0" applyFont="1" applyFill="1" applyBorder="1" applyAlignment="1" applyProtection="1">
      <alignment horizontal="center" wrapText="1"/>
    </xf>
    <xf numFmtId="0" fontId="43" fillId="0" borderId="16" xfId="0" applyFont="1" applyFill="1" applyBorder="1" applyAlignment="1" applyProtection="1">
      <alignment horizontal="left" wrapText="1"/>
      <protection locked="0"/>
    </xf>
    <xf numFmtId="0" fontId="15" fillId="0" borderId="16" xfId="0" applyFont="1" applyFill="1" applyBorder="1" applyAlignment="1" applyProtection="1">
      <alignment horizontal="left" wrapText="1"/>
      <protection locked="0"/>
    </xf>
    <xf numFmtId="0" fontId="22" fillId="0" borderId="16" xfId="0" applyFont="1" applyFill="1" applyBorder="1" applyAlignment="1" applyProtection="1">
      <alignment horizontal="left" wrapText="1"/>
      <protection locked="0"/>
    </xf>
    <xf numFmtId="0" fontId="15" fillId="0" borderId="10" xfId="0" applyFont="1" applyBorder="1" applyAlignment="1" applyProtection="1">
      <alignment wrapText="1"/>
      <protection locked="0"/>
    </xf>
    <xf numFmtId="0" fontId="15" fillId="0" borderId="16" xfId="0" applyFont="1" applyBorder="1" applyAlignment="1" applyProtection="1">
      <alignment wrapText="1"/>
      <protection locked="0"/>
    </xf>
    <xf numFmtId="2" fontId="20" fillId="7" borderId="12" xfId="0" applyNumberFormat="1" applyFont="1" applyFill="1" applyBorder="1" applyAlignment="1" applyProtection="1">
      <alignment horizontal="center" wrapText="1"/>
    </xf>
    <xf numFmtId="0" fontId="20" fillId="7" borderId="14" xfId="0" applyFont="1" applyFill="1" applyBorder="1" applyAlignment="1" applyProtection="1">
      <alignment horizontal="center" wrapText="1"/>
    </xf>
    <xf numFmtId="0" fontId="15" fillId="7" borderId="10" xfId="0" applyFont="1" applyFill="1" applyBorder="1" applyAlignment="1" applyProtection="1">
      <alignment horizontal="center" vertical="center" wrapText="1"/>
      <protection locked="0"/>
    </xf>
    <xf numFmtId="0" fontId="15" fillId="7" borderId="16" xfId="0" applyFont="1" applyFill="1" applyBorder="1" applyAlignment="1" applyProtection="1">
      <alignment horizontal="center" vertical="center" wrapText="1"/>
      <protection locked="0"/>
    </xf>
    <xf numFmtId="0" fontId="15" fillId="7" borderId="11" xfId="0" applyFont="1" applyFill="1" applyBorder="1" applyAlignment="1" applyProtection="1">
      <alignment horizontal="center" vertical="center" wrapText="1"/>
      <protection locked="0"/>
    </xf>
    <xf numFmtId="0" fontId="15" fillId="14" borderId="10" xfId="0" applyFont="1" applyFill="1" applyBorder="1" applyAlignment="1" applyProtection="1">
      <alignment horizontal="center" vertical="center" wrapText="1"/>
      <protection locked="0"/>
    </xf>
    <xf numFmtId="0" fontId="15" fillId="14" borderId="16" xfId="0" applyFont="1" applyFill="1" applyBorder="1" applyAlignment="1" applyProtection="1">
      <alignment horizontal="center" vertical="center" wrapText="1"/>
      <protection locked="0"/>
    </xf>
    <xf numFmtId="0" fontId="15" fillId="14" borderId="11" xfId="0" applyFont="1" applyFill="1" applyBorder="1" applyAlignment="1" applyProtection="1">
      <alignment horizontal="center" vertical="center" wrapText="1"/>
      <protection locked="0"/>
    </xf>
    <xf numFmtId="0" fontId="15" fillId="15" borderId="10" xfId="0" applyFont="1" applyFill="1" applyBorder="1" applyAlignment="1" applyProtection="1">
      <alignment horizontal="center" vertical="center" wrapText="1"/>
      <protection locked="0"/>
    </xf>
    <xf numFmtId="0" fontId="15" fillId="15" borderId="16" xfId="0" applyFont="1" applyFill="1" applyBorder="1" applyAlignment="1" applyProtection="1">
      <alignment horizontal="center" vertical="center" wrapText="1"/>
      <protection locked="0"/>
    </xf>
    <xf numFmtId="0" fontId="15" fillId="15" borderId="11" xfId="0" applyFont="1" applyFill="1" applyBorder="1" applyAlignment="1" applyProtection="1">
      <alignment horizontal="center" vertical="center" wrapText="1"/>
      <protection locked="0"/>
    </xf>
    <xf numFmtId="0" fontId="15" fillId="10" borderId="10" xfId="0" applyFont="1" applyFill="1" applyBorder="1" applyAlignment="1" applyProtection="1">
      <alignment horizontal="center" vertical="center" wrapText="1"/>
      <protection locked="0"/>
    </xf>
    <xf numFmtId="0" fontId="15" fillId="10" borderId="16" xfId="0" applyFont="1" applyFill="1" applyBorder="1" applyAlignment="1" applyProtection="1">
      <alignment horizontal="center" vertical="center" wrapText="1"/>
      <protection locked="0"/>
    </xf>
    <xf numFmtId="0" fontId="15" fillId="10" borderId="11" xfId="0" applyFont="1" applyFill="1" applyBorder="1" applyAlignment="1" applyProtection="1">
      <alignment horizontal="center" vertical="center" wrapText="1"/>
      <protection locked="0"/>
    </xf>
    <xf numFmtId="0" fontId="15" fillId="16" borderId="10" xfId="0" applyFont="1" applyFill="1" applyBorder="1" applyAlignment="1" applyProtection="1">
      <alignment horizontal="center" vertical="center" wrapText="1"/>
      <protection locked="0"/>
    </xf>
    <xf numFmtId="0" fontId="15" fillId="16" borderId="16" xfId="0" applyFont="1" applyFill="1" applyBorder="1" applyAlignment="1" applyProtection="1">
      <alignment horizontal="center" vertical="center" wrapText="1"/>
      <protection locked="0"/>
    </xf>
    <xf numFmtId="0" fontId="15" fillId="16" borderId="11" xfId="0" applyFont="1" applyFill="1" applyBorder="1" applyAlignment="1" applyProtection="1">
      <alignment horizontal="center" vertical="center" wrapText="1"/>
      <protection locked="0"/>
    </xf>
    <xf numFmtId="0" fontId="47" fillId="12" borderId="10" xfId="0" applyFont="1" applyFill="1" applyBorder="1" applyAlignment="1">
      <alignment horizontal="center"/>
    </xf>
    <xf numFmtId="0" fontId="47" fillId="12" borderId="16" xfId="0" applyFont="1" applyFill="1" applyBorder="1" applyAlignment="1">
      <alignment horizontal="center"/>
    </xf>
    <xf numFmtId="0" fontId="47" fillId="12" borderId="11" xfId="0" applyFont="1" applyFill="1" applyBorder="1" applyAlignment="1">
      <alignment horizontal="center"/>
    </xf>
    <xf numFmtId="0" fontId="47" fillId="13" borderId="10" xfId="0" applyFont="1" applyFill="1" applyBorder="1" applyAlignment="1">
      <alignment horizontal="center"/>
    </xf>
    <xf numFmtId="0" fontId="47" fillId="13" borderId="16" xfId="0" applyFont="1" applyFill="1" applyBorder="1" applyAlignment="1">
      <alignment horizontal="center"/>
    </xf>
    <xf numFmtId="0" fontId="47" fillId="13" borderId="11" xfId="0" applyFont="1" applyFill="1" applyBorder="1" applyAlignment="1">
      <alignment horizontal="center"/>
    </xf>
    <xf numFmtId="0" fontId="47" fillId="7" borderId="10" xfId="0" applyFont="1" applyFill="1" applyBorder="1" applyAlignment="1">
      <alignment horizontal="center"/>
    </xf>
    <xf numFmtId="0" fontId="47" fillId="7" borderId="16" xfId="0" applyFont="1" applyFill="1" applyBorder="1" applyAlignment="1">
      <alignment horizontal="center"/>
    </xf>
    <xf numFmtId="0" fontId="47" fillId="7" borderId="11" xfId="0" applyFont="1" applyFill="1" applyBorder="1" applyAlignment="1">
      <alignment horizontal="center"/>
    </xf>
    <xf numFmtId="0" fontId="47" fillId="14" borderId="10" xfId="0" applyFont="1" applyFill="1" applyBorder="1" applyAlignment="1">
      <alignment horizontal="center"/>
    </xf>
    <xf numFmtId="0" fontId="47" fillId="14" borderId="16" xfId="0" applyFont="1" applyFill="1" applyBorder="1" applyAlignment="1">
      <alignment horizontal="center"/>
    </xf>
    <xf numFmtId="0" fontId="47" fillId="14" borderId="11" xfId="0" applyFont="1" applyFill="1" applyBorder="1" applyAlignment="1">
      <alignment horizontal="center"/>
    </xf>
    <xf numFmtId="0" fontId="47" fillId="15" borderId="10" xfId="0" applyFont="1" applyFill="1" applyBorder="1" applyAlignment="1">
      <alignment horizontal="center"/>
    </xf>
    <xf numFmtId="0" fontId="47" fillId="15" borderId="16" xfId="0" applyFont="1" applyFill="1" applyBorder="1" applyAlignment="1">
      <alignment horizontal="center"/>
    </xf>
    <xf numFmtId="0" fontId="47" fillId="15" borderId="11" xfId="0" applyFont="1" applyFill="1" applyBorder="1" applyAlignment="1">
      <alignment horizontal="center"/>
    </xf>
    <xf numFmtId="0" fontId="47" fillId="10" borderId="10" xfId="0" applyFont="1" applyFill="1" applyBorder="1" applyAlignment="1">
      <alignment horizontal="center"/>
    </xf>
    <xf numFmtId="0" fontId="47" fillId="10" borderId="16" xfId="0" applyFont="1" applyFill="1" applyBorder="1" applyAlignment="1">
      <alignment horizontal="center"/>
    </xf>
    <xf numFmtId="0" fontId="47" fillId="10" borderId="11" xfId="0" applyFont="1" applyFill="1" applyBorder="1" applyAlignment="1">
      <alignment horizontal="center"/>
    </xf>
    <xf numFmtId="0" fontId="47" fillId="16" borderId="10" xfId="0" applyFont="1" applyFill="1" applyBorder="1" applyAlignment="1">
      <alignment horizontal="center"/>
    </xf>
    <xf numFmtId="0" fontId="47" fillId="16" borderId="16" xfId="0" applyFont="1" applyFill="1" applyBorder="1" applyAlignment="1">
      <alignment horizontal="center"/>
    </xf>
    <xf numFmtId="0" fontId="47" fillId="16" borderId="11" xfId="0" applyFont="1" applyFill="1" applyBorder="1" applyAlignment="1">
      <alignment horizontal="center"/>
    </xf>
    <xf numFmtId="0" fontId="15" fillId="13" borderId="16" xfId="0" applyFont="1" applyFill="1" applyBorder="1" applyAlignment="1" applyProtection="1">
      <alignment horizontal="center" vertical="center" wrapText="1"/>
      <protection locked="0"/>
    </xf>
    <xf numFmtId="2" fontId="20" fillId="16" borderId="18" xfId="0" applyNumberFormat="1" applyFont="1" applyFill="1" applyBorder="1" applyAlignment="1" applyProtection="1">
      <alignment horizontal="center" wrapText="1"/>
    </xf>
    <xf numFmtId="0" fontId="20" fillId="16" borderId="56" xfId="0" applyFont="1" applyFill="1" applyBorder="1" applyAlignment="1" applyProtection="1">
      <alignment horizontal="center" wrapText="1"/>
    </xf>
    <xf numFmtId="2" fontId="20" fillId="16" borderId="12" xfId="0" applyNumberFormat="1" applyFont="1" applyFill="1" applyBorder="1" applyAlignment="1" applyProtection="1">
      <alignment horizontal="center" wrapText="1"/>
    </xf>
    <xf numFmtId="0" fontId="20" fillId="16" borderId="14" xfId="0" applyFont="1" applyFill="1" applyBorder="1" applyAlignment="1" applyProtection="1">
      <alignment horizontal="center" wrapText="1"/>
    </xf>
    <xf numFmtId="2" fontId="20" fillId="10" borderId="18" xfId="0" applyNumberFormat="1" applyFont="1" applyFill="1" applyBorder="1" applyAlignment="1" applyProtection="1">
      <alignment horizontal="center" wrapText="1"/>
    </xf>
    <xf numFmtId="0" fontId="20" fillId="10" borderId="56" xfId="0" applyFont="1" applyFill="1" applyBorder="1" applyAlignment="1" applyProtection="1">
      <alignment horizontal="center" wrapText="1"/>
    </xf>
    <xf numFmtId="2" fontId="20" fillId="10" borderId="12" xfId="0" applyNumberFormat="1" applyFont="1" applyFill="1" applyBorder="1" applyAlignment="1" applyProtection="1">
      <alignment horizontal="center" wrapText="1"/>
    </xf>
    <xf numFmtId="0" fontId="20" fillId="10" borderId="14" xfId="0" applyFont="1" applyFill="1" applyBorder="1" applyAlignment="1" applyProtection="1">
      <alignment horizontal="center" wrapText="1"/>
    </xf>
    <xf numFmtId="2" fontId="20" fillId="15" borderId="18" xfId="0" applyNumberFormat="1" applyFont="1" applyFill="1" applyBorder="1" applyAlignment="1" applyProtection="1">
      <alignment horizontal="center" wrapText="1"/>
    </xf>
    <xf numFmtId="0" fontId="20" fillId="15" borderId="56" xfId="0" applyFont="1" applyFill="1" applyBorder="1" applyAlignment="1" applyProtection="1">
      <alignment horizontal="center" wrapText="1"/>
    </xf>
    <xf numFmtId="2" fontId="20" fillId="15" borderId="12" xfId="0" applyNumberFormat="1" applyFont="1" applyFill="1" applyBorder="1" applyAlignment="1" applyProtection="1">
      <alignment horizontal="center" wrapText="1"/>
    </xf>
    <xf numFmtId="0" fontId="20" fillId="15" borderId="14" xfId="0" applyFont="1" applyFill="1" applyBorder="1" applyAlignment="1" applyProtection="1">
      <alignment horizontal="center" wrapText="1"/>
    </xf>
    <xf numFmtId="2" fontId="20" fillId="14" borderId="18" xfId="0" applyNumberFormat="1" applyFont="1" applyFill="1" applyBorder="1" applyAlignment="1" applyProtection="1">
      <alignment horizontal="center" wrapText="1"/>
    </xf>
    <xf numFmtId="0" fontId="20" fillId="14" borderId="56" xfId="0" applyFont="1" applyFill="1" applyBorder="1" applyAlignment="1" applyProtection="1">
      <alignment horizontal="center" wrapText="1"/>
    </xf>
    <xf numFmtId="2" fontId="20" fillId="14" borderId="12" xfId="0" applyNumberFormat="1" applyFont="1" applyFill="1" applyBorder="1" applyAlignment="1" applyProtection="1">
      <alignment horizontal="center" wrapText="1"/>
    </xf>
    <xf numFmtId="0" fontId="20" fillId="14" borderId="14" xfId="0" applyFont="1" applyFill="1" applyBorder="1" applyAlignment="1" applyProtection="1">
      <alignment horizontal="center" wrapText="1"/>
    </xf>
    <xf numFmtId="2" fontId="20" fillId="7" borderId="18" xfId="0" applyNumberFormat="1" applyFont="1" applyFill="1" applyBorder="1" applyAlignment="1" applyProtection="1">
      <alignment horizontal="center" wrapText="1"/>
    </xf>
    <xf numFmtId="0" fontId="20" fillId="7" borderId="56" xfId="0" applyFont="1" applyFill="1" applyBorder="1" applyAlignment="1" applyProtection="1">
      <alignment horizontal="center" wrapText="1"/>
    </xf>
    <xf numFmtId="0" fontId="5" fillId="0" borderId="0" xfId="0" applyFont="1" applyAlignment="1">
      <alignment horizontal="left"/>
    </xf>
    <xf numFmtId="0" fontId="0" fillId="21" borderId="10" xfId="0" applyFill="1" applyBorder="1" applyAlignment="1">
      <alignment horizontal="center" wrapText="1"/>
    </xf>
    <xf numFmtId="0" fontId="0" fillId="21" borderId="16" xfId="0" applyFill="1" applyBorder="1" applyAlignment="1">
      <alignment horizontal="center" wrapText="1"/>
    </xf>
    <xf numFmtId="0" fontId="0" fillId="21" borderId="10" xfId="0" applyFill="1" applyBorder="1" applyAlignment="1">
      <alignment horizontal="center"/>
    </xf>
    <xf numFmtId="0" fontId="0" fillId="21" borderId="16" xfId="0" applyFill="1" applyBorder="1" applyAlignment="1">
      <alignment horizontal="center"/>
    </xf>
    <xf numFmtId="0" fontId="0" fillId="21" borderId="11" xfId="0" applyFill="1" applyBorder="1" applyAlignment="1">
      <alignment horizontal="center"/>
    </xf>
    <xf numFmtId="0" fontId="0" fillId="0" borderId="5" xfId="0" applyBorder="1"/>
    <xf numFmtId="4" fontId="23" fillId="0" borderId="33" xfId="0" applyNumberFormat="1" applyFont="1" applyBorder="1"/>
    <xf numFmtId="4" fontId="23" fillId="0" borderId="75" xfId="0" applyNumberFormat="1" applyFont="1" applyBorder="1"/>
    <xf numFmtId="4" fontId="1" fillId="0" borderId="20" xfId="0" applyNumberFormat="1" applyFont="1" applyBorder="1"/>
    <xf numFmtId="4" fontId="1" fillId="0" borderId="29" xfId="0" applyNumberFormat="1" applyFont="1" applyBorder="1"/>
    <xf numFmtId="0" fontId="0" fillId="0" borderId="61" xfId="0" applyBorder="1"/>
    <xf numFmtId="0" fontId="0" fillId="0" borderId="42" xfId="0" applyBorder="1"/>
    <xf numFmtId="0" fontId="0" fillId="0" borderId="43" xfId="0" applyBorder="1"/>
    <xf numFmtId="0" fontId="17" fillId="0" borderId="0" xfId="0" applyFont="1"/>
    <xf numFmtId="0" fontId="19" fillId="0" borderId="1" xfId="0" applyFont="1" applyBorder="1"/>
    <xf numFmtId="0" fontId="19" fillId="0" borderId="1" xfId="0" applyFont="1" applyBorder="1" applyAlignment="1">
      <alignment horizontal="center"/>
    </xf>
    <xf numFmtId="4" fontId="19" fillId="0" borderId="1" xfId="0" applyNumberFormat="1" applyFont="1" applyBorder="1"/>
    <xf numFmtId="0" fontId="19" fillId="0" borderId="4" xfId="0" applyFont="1" applyBorder="1" applyAlignment="1">
      <alignment horizontal="left" wrapText="1"/>
    </xf>
    <xf numFmtId="0" fontId="19" fillId="0" borderId="5" xfId="0" applyFont="1" applyBorder="1" applyAlignment="1">
      <alignment horizontal="left" wrapText="1"/>
    </xf>
    <xf numFmtId="4" fontId="19" fillId="0" borderId="1" xfId="0" applyNumberFormat="1" applyFont="1" applyBorder="1" applyAlignment="1">
      <alignment horizontal="right"/>
    </xf>
    <xf numFmtId="0" fontId="15" fillId="0" borderId="1" xfId="0" applyFont="1" applyBorder="1" applyAlignment="1">
      <alignment horizontal="left" wrapText="1"/>
    </xf>
    <xf numFmtId="4" fontId="17" fillId="0" borderId="1" xfId="0" applyNumberFormat="1" applyFont="1" applyBorder="1"/>
    <xf numFmtId="0" fontId="18" fillId="0" borderId="4" xfId="0" applyFont="1" applyBorder="1" applyAlignment="1">
      <alignment horizontal="left" wrapText="1"/>
    </xf>
    <xf numFmtId="0" fontId="18" fillId="0" borderId="5" xfId="0" applyFont="1" applyBorder="1" applyAlignment="1">
      <alignment horizontal="left" wrapText="1"/>
    </xf>
    <xf numFmtId="4" fontId="17" fillId="0" borderId="0" xfId="0" applyNumberFormat="1" applyFont="1"/>
    <xf numFmtId="4" fontId="19" fillId="0" borderId="0" xfId="0" applyNumberFormat="1" applyFont="1"/>
    <xf numFmtId="0" fontId="17" fillId="0" borderId="0" xfId="0" applyFont="1" applyAlignment="1">
      <alignment horizontal="left" wrapText="1"/>
    </xf>
    <xf numFmtId="0" fontId="69" fillId="0" borderId="10" xfId="0" applyFont="1" applyBorder="1"/>
    <xf numFmtId="4" fontId="69" fillId="0" borderId="11" xfId="0" applyNumberFormat="1" applyFont="1" applyBorder="1"/>
    <xf numFmtId="0" fontId="19" fillId="0" borderId="0" xfId="0" applyFont="1" applyBorder="1"/>
    <xf numFmtId="0" fontId="9" fillId="0" borderId="10" xfId="0" applyFont="1" applyBorder="1" applyAlignment="1">
      <alignment horizontal="left" vertical="center" wrapText="1"/>
    </xf>
  </cellXfs>
  <cellStyles count="1">
    <cellStyle name="Normální" xfId="0" builtinId="0"/>
  </cellStyles>
  <dxfs count="0"/>
  <tableStyles count="0" defaultTableStyle="TableStyleMedium2" defaultPivotStyle="PivotStyleLight16"/>
  <colors>
    <mruColors>
      <color rgb="FFCCFFFF"/>
      <color rgb="FFC39BE1"/>
      <color rgb="FF66FF66"/>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457200</xdr:colOff>
      <xdr:row>45</xdr:row>
      <xdr:rowOff>161925</xdr:rowOff>
    </xdr:from>
    <xdr:to>
      <xdr:col>4</xdr:col>
      <xdr:colOff>502919</xdr:colOff>
      <xdr:row>47</xdr:row>
      <xdr:rowOff>0</xdr:rowOff>
    </xdr:to>
    <xdr:sp macro="" textlink="">
      <xdr:nvSpPr>
        <xdr:cNvPr id="3" name="Šipka nahoru 2"/>
        <xdr:cNvSpPr/>
      </xdr:nvSpPr>
      <xdr:spPr bwMode="auto">
        <a:xfrm>
          <a:off x="5505450" y="18649950"/>
          <a:ext cx="45719" cy="171450"/>
        </a:xfrm>
        <a:prstGeom prst="up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cs-CZ" sz="1100"/>
        </a:p>
      </xdr:txBody>
    </xdr:sp>
    <xdr:clientData/>
  </xdr:twoCellAnchor>
  <xdr:twoCellAnchor>
    <xdr:from>
      <xdr:col>11</xdr:col>
      <xdr:colOff>457200</xdr:colOff>
      <xdr:row>45</xdr:row>
      <xdr:rowOff>161925</xdr:rowOff>
    </xdr:from>
    <xdr:to>
      <xdr:col>11</xdr:col>
      <xdr:colOff>502919</xdr:colOff>
      <xdr:row>47</xdr:row>
      <xdr:rowOff>0</xdr:rowOff>
    </xdr:to>
    <xdr:sp macro="" textlink="">
      <xdr:nvSpPr>
        <xdr:cNvPr id="4" name="Šipka nahoru 3"/>
        <xdr:cNvSpPr/>
      </xdr:nvSpPr>
      <xdr:spPr bwMode="auto">
        <a:xfrm>
          <a:off x="5505450" y="18649950"/>
          <a:ext cx="45719" cy="171450"/>
        </a:xfrm>
        <a:prstGeom prst="up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cs-CZ" sz="1100"/>
        </a:p>
      </xdr:txBody>
    </xdr:sp>
    <xdr:clientData/>
  </xdr:twoCellAnchor>
  <xdr:twoCellAnchor>
    <xdr:from>
      <xdr:col>18</xdr:col>
      <xdr:colOff>457200</xdr:colOff>
      <xdr:row>45</xdr:row>
      <xdr:rowOff>161925</xdr:rowOff>
    </xdr:from>
    <xdr:to>
      <xdr:col>18</xdr:col>
      <xdr:colOff>502919</xdr:colOff>
      <xdr:row>47</xdr:row>
      <xdr:rowOff>0</xdr:rowOff>
    </xdr:to>
    <xdr:sp macro="" textlink="">
      <xdr:nvSpPr>
        <xdr:cNvPr id="5" name="Šipka nahoru 4"/>
        <xdr:cNvSpPr/>
      </xdr:nvSpPr>
      <xdr:spPr bwMode="auto">
        <a:xfrm>
          <a:off x="9906000" y="18649950"/>
          <a:ext cx="45719" cy="171450"/>
        </a:xfrm>
        <a:prstGeom prst="up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cs-CZ" sz="1100"/>
        </a:p>
      </xdr:txBody>
    </xdr:sp>
    <xdr:clientData/>
  </xdr:twoCellAnchor>
  <xdr:twoCellAnchor>
    <xdr:from>
      <xdr:col>25</xdr:col>
      <xdr:colOff>457200</xdr:colOff>
      <xdr:row>45</xdr:row>
      <xdr:rowOff>161925</xdr:rowOff>
    </xdr:from>
    <xdr:to>
      <xdr:col>25</xdr:col>
      <xdr:colOff>502919</xdr:colOff>
      <xdr:row>47</xdr:row>
      <xdr:rowOff>0</xdr:rowOff>
    </xdr:to>
    <xdr:sp macro="" textlink="">
      <xdr:nvSpPr>
        <xdr:cNvPr id="6" name="Šipka nahoru 5"/>
        <xdr:cNvSpPr/>
      </xdr:nvSpPr>
      <xdr:spPr bwMode="auto">
        <a:xfrm>
          <a:off x="13944600" y="18649950"/>
          <a:ext cx="45719" cy="171450"/>
        </a:xfrm>
        <a:prstGeom prst="up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cs-CZ" sz="1100"/>
        </a:p>
      </xdr:txBody>
    </xdr:sp>
    <xdr:clientData/>
  </xdr:twoCellAnchor>
  <xdr:twoCellAnchor>
    <xdr:from>
      <xdr:col>32</xdr:col>
      <xdr:colOff>457200</xdr:colOff>
      <xdr:row>45</xdr:row>
      <xdr:rowOff>161925</xdr:rowOff>
    </xdr:from>
    <xdr:to>
      <xdr:col>32</xdr:col>
      <xdr:colOff>502919</xdr:colOff>
      <xdr:row>47</xdr:row>
      <xdr:rowOff>0</xdr:rowOff>
    </xdr:to>
    <xdr:sp macro="" textlink="">
      <xdr:nvSpPr>
        <xdr:cNvPr id="7" name="Šipka nahoru 6"/>
        <xdr:cNvSpPr/>
      </xdr:nvSpPr>
      <xdr:spPr bwMode="auto">
        <a:xfrm>
          <a:off x="13944600" y="18649950"/>
          <a:ext cx="45719" cy="171450"/>
        </a:xfrm>
        <a:prstGeom prst="up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cs-CZ" sz="1100"/>
        </a:p>
      </xdr:txBody>
    </xdr:sp>
    <xdr:clientData/>
  </xdr:twoCellAnchor>
  <xdr:twoCellAnchor>
    <xdr:from>
      <xdr:col>39</xdr:col>
      <xdr:colOff>457200</xdr:colOff>
      <xdr:row>45</xdr:row>
      <xdr:rowOff>161925</xdr:rowOff>
    </xdr:from>
    <xdr:to>
      <xdr:col>39</xdr:col>
      <xdr:colOff>502919</xdr:colOff>
      <xdr:row>47</xdr:row>
      <xdr:rowOff>0</xdr:rowOff>
    </xdr:to>
    <xdr:sp macro="" textlink="">
      <xdr:nvSpPr>
        <xdr:cNvPr id="8" name="Šipka nahoru 7"/>
        <xdr:cNvSpPr/>
      </xdr:nvSpPr>
      <xdr:spPr bwMode="auto">
        <a:xfrm>
          <a:off x="13944600" y="18649950"/>
          <a:ext cx="45719" cy="171450"/>
        </a:xfrm>
        <a:prstGeom prst="up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cs-CZ" sz="1100"/>
        </a:p>
      </xdr:txBody>
    </xdr:sp>
    <xdr:clientData/>
  </xdr:twoCellAnchor>
  <xdr:twoCellAnchor>
    <xdr:from>
      <xdr:col>46</xdr:col>
      <xdr:colOff>457200</xdr:colOff>
      <xdr:row>45</xdr:row>
      <xdr:rowOff>161925</xdr:rowOff>
    </xdr:from>
    <xdr:to>
      <xdr:col>46</xdr:col>
      <xdr:colOff>502919</xdr:colOff>
      <xdr:row>47</xdr:row>
      <xdr:rowOff>0</xdr:rowOff>
    </xdr:to>
    <xdr:sp macro="" textlink="">
      <xdr:nvSpPr>
        <xdr:cNvPr id="9" name="Šipka nahoru 8"/>
        <xdr:cNvSpPr/>
      </xdr:nvSpPr>
      <xdr:spPr bwMode="auto">
        <a:xfrm>
          <a:off x="13944600" y="18649950"/>
          <a:ext cx="45719" cy="171450"/>
        </a:xfrm>
        <a:prstGeom prst="up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cs-CZ" sz="1100"/>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pageSetUpPr fitToPage="1"/>
  </sheetPr>
  <dimension ref="A1:Q143"/>
  <sheetViews>
    <sheetView tabSelected="1" topLeftCell="A70" workbookViewId="0">
      <selection activeCell="A82" sqref="A82:I82"/>
    </sheetView>
  </sheetViews>
  <sheetFormatPr defaultRowHeight="12.75" x14ac:dyDescent="0.2"/>
  <cols>
    <col min="1" max="1" width="18.5703125" customWidth="1"/>
    <col min="2" max="2" width="28.85546875" customWidth="1"/>
    <col min="3" max="3" width="21.5703125" customWidth="1"/>
    <col min="4" max="4" width="15.42578125" customWidth="1"/>
    <col min="5" max="5" width="16.140625" customWidth="1"/>
    <col min="6" max="6" width="14.42578125" customWidth="1"/>
    <col min="7" max="7" width="15.140625" customWidth="1"/>
    <col min="8" max="8" width="14.7109375" customWidth="1"/>
    <col min="9" max="9" width="15.140625" customWidth="1"/>
    <col min="10" max="16" width="15.5703125" customWidth="1"/>
    <col min="17" max="17" width="15.42578125" customWidth="1"/>
  </cols>
  <sheetData>
    <row r="1" spans="1:16" ht="36" customHeight="1" x14ac:dyDescent="0.25">
      <c r="A1" s="288" t="s">
        <v>248</v>
      </c>
      <c r="P1" s="287" t="s">
        <v>161</v>
      </c>
    </row>
    <row r="2" spans="1:16" ht="35.25" x14ac:dyDescent="0.5">
      <c r="A2" s="86" t="s">
        <v>50</v>
      </c>
      <c r="B2" s="40"/>
      <c r="C2" s="17"/>
      <c r="D2" s="40"/>
      <c r="E2" s="40"/>
      <c r="F2" s="40"/>
      <c r="G2" s="14"/>
      <c r="H2" s="14"/>
      <c r="K2" s="69" t="s">
        <v>51</v>
      </c>
      <c r="L2" s="69" t="s">
        <v>52</v>
      </c>
      <c r="M2" s="14"/>
      <c r="O2" s="102"/>
    </row>
    <row r="3" spans="1:16" x14ac:dyDescent="0.2">
      <c r="A3" s="7"/>
      <c r="B3" s="5"/>
      <c r="C3" s="17"/>
      <c r="D3" s="5"/>
      <c r="E3" s="5"/>
      <c r="F3" s="5"/>
      <c r="O3" s="102"/>
    </row>
    <row r="4" spans="1:16" ht="30" x14ac:dyDescent="0.4">
      <c r="A4" s="19" t="s">
        <v>53</v>
      </c>
      <c r="B4" s="8"/>
      <c r="C4" s="18"/>
      <c r="D4" s="8"/>
      <c r="E4" s="8"/>
      <c r="F4" s="20"/>
      <c r="G4" s="22"/>
      <c r="H4" s="22"/>
      <c r="I4" s="22"/>
      <c r="J4" s="22"/>
      <c r="K4" s="8"/>
      <c r="L4" s="8"/>
      <c r="M4" s="8"/>
      <c r="N4" s="8"/>
      <c r="O4" s="102"/>
    </row>
    <row r="5" spans="1:16" ht="27.75" x14ac:dyDescent="0.4">
      <c r="A5" s="19" t="s">
        <v>95</v>
      </c>
      <c r="B5" s="5"/>
      <c r="C5" s="17"/>
      <c r="D5" s="5"/>
      <c r="E5" s="5"/>
      <c r="F5" s="5"/>
      <c r="O5" s="102"/>
    </row>
    <row r="6" spans="1:16" ht="13.5" thickBot="1" x14ac:dyDescent="0.25">
      <c r="O6" s="102"/>
    </row>
    <row r="7" spans="1:16" ht="31.5" customHeight="1" thickBot="1" x14ac:dyDescent="0.25">
      <c r="A7" s="457" t="s">
        <v>150</v>
      </c>
      <c r="B7" s="458"/>
      <c r="C7" s="458"/>
      <c r="D7" s="458"/>
      <c r="E7" s="458"/>
      <c r="F7" s="458"/>
      <c r="G7" s="458"/>
      <c r="H7" s="458"/>
      <c r="I7" s="458"/>
      <c r="J7" s="458"/>
      <c r="K7" s="458"/>
      <c r="L7" s="459"/>
      <c r="M7" s="70"/>
      <c r="N7" s="50"/>
      <c r="O7" s="102"/>
    </row>
    <row r="8" spans="1:16" ht="13.5" customHeight="1" x14ac:dyDescent="0.2">
      <c r="A8" s="42"/>
      <c r="B8" s="43"/>
      <c r="C8" s="43"/>
      <c r="D8" s="43"/>
      <c r="E8" s="43"/>
      <c r="F8" s="43"/>
      <c r="G8" s="43"/>
      <c r="H8" s="43"/>
      <c r="I8" s="43"/>
      <c r="J8" s="43"/>
      <c r="K8" s="43"/>
      <c r="L8" s="44"/>
      <c r="M8" s="71"/>
      <c r="N8" s="26"/>
      <c r="O8" s="102"/>
    </row>
    <row r="9" spans="1:16" ht="62.25" customHeight="1" thickBot="1" x14ac:dyDescent="0.25">
      <c r="A9" s="471" t="s">
        <v>272</v>
      </c>
      <c r="B9" s="472"/>
      <c r="C9" s="472"/>
      <c r="D9" s="472"/>
      <c r="E9" s="472"/>
      <c r="F9" s="472"/>
      <c r="G9" s="472"/>
      <c r="H9" s="472"/>
      <c r="I9" s="472"/>
      <c r="J9" s="472"/>
      <c r="K9" s="472"/>
      <c r="L9" s="473"/>
      <c r="M9" s="448"/>
      <c r="N9" s="41"/>
    </row>
    <row r="10" spans="1:16" ht="5.25" customHeight="1" x14ac:dyDescent="0.2">
      <c r="A10" s="133"/>
      <c r="B10" s="135"/>
      <c r="C10" s="133"/>
      <c r="D10" s="133"/>
      <c r="E10" s="133"/>
      <c r="F10" s="133"/>
      <c r="G10" s="133"/>
      <c r="H10" s="133"/>
      <c r="I10" s="133"/>
      <c r="J10" s="134"/>
      <c r="K10" s="41"/>
      <c r="L10" s="41"/>
      <c r="M10" s="71"/>
      <c r="N10" s="41"/>
    </row>
    <row r="11" spans="1:16" ht="16.5" customHeight="1" x14ac:dyDescent="0.2">
      <c r="A11" s="41"/>
      <c r="B11" s="41"/>
      <c r="C11" s="41"/>
      <c r="D11" s="41"/>
      <c r="E11" s="41"/>
      <c r="F11" s="41"/>
      <c r="G11" s="41"/>
      <c r="H11" s="41"/>
      <c r="I11" s="41"/>
      <c r="J11" s="41"/>
      <c r="K11" s="41"/>
      <c r="L11" s="41"/>
      <c r="M11" s="71"/>
      <c r="N11" s="41"/>
    </row>
    <row r="12" spans="1:16" ht="23.25" thickBot="1" x14ac:dyDescent="0.25">
      <c r="A12" s="441" t="s">
        <v>63</v>
      </c>
      <c r="B12" s="84"/>
      <c r="C12" s="387"/>
      <c r="D12" s="84"/>
      <c r="E12" s="84"/>
      <c r="F12" s="84"/>
      <c r="G12" s="84"/>
      <c r="H12" s="84"/>
      <c r="I12" s="84"/>
      <c r="J12" s="84"/>
      <c r="K12" s="4"/>
    </row>
    <row r="13" spans="1:16" ht="43.5" thickBot="1" x14ac:dyDescent="0.35">
      <c r="A13" s="420" t="s">
        <v>64</v>
      </c>
      <c r="B13" s="438" t="s">
        <v>41</v>
      </c>
      <c r="C13" s="435" t="s">
        <v>270</v>
      </c>
      <c r="D13" s="421" t="s">
        <v>269</v>
      </c>
      <c r="E13" s="421" t="s">
        <v>268</v>
      </c>
      <c r="F13" s="421" t="s">
        <v>267</v>
      </c>
      <c r="G13" s="422" t="s">
        <v>266</v>
      </c>
      <c r="H13" s="423" t="s">
        <v>271</v>
      </c>
      <c r="I13" s="423" t="s">
        <v>238</v>
      </c>
      <c r="J13" s="419" t="s">
        <v>241</v>
      </c>
      <c r="K13" s="419" t="s">
        <v>242</v>
      </c>
      <c r="L13" s="419" t="s">
        <v>250</v>
      </c>
      <c r="M13" s="419" t="s">
        <v>183</v>
      </c>
      <c r="N13" s="421" t="s">
        <v>45</v>
      </c>
      <c r="O13" s="421" t="s">
        <v>46</v>
      </c>
      <c r="P13" s="424" t="s">
        <v>184</v>
      </c>
    </row>
    <row r="14" spans="1:16" ht="22.5" customHeight="1" thickBot="1" x14ac:dyDescent="0.3">
      <c r="A14" s="292" t="s">
        <v>41</v>
      </c>
      <c r="B14" s="439">
        <f>+C14+D14+E14+F14+G14+H14+I14+J14+K14+L14+M14+N14-O14+P14</f>
        <v>0</v>
      </c>
      <c r="C14" s="436">
        <f>+C19+C24+C29+C34+C39+C44+C49</f>
        <v>0</v>
      </c>
      <c r="D14" s="429">
        <f>+D19+D24+D29+D34+D39+D44+D49</f>
        <v>0</v>
      </c>
      <c r="E14" s="430">
        <f>+E19+E24+E29+E34+E39+E44+E49</f>
        <v>0</v>
      </c>
      <c r="F14" s="431">
        <f>+F19+F24+F29+F34+F39+F44+F49</f>
        <v>0</v>
      </c>
      <c r="G14" s="432">
        <f>+J86</f>
        <v>0</v>
      </c>
      <c r="H14" s="433">
        <f t="shared" ref="H14:K15" si="0">+C61</f>
        <v>0</v>
      </c>
      <c r="I14" s="433">
        <f t="shared" si="0"/>
        <v>0</v>
      </c>
      <c r="J14" s="433">
        <f t="shared" si="0"/>
        <v>0</v>
      </c>
      <c r="K14" s="433">
        <f t="shared" si="0"/>
        <v>0</v>
      </c>
      <c r="L14" s="434">
        <f>+J98</f>
        <v>0</v>
      </c>
      <c r="M14" s="434">
        <f>+J100</f>
        <v>0</v>
      </c>
      <c r="N14" s="434">
        <f>+J102</f>
        <v>0</v>
      </c>
      <c r="O14" s="434">
        <f>+J107</f>
        <v>0</v>
      </c>
      <c r="P14" s="447">
        <f>+J116</f>
        <v>0</v>
      </c>
    </row>
    <row r="15" spans="1:16" ht="23.25" customHeight="1" thickBot="1" x14ac:dyDescent="0.25">
      <c r="A15" s="46" t="s">
        <v>44</v>
      </c>
      <c r="B15" s="440">
        <f>+C15+D15+E15+F15+H15+I15+J15+K15</f>
        <v>0</v>
      </c>
      <c r="C15" s="437">
        <f>+C56</f>
        <v>0</v>
      </c>
      <c r="D15" s="425">
        <f>+D56</f>
        <v>0</v>
      </c>
      <c r="E15" s="425">
        <f>+E56</f>
        <v>0</v>
      </c>
      <c r="F15" s="425">
        <f>+F56</f>
        <v>0</v>
      </c>
      <c r="G15" s="425"/>
      <c r="H15" s="426">
        <f t="shared" si="0"/>
        <v>0</v>
      </c>
      <c r="I15" s="426">
        <f t="shared" si="0"/>
        <v>0</v>
      </c>
      <c r="J15" s="426">
        <f t="shared" si="0"/>
        <v>0</v>
      </c>
      <c r="K15" s="426">
        <f t="shared" si="0"/>
        <v>0</v>
      </c>
      <c r="L15" s="427"/>
      <c r="M15" s="427"/>
      <c r="N15" s="427"/>
      <c r="O15" s="427"/>
      <c r="P15" s="428"/>
    </row>
    <row r="16" spans="1:16" ht="30.75" customHeight="1" thickBot="1" x14ac:dyDescent="0.25">
      <c r="A16" s="41"/>
      <c r="B16" s="41"/>
      <c r="C16" s="41"/>
      <c r="D16" s="41"/>
      <c r="E16" s="41"/>
      <c r="F16" s="41"/>
      <c r="G16" s="41"/>
      <c r="H16" s="41"/>
      <c r="I16" s="41"/>
      <c r="J16" s="41"/>
      <c r="K16" s="41"/>
      <c r="L16" s="41"/>
      <c r="M16" s="71"/>
      <c r="N16" s="41"/>
    </row>
    <row r="17" spans="1:14" ht="31.5" customHeight="1" thickBot="1" x14ac:dyDescent="0.25">
      <c r="A17" s="489" t="s">
        <v>92</v>
      </c>
      <c r="B17" s="490"/>
      <c r="C17" s="490"/>
      <c r="D17" s="490"/>
      <c r="E17" s="490"/>
      <c r="F17" s="491"/>
      <c r="G17" s="84"/>
      <c r="H17" s="84"/>
      <c r="I17" s="84"/>
      <c r="J17" s="84"/>
      <c r="K17" s="41"/>
      <c r="L17" s="41"/>
      <c r="M17" s="70"/>
      <c r="N17" s="41"/>
    </row>
    <row r="18" spans="1:14" ht="15.75" x14ac:dyDescent="0.3">
      <c r="A18" s="110" t="s">
        <v>54</v>
      </c>
      <c r="B18" s="645" t="s">
        <v>65</v>
      </c>
      <c r="C18" s="646" t="s">
        <v>190</v>
      </c>
      <c r="D18" s="646" t="s">
        <v>269</v>
      </c>
      <c r="E18" s="646" t="s">
        <v>268</v>
      </c>
      <c r="F18" s="647" t="s">
        <v>267</v>
      </c>
      <c r="G18" s="93"/>
      <c r="H18" s="4"/>
      <c r="I18" s="4"/>
      <c r="J18" s="4"/>
      <c r="M18" s="71"/>
    </row>
    <row r="19" spans="1:14" ht="17.25" customHeight="1" x14ac:dyDescent="0.2">
      <c r="A19" s="39" t="s">
        <v>65</v>
      </c>
      <c r="B19" s="118">
        <f>+C19+D19+E19+F19</f>
        <v>0</v>
      </c>
      <c r="C19" s="136">
        <f>+C20*C21</f>
        <v>0</v>
      </c>
      <c r="D19" s="137">
        <f t="shared" ref="D19:F19" si="1">+D20*D21</f>
        <v>0</v>
      </c>
      <c r="E19" s="138">
        <f t="shared" si="1"/>
        <v>0</v>
      </c>
      <c r="F19" s="139">
        <f t="shared" si="1"/>
        <v>0</v>
      </c>
      <c r="G19" s="93"/>
      <c r="H19" s="93"/>
      <c r="I19" s="93"/>
      <c r="J19" s="93"/>
      <c r="K19" s="1"/>
      <c r="L19" s="1"/>
    </row>
    <row r="20" spans="1:14" ht="15.75" x14ac:dyDescent="0.2">
      <c r="A20" s="45" t="s">
        <v>44</v>
      </c>
      <c r="B20" s="118">
        <f>+C20+D20+E20+F20</f>
        <v>0</v>
      </c>
      <c r="C20" s="3">
        <f>J74-F20</f>
        <v>0</v>
      </c>
      <c r="D20" s="3">
        <f>+'pomocný soubor'!G41-C20</f>
        <v>0</v>
      </c>
      <c r="E20" s="3">
        <f>+'pomocný soubor'!N41</f>
        <v>0</v>
      </c>
      <c r="F20" s="58">
        <f>+'pomocný soubor'!U41</f>
        <v>0</v>
      </c>
      <c r="G20" s="93" t="s">
        <v>186</v>
      </c>
      <c r="H20" s="93"/>
      <c r="I20" s="93"/>
      <c r="K20" s="1"/>
      <c r="L20" s="1"/>
    </row>
    <row r="21" spans="1:14" ht="16.5" thickBot="1" x14ac:dyDescent="0.25">
      <c r="A21" s="46" t="s">
        <v>48</v>
      </c>
      <c r="B21" s="119"/>
      <c r="C21" s="59">
        <f>+E67</f>
        <v>1.03</v>
      </c>
      <c r="D21" s="59">
        <f>+J76</f>
        <v>1.03</v>
      </c>
      <c r="E21" s="59">
        <f>+E67</f>
        <v>1.03</v>
      </c>
      <c r="F21" s="120">
        <f>+J110</f>
        <v>1.03</v>
      </c>
      <c r="G21" s="4"/>
      <c r="H21" s="4"/>
      <c r="I21" s="53"/>
      <c r="J21" s="4"/>
    </row>
    <row r="22" spans="1:14" ht="15.75" x14ac:dyDescent="0.2">
      <c r="A22" s="74"/>
      <c r="B22" s="39"/>
      <c r="C22" s="4"/>
      <c r="D22" s="4"/>
      <c r="E22" s="4"/>
      <c r="F22" s="121"/>
      <c r="G22" s="4"/>
      <c r="H22" s="4"/>
      <c r="I22" s="53"/>
      <c r="J22" s="4"/>
    </row>
    <row r="23" spans="1:14" ht="16.5" thickBot="1" x14ac:dyDescent="0.35">
      <c r="A23" s="111" t="s">
        <v>55</v>
      </c>
      <c r="B23" s="117" t="s">
        <v>65</v>
      </c>
      <c r="C23" s="2" t="s">
        <v>190</v>
      </c>
      <c r="D23" s="2" t="s">
        <v>269</v>
      </c>
      <c r="E23" s="2" t="s">
        <v>268</v>
      </c>
      <c r="F23" s="57" t="s">
        <v>267</v>
      </c>
      <c r="G23" s="4"/>
      <c r="H23" s="4"/>
      <c r="I23" s="53"/>
      <c r="J23" s="4"/>
    </row>
    <row r="24" spans="1:14" x14ac:dyDescent="0.2">
      <c r="A24" s="39" t="s">
        <v>65</v>
      </c>
      <c r="B24" s="118">
        <f>+C24+D24+E24+F24</f>
        <v>0</v>
      </c>
      <c r="C24" s="136">
        <f>+C25*C26</f>
        <v>0</v>
      </c>
      <c r="D24" s="137">
        <f t="shared" ref="D24" si="2">+D25*D26</f>
        <v>0</v>
      </c>
      <c r="E24" s="138">
        <f t="shared" ref="E24" si="3">+E25*E26</f>
        <v>0</v>
      </c>
      <c r="F24" s="139">
        <f t="shared" ref="F24" si="4">+F25*F26</f>
        <v>0</v>
      </c>
      <c r="G24" s="4"/>
      <c r="H24" s="4"/>
      <c r="I24" s="53"/>
      <c r="J24" s="4"/>
    </row>
    <row r="25" spans="1:14" ht="15.75" x14ac:dyDescent="0.2">
      <c r="A25" s="45" t="s">
        <v>44</v>
      </c>
      <c r="B25" s="118">
        <f>+C25+D25+E25+F25</f>
        <v>0</v>
      </c>
      <c r="C25" s="3">
        <f>K74-F25</f>
        <v>0</v>
      </c>
      <c r="D25" s="3">
        <f>+'pomocný soubor'!H41-C25</f>
        <v>0</v>
      </c>
      <c r="E25" s="3">
        <f>+'pomocný soubor'!O41</f>
        <v>0</v>
      </c>
      <c r="F25" s="58">
        <f>+'pomocný soubor'!V41</f>
        <v>0</v>
      </c>
      <c r="G25" s="93" t="s">
        <v>186</v>
      </c>
      <c r="H25" s="4"/>
      <c r="I25" s="53"/>
      <c r="J25" s="4"/>
    </row>
    <row r="26" spans="1:14" ht="16.5" thickBot="1" x14ac:dyDescent="0.25">
      <c r="A26" s="46" t="s">
        <v>48</v>
      </c>
      <c r="B26" s="119"/>
      <c r="C26" s="59">
        <f>+F67</f>
        <v>1.03</v>
      </c>
      <c r="D26" s="59">
        <f>+K76</f>
        <v>1.03</v>
      </c>
      <c r="E26" s="59">
        <f>+F67</f>
        <v>1.03</v>
      </c>
      <c r="F26" s="120">
        <f>+K110</f>
        <v>1.03</v>
      </c>
      <c r="G26" s="4"/>
      <c r="H26" s="4"/>
      <c r="I26" s="53"/>
      <c r="J26" s="4"/>
    </row>
    <row r="27" spans="1:14" ht="15.75" x14ac:dyDescent="0.2">
      <c r="A27" s="74"/>
      <c r="B27" s="39"/>
      <c r="C27" s="4"/>
      <c r="D27" s="4"/>
      <c r="E27" s="4"/>
      <c r="F27" s="121"/>
      <c r="G27" s="4"/>
      <c r="H27" s="4"/>
      <c r="I27" s="53"/>
      <c r="J27" s="4"/>
    </row>
    <row r="28" spans="1:14" ht="16.5" thickBot="1" x14ac:dyDescent="0.35">
      <c r="A28" s="112" t="s">
        <v>56</v>
      </c>
      <c r="B28" s="117" t="s">
        <v>65</v>
      </c>
      <c r="C28" s="2" t="s">
        <v>190</v>
      </c>
      <c r="D28" s="2" t="s">
        <v>269</v>
      </c>
      <c r="E28" s="2" t="s">
        <v>268</v>
      </c>
      <c r="F28" s="57" t="s">
        <v>267</v>
      </c>
      <c r="G28" s="4"/>
      <c r="H28" s="4"/>
      <c r="I28" s="53"/>
      <c r="J28" s="4"/>
    </row>
    <row r="29" spans="1:14" x14ac:dyDescent="0.2">
      <c r="A29" s="39" t="s">
        <v>65</v>
      </c>
      <c r="B29" s="118">
        <f>+C29+D29+E29+F29</f>
        <v>0</v>
      </c>
      <c r="C29" s="136">
        <f>+C30*C31</f>
        <v>0</v>
      </c>
      <c r="D29" s="137">
        <f t="shared" ref="D29" si="5">+D30*D31</f>
        <v>0</v>
      </c>
      <c r="E29" s="138">
        <f t="shared" ref="E29" si="6">+E30*E31</f>
        <v>0</v>
      </c>
      <c r="F29" s="139">
        <f t="shared" ref="F29" si="7">+F30*F31</f>
        <v>0</v>
      </c>
      <c r="G29" s="4"/>
      <c r="H29" s="4"/>
      <c r="I29" s="53"/>
      <c r="J29" s="4"/>
    </row>
    <row r="30" spans="1:14" ht="15.75" x14ac:dyDescent="0.2">
      <c r="A30" s="45" t="s">
        <v>44</v>
      </c>
      <c r="B30" s="118">
        <f>+C30+D30+E30+F30</f>
        <v>0</v>
      </c>
      <c r="C30" s="3">
        <f>+L74-F30</f>
        <v>0</v>
      </c>
      <c r="D30" s="3">
        <f>+'pomocný soubor'!I41-C30</f>
        <v>0</v>
      </c>
      <c r="E30" s="3">
        <f>+'pomocný soubor'!P41</f>
        <v>0</v>
      </c>
      <c r="F30" s="58">
        <f>+'pomocný soubor'!W41</f>
        <v>0</v>
      </c>
      <c r="G30" s="93" t="s">
        <v>186</v>
      </c>
      <c r="H30" s="4"/>
      <c r="I30" s="53"/>
      <c r="J30" s="4"/>
    </row>
    <row r="31" spans="1:14" ht="16.5" thickBot="1" x14ac:dyDescent="0.25">
      <c r="A31" s="46" t="s">
        <v>48</v>
      </c>
      <c r="B31" s="119"/>
      <c r="C31" s="59">
        <f>+G67</f>
        <v>1.03</v>
      </c>
      <c r="D31" s="59">
        <f>+L76</f>
        <v>1.03</v>
      </c>
      <c r="E31" s="59">
        <f>+G67</f>
        <v>1.03</v>
      </c>
      <c r="F31" s="120">
        <f>+L110</f>
        <v>1.03</v>
      </c>
      <c r="G31" s="4"/>
      <c r="H31" s="4"/>
      <c r="I31" s="53"/>
      <c r="J31" s="4"/>
    </row>
    <row r="32" spans="1:14" ht="15.75" x14ac:dyDescent="0.2">
      <c r="A32" s="74"/>
      <c r="B32" s="39"/>
      <c r="C32" s="4"/>
      <c r="D32" s="4"/>
      <c r="E32" s="4"/>
      <c r="F32" s="121"/>
      <c r="G32" s="4"/>
      <c r="H32" s="4"/>
      <c r="I32" s="53"/>
      <c r="J32" s="4"/>
    </row>
    <row r="33" spans="1:10" ht="16.5" thickBot="1" x14ac:dyDescent="0.35">
      <c r="A33" s="113" t="s">
        <v>57</v>
      </c>
      <c r="B33" s="117" t="s">
        <v>65</v>
      </c>
      <c r="C33" s="2" t="s">
        <v>190</v>
      </c>
      <c r="D33" s="2" t="s">
        <v>269</v>
      </c>
      <c r="E33" s="2" t="s">
        <v>268</v>
      </c>
      <c r="F33" s="57" t="s">
        <v>267</v>
      </c>
      <c r="G33" s="4"/>
      <c r="H33" s="4"/>
      <c r="I33" s="53"/>
      <c r="J33" s="4"/>
    </row>
    <row r="34" spans="1:10" x14ac:dyDescent="0.2">
      <c r="A34" s="23" t="s">
        <v>65</v>
      </c>
      <c r="B34" s="118">
        <f>+C34+D34+E34+F34</f>
        <v>0</v>
      </c>
      <c r="C34" s="136">
        <f>+C35*C36</f>
        <v>0</v>
      </c>
      <c r="D34" s="137">
        <f t="shared" ref="D34" si="8">+D35*D36</f>
        <v>0</v>
      </c>
      <c r="E34" s="138">
        <f t="shared" ref="E34" si="9">+E35*E36</f>
        <v>0</v>
      </c>
      <c r="F34" s="139">
        <f t="shared" ref="F34" si="10">+F35*F36</f>
        <v>0</v>
      </c>
      <c r="G34" s="4"/>
      <c r="H34" s="4"/>
      <c r="I34" s="53"/>
      <c r="J34" s="4"/>
    </row>
    <row r="35" spans="1:10" ht="15.75" x14ac:dyDescent="0.2">
      <c r="A35" s="45" t="s">
        <v>44</v>
      </c>
      <c r="B35" s="118">
        <f>+C35+D35+E35+F35</f>
        <v>0</v>
      </c>
      <c r="C35" s="3">
        <f>+M74-F35</f>
        <v>0</v>
      </c>
      <c r="D35" s="3">
        <f>+'pomocný soubor'!J41-C35</f>
        <v>0</v>
      </c>
      <c r="E35" s="3">
        <f>+'pomocný soubor'!Q41</f>
        <v>0</v>
      </c>
      <c r="F35" s="58">
        <f>+'pomocný soubor'!X41</f>
        <v>0</v>
      </c>
      <c r="G35" s="93" t="s">
        <v>186</v>
      </c>
      <c r="H35" s="4"/>
      <c r="I35" s="53"/>
      <c r="J35" s="4"/>
    </row>
    <row r="36" spans="1:10" ht="16.5" thickBot="1" x14ac:dyDescent="0.25">
      <c r="A36" s="46" t="s">
        <v>48</v>
      </c>
      <c r="B36" s="119"/>
      <c r="C36" s="59">
        <f>+H67</f>
        <v>1.03</v>
      </c>
      <c r="D36" s="59">
        <f>+M76</f>
        <v>1.03</v>
      </c>
      <c r="E36" s="59">
        <f>+H67</f>
        <v>1.03</v>
      </c>
      <c r="F36" s="120">
        <f>+M110</f>
        <v>1.03</v>
      </c>
      <c r="G36" s="4"/>
      <c r="H36" s="4"/>
      <c r="I36" s="53"/>
      <c r="J36" s="4"/>
    </row>
    <row r="37" spans="1:10" ht="15.75" x14ac:dyDescent="0.2">
      <c r="A37" s="74"/>
      <c r="B37" s="39"/>
      <c r="C37" s="4"/>
      <c r="D37" s="4"/>
      <c r="E37" s="4"/>
      <c r="F37" s="121"/>
      <c r="G37" s="4"/>
      <c r="H37" s="4"/>
      <c r="I37" s="53"/>
      <c r="J37" s="4"/>
    </row>
    <row r="38" spans="1:10" ht="16.5" thickBot="1" x14ac:dyDescent="0.35">
      <c r="A38" s="114" t="s">
        <v>58</v>
      </c>
      <c r="B38" s="117" t="s">
        <v>65</v>
      </c>
      <c r="C38" s="2" t="s">
        <v>190</v>
      </c>
      <c r="D38" s="2" t="s">
        <v>269</v>
      </c>
      <c r="E38" s="2" t="s">
        <v>268</v>
      </c>
      <c r="F38" s="57" t="s">
        <v>267</v>
      </c>
      <c r="G38" s="4"/>
      <c r="H38" s="4"/>
      <c r="I38" s="53"/>
      <c r="J38" s="4"/>
    </row>
    <row r="39" spans="1:10" x14ac:dyDescent="0.2">
      <c r="A39" s="23" t="s">
        <v>65</v>
      </c>
      <c r="B39" s="118">
        <f>+C39+D39+E39+F39</f>
        <v>0</v>
      </c>
      <c r="C39" s="136">
        <f>+C40*C41</f>
        <v>0</v>
      </c>
      <c r="D39" s="137">
        <f t="shared" ref="D39" si="11">+D40*D41</f>
        <v>0</v>
      </c>
      <c r="E39" s="138">
        <f t="shared" ref="E39" si="12">+E40*E41</f>
        <v>0</v>
      </c>
      <c r="F39" s="139">
        <f t="shared" ref="F39" si="13">+F40*F41</f>
        <v>0</v>
      </c>
      <c r="G39" s="4"/>
      <c r="H39" s="4"/>
      <c r="I39" s="53"/>
      <c r="J39" s="4"/>
    </row>
    <row r="40" spans="1:10" ht="15.75" x14ac:dyDescent="0.2">
      <c r="A40" s="45" t="s">
        <v>44</v>
      </c>
      <c r="B40" s="118">
        <f>+C40+D40+E40+F40</f>
        <v>0</v>
      </c>
      <c r="C40" s="3">
        <f>+N74-F40</f>
        <v>0</v>
      </c>
      <c r="D40" s="3">
        <f>+'pomocný soubor'!K41-C40</f>
        <v>0</v>
      </c>
      <c r="E40" s="3">
        <f>+'pomocný soubor'!R41</f>
        <v>0</v>
      </c>
      <c r="F40" s="58">
        <f>+'pomocný soubor'!Y41</f>
        <v>0</v>
      </c>
      <c r="G40" s="93" t="s">
        <v>186</v>
      </c>
      <c r="H40" s="4"/>
      <c r="I40" s="53"/>
      <c r="J40" s="4"/>
    </row>
    <row r="41" spans="1:10" ht="16.5" thickBot="1" x14ac:dyDescent="0.25">
      <c r="A41" s="46" t="s">
        <v>48</v>
      </c>
      <c r="B41" s="119"/>
      <c r="C41" s="59">
        <f>+I67</f>
        <v>1.03</v>
      </c>
      <c r="D41" s="59">
        <f>+N76</f>
        <v>1.03</v>
      </c>
      <c r="E41" s="59">
        <f>+I67</f>
        <v>1.03</v>
      </c>
      <c r="F41" s="120">
        <f>+N110</f>
        <v>1.03</v>
      </c>
      <c r="G41" s="4"/>
      <c r="H41" s="4"/>
      <c r="I41" s="53"/>
      <c r="J41" s="4"/>
    </row>
    <row r="42" spans="1:10" ht="15.75" x14ac:dyDescent="0.2">
      <c r="A42" s="74"/>
      <c r="B42" s="39"/>
      <c r="C42" s="4"/>
      <c r="D42" s="4"/>
      <c r="E42" s="4"/>
      <c r="F42" s="121"/>
      <c r="G42" s="4"/>
      <c r="H42" s="4"/>
      <c r="I42" s="53"/>
      <c r="J42" s="4"/>
    </row>
    <row r="43" spans="1:10" ht="16.5" thickBot="1" x14ac:dyDescent="0.35">
      <c r="A43" s="115" t="s">
        <v>59</v>
      </c>
      <c r="B43" s="117" t="s">
        <v>65</v>
      </c>
      <c r="C43" s="2" t="s">
        <v>190</v>
      </c>
      <c r="D43" s="2" t="s">
        <v>269</v>
      </c>
      <c r="E43" s="2" t="s">
        <v>268</v>
      </c>
      <c r="F43" s="57" t="s">
        <v>267</v>
      </c>
      <c r="G43" s="4"/>
      <c r="H43" s="4"/>
      <c r="I43" s="53"/>
      <c r="J43" s="4"/>
    </row>
    <row r="44" spans="1:10" x14ac:dyDescent="0.2">
      <c r="A44" s="23" t="s">
        <v>65</v>
      </c>
      <c r="B44" s="118">
        <f>+C44+D44+E44+F44</f>
        <v>0</v>
      </c>
      <c r="C44" s="136">
        <f>+C45*C46</f>
        <v>0</v>
      </c>
      <c r="D44" s="137">
        <f t="shared" ref="D44" si="14">+D45*D46</f>
        <v>0</v>
      </c>
      <c r="E44" s="138">
        <f t="shared" ref="E44" si="15">+E45*E46</f>
        <v>0</v>
      </c>
      <c r="F44" s="58">
        <f t="shared" ref="F44" si="16">+F45*F46</f>
        <v>0</v>
      </c>
      <c r="G44" s="4"/>
      <c r="H44" s="4"/>
      <c r="I44" s="53"/>
      <c r="J44" s="4"/>
    </row>
    <row r="45" spans="1:10" ht="15.75" x14ac:dyDescent="0.2">
      <c r="A45" s="45" t="s">
        <v>44</v>
      </c>
      <c r="B45" s="118">
        <f>+C45+D45+E45+F45</f>
        <v>0</v>
      </c>
      <c r="C45" s="3">
        <f>+O74-F45</f>
        <v>0</v>
      </c>
      <c r="D45" s="3">
        <f>+'pomocný soubor'!L41-C45</f>
        <v>0</v>
      </c>
      <c r="E45" s="3">
        <f>+'pomocný soubor'!S41</f>
        <v>0</v>
      </c>
      <c r="F45" s="58">
        <f>+'pomocný soubor'!Z41</f>
        <v>0</v>
      </c>
      <c r="G45" s="93" t="s">
        <v>186</v>
      </c>
      <c r="H45" s="4"/>
      <c r="I45" s="53"/>
      <c r="J45" s="4"/>
    </row>
    <row r="46" spans="1:10" ht="16.5" thickBot="1" x14ac:dyDescent="0.25">
      <c r="A46" s="46" t="s">
        <v>48</v>
      </c>
      <c r="B46" s="119"/>
      <c r="C46" s="59">
        <f>+J67</f>
        <v>1.03</v>
      </c>
      <c r="D46" s="59">
        <f>+O76</f>
        <v>1.03</v>
      </c>
      <c r="E46" s="59">
        <f>+J67</f>
        <v>1.03</v>
      </c>
      <c r="F46" s="120">
        <f>+O110</f>
        <v>1.03</v>
      </c>
      <c r="G46" s="4"/>
      <c r="H46" s="4"/>
      <c r="I46" s="53"/>
      <c r="J46" s="4"/>
    </row>
    <row r="47" spans="1:10" ht="15.75" x14ac:dyDescent="0.2">
      <c r="A47" s="74"/>
      <c r="B47" s="39"/>
      <c r="C47" s="4"/>
      <c r="D47" s="4"/>
      <c r="E47" s="4"/>
      <c r="F47" s="121"/>
      <c r="G47" s="4"/>
      <c r="H47" s="4"/>
      <c r="I47" s="53"/>
      <c r="J47" s="4"/>
    </row>
    <row r="48" spans="1:10" ht="16.5" thickBot="1" x14ac:dyDescent="0.35">
      <c r="A48" s="116" t="s">
        <v>60</v>
      </c>
      <c r="B48" s="117" t="s">
        <v>65</v>
      </c>
      <c r="C48" s="2" t="s">
        <v>190</v>
      </c>
      <c r="D48" s="2" t="s">
        <v>269</v>
      </c>
      <c r="E48" s="2" t="s">
        <v>268</v>
      </c>
      <c r="F48" s="57" t="s">
        <v>267</v>
      </c>
      <c r="G48" s="4"/>
      <c r="H48" s="4"/>
      <c r="I48" s="53"/>
      <c r="J48" s="4"/>
    </row>
    <row r="49" spans="1:10" x14ac:dyDescent="0.2">
      <c r="A49" s="39" t="s">
        <v>66</v>
      </c>
      <c r="B49" s="118">
        <f>+C49+D49+E49+F49</f>
        <v>0</v>
      </c>
      <c r="C49" s="136">
        <f>+C50*C51</f>
        <v>0</v>
      </c>
      <c r="D49" s="137">
        <f t="shared" ref="D49" si="17">+D50*D51</f>
        <v>0</v>
      </c>
      <c r="E49" s="138">
        <f t="shared" ref="E49" si="18">+E50*E51</f>
        <v>0</v>
      </c>
      <c r="F49" s="139">
        <f t="shared" ref="F49" si="19">+F50*F51</f>
        <v>0</v>
      </c>
      <c r="G49" s="4"/>
      <c r="H49" s="4"/>
      <c r="I49" s="53"/>
      <c r="J49" s="4"/>
    </row>
    <row r="50" spans="1:10" ht="15.75" x14ac:dyDescent="0.2">
      <c r="A50" s="45" t="s">
        <v>44</v>
      </c>
      <c r="B50" s="118">
        <f>+C50+D50+E50+F50</f>
        <v>0</v>
      </c>
      <c r="C50" s="3">
        <f>+P74-F50</f>
        <v>0</v>
      </c>
      <c r="D50" s="3">
        <f>+'pomocný soubor'!M41-C50</f>
        <v>0</v>
      </c>
      <c r="E50" s="3">
        <f>+'pomocný soubor'!T41</f>
        <v>0</v>
      </c>
      <c r="F50" s="58">
        <f>+'pomocný soubor'!AA41</f>
        <v>0</v>
      </c>
      <c r="G50" s="93" t="s">
        <v>186</v>
      </c>
      <c r="H50" s="4"/>
      <c r="I50" s="53"/>
      <c r="J50" s="4"/>
    </row>
    <row r="51" spans="1:10" ht="16.5" thickBot="1" x14ac:dyDescent="0.25">
      <c r="A51" s="46" t="s">
        <v>48</v>
      </c>
      <c r="B51" s="119"/>
      <c r="C51" s="59">
        <f>+K67</f>
        <v>1.03</v>
      </c>
      <c r="D51" s="59">
        <f>+P76</f>
        <v>1.03</v>
      </c>
      <c r="E51" s="59">
        <f>+K67</f>
        <v>1.03</v>
      </c>
      <c r="F51" s="120">
        <f>+P110</f>
        <v>1.03</v>
      </c>
      <c r="G51" s="4"/>
      <c r="H51" s="4"/>
      <c r="I51" s="53"/>
      <c r="J51" s="4"/>
    </row>
    <row r="52" spans="1:10" ht="16.5" thickBot="1" x14ac:dyDescent="0.25">
      <c r="A52" s="74"/>
      <c r="B52" s="4"/>
      <c r="C52" s="4"/>
      <c r="D52" s="4"/>
      <c r="E52" s="4"/>
      <c r="F52" s="73"/>
      <c r="G52" s="4"/>
      <c r="H52" s="4"/>
      <c r="I52" s="53"/>
      <c r="J52" s="4"/>
    </row>
    <row r="53" spans="1:10" ht="16.5" thickBot="1" x14ac:dyDescent="0.25">
      <c r="A53" s="486" t="s">
        <v>233</v>
      </c>
      <c r="B53" s="487"/>
      <c r="C53" s="487"/>
      <c r="D53" s="487"/>
      <c r="E53" s="487"/>
      <c r="F53" s="488"/>
      <c r="G53" s="4"/>
      <c r="H53" s="4"/>
      <c r="I53" s="53"/>
      <c r="J53" s="4"/>
    </row>
    <row r="54" spans="1:10" ht="16.5" thickBot="1" x14ac:dyDescent="0.35">
      <c r="A54" s="299" t="s">
        <v>189</v>
      </c>
      <c r="B54" s="62" t="s">
        <v>65</v>
      </c>
      <c r="C54" s="640" t="s">
        <v>190</v>
      </c>
      <c r="D54" s="2" t="s">
        <v>269</v>
      </c>
      <c r="E54" s="2" t="s">
        <v>268</v>
      </c>
      <c r="F54" s="2" t="s">
        <v>267</v>
      </c>
      <c r="G54" s="318"/>
      <c r="H54" s="4"/>
      <c r="I54" s="53"/>
      <c r="J54" s="4"/>
    </row>
    <row r="55" spans="1:10" ht="18.75" customHeight="1" x14ac:dyDescent="0.2">
      <c r="A55" s="317" t="s">
        <v>66</v>
      </c>
      <c r="B55" s="643">
        <f>+C55+D55+E55+F55</f>
        <v>0</v>
      </c>
      <c r="C55" s="641">
        <f>+C19+C24+C29+C34+C39+C44+C49</f>
        <v>0</v>
      </c>
      <c r="D55" s="311">
        <f t="shared" ref="D55:F55" si="20">+D19+D24+D29+D34+D39+D44+D49</f>
        <v>0</v>
      </c>
      <c r="E55" s="312">
        <f t="shared" si="20"/>
        <v>0</v>
      </c>
      <c r="F55" s="313">
        <f t="shared" si="20"/>
        <v>0</v>
      </c>
      <c r="G55" s="318"/>
      <c r="H55" s="4"/>
      <c r="I55" s="53"/>
      <c r="J55" s="4"/>
    </row>
    <row r="56" spans="1:10" ht="16.5" thickBot="1" x14ac:dyDescent="0.25">
      <c r="A56" s="46" t="s">
        <v>44</v>
      </c>
      <c r="B56" s="644">
        <f>+C56+D56+E56+F56</f>
        <v>0</v>
      </c>
      <c r="C56" s="642">
        <f>+C20+C25+C30+C35+C40+C45+C50</f>
        <v>0</v>
      </c>
      <c r="D56" s="314">
        <f t="shared" ref="D56:F56" si="21">+D20+D25+D30+D35+D40+D45+D50</f>
        <v>0</v>
      </c>
      <c r="E56" s="315">
        <f t="shared" si="21"/>
        <v>0</v>
      </c>
      <c r="F56" s="316">
        <f t="shared" si="21"/>
        <v>0</v>
      </c>
      <c r="G56" s="318"/>
      <c r="H56" s="4"/>
      <c r="I56" s="53"/>
      <c r="J56" s="4"/>
    </row>
    <row r="57" spans="1:10" ht="16.5" thickBot="1" x14ac:dyDescent="0.25">
      <c r="A57" s="74"/>
      <c r="B57" s="93"/>
      <c r="C57" s="4"/>
      <c r="D57" s="4"/>
      <c r="E57" s="4"/>
      <c r="F57" s="73"/>
      <c r="G57" s="4"/>
      <c r="H57" s="4"/>
      <c r="I57" s="53"/>
      <c r="J57" s="4"/>
    </row>
    <row r="58" spans="1:10" ht="16.5" thickBot="1" x14ac:dyDescent="0.25">
      <c r="A58" s="483" t="s">
        <v>251</v>
      </c>
      <c r="B58" s="484"/>
      <c r="C58" s="484"/>
      <c r="D58" s="484"/>
      <c r="E58" s="484"/>
      <c r="F58" s="485"/>
      <c r="G58" s="4"/>
      <c r="H58" s="4"/>
      <c r="I58" s="53"/>
      <c r="J58" s="4"/>
    </row>
    <row r="59" spans="1:10" ht="31.5" customHeight="1" thickBot="1" x14ac:dyDescent="0.25">
      <c r="A59" s="299"/>
      <c r="B59" s="310" t="s">
        <v>65</v>
      </c>
      <c r="C59" s="388" t="s">
        <v>239</v>
      </c>
      <c r="D59" s="388" t="s">
        <v>240</v>
      </c>
      <c r="E59" s="388" t="s">
        <v>241</v>
      </c>
      <c r="F59" s="388" t="s">
        <v>242</v>
      </c>
      <c r="G59" s="4"/>
      <c r="H59" s="4"/>
      <c r="I59" s="53"/>
      <c r="J59" s="4"/>
    </row>
    <row r="60" spans="1:10" x14ac:dyDescent="0.2">
      <c r="A60" s="39" t="s">
        <v>66</v>
      </c>
      <c r="B60" s="118">
        <f>+C60+D60+E60+F60</f>
        <v>0</v>
      </c>
      <c r="C60" s="309">
        <f>+C61*C62</f>
        <v>0</v>
      </c>
      <c r="D60" s="137">
        <f t="shared" ref="D60:F60" si="22">+D61*D62</f>
        <v>0</v>
      </c>
      <c r="E60" s="138">
        <f>+E61*E62</f>
        <v>0</v>
      </c>
      <c r="F60" s="139">
        <f t="shared" si="22"/>
        <v>0</v>
      </c>
      <c r="G60" s="4"/>
      <c r="H60" s="4"/>
      <c r="I60" s="53"/>
      <c r="J60" s="4"/>
    </row>
    <row r="61" spans="1:10" ht="15.75" x14ac:dyDescent="0.2">
      <c r="A61" s="45" t="s">
        <v>44</v>
      </c>
      <c r="B61" s="118">
        <f>+C61+D61+E61+F61</f>
        <v>0</v>
      </c>
      <c r="C61" s="3">
        <f>+P85-F61</f>
        <v>0</v>
      </c>
      <c r="D61" s="3">
        <f>+'pomocný soubor'!AB18-'vyhodnocení dle smlouvy'!C61</f>
        <v>0</v>
      </c>
      <c r="E61" s="3">
        <f>+'pomocný soubor'!AC41</f>
        <v>0</v>
      </c>
      <c r="F61" s="58">
        <f>+'pomocný soubor'!AD41</f>
        <v>0</v>
      </c>
      <c r="G61" s="4" t="s">
        <v>273</v>
      </c>
      <c r="H61" s="4"/>
      <c r="I61" s="53"/>
      <c r="J61" s="4"/>
    </row>
    <row r="62" spans="1:10" ht="16.5" thickBot="1" x14ac:dyDescent="0.25">
      <c r="A62" s="46" t="s">
        <v>48</v>
      </c>
      <c r="B62" s="418">
        <f>+C62+D62+E62+F62</f>
        <v>0</v>
      </c>
      <c r="C62" s="59">
        <f>+'pomocný soubor'!AB12</f>
        <v>0</v>
      </c>
      <c r="D62" s="59">
        <f>+'pomocný soubor'!AB13</f>
        <v>0</v>
      </c>
      <c r="E62" s="59">
        <f>+'pomocný soubor'!AB13</f>
        <v>0</v>
      </c>
      <c r="F62" s="120">
        <f>+'pomocný soubor'!AB14</f>
        <v>0</v>
      </c>
      <c r="G62" s="4" t="s">
        <v>274</v>
      </c>
      <c r="H62" s="4"/>
      <c r="I62" s="53"/>
      <c r="J62" s="4"/>
    </row>
    <row r="63" spans="1:10" ht="45.75" customHeight="1" x14ac:dyDescent="0.2">
      <c r="A63" s="502" t="s">
        <v>275</v>
      </c>
      <c r="B63" s="502"/>
      <c r="C63" s="502"/>
      <c r="D63" s="502"/>
      <c r="E63" s="502"/>
      <c r="F63" s="502"/>
      <c r="G63" s="4"/>
      <c r="H63" s="4"/>
      <c r="I63" s="53"/>
      <c r="J63" s="4"/>
    </row>
    <row r="64" spans="1:10" ht="16.5" thickBot="1" x14ac:dyDescent="0.25">
      <c r="A64" s="74"/>
      <c r="B64" s="4"/>
      <c r="C64" s="4"/>
      <c r="D64" s="4"/>
      <c r="E64" s="4"/>
      <c r="F64" s="73"/>
      <c r="G64" s="4"/>
      <c r="H64" s="4"/>
      <c r="I64" s="53"/>
      <c r="J64" s="4"/>
    </row>
    <row r="65" spans="1:17" ht="24" customHeight="1" thickBot="1" x14ac:dyDescent="0.25">
      <c r="A65" s="24"/>
      <c r="E65" s="474" t="s">
        <v>94</v>
      </c>
      <c r="F65" s="475"/>
      <c r="G65" s="475"/>
      <c r="H65" s="475"/>
      <c r="I65" s="475"/>
      <c r="J65" s="475"/>
      <c r="K65" s="476"/>
    </row>
    <row r="66" spans="1:17" ht="31.5" customHeight="1" thickBot="1" x14ac:dyDescent="0.25">
      <c r="A66" s="481" t="s">
        <v>93</v>
      </c>
      <c r="B66" s="482"/>
      <c r="C66" s="85">
        <f>+'pomocný soubor'!AE41</f>
        <v>0</v>
      </c>
      <c r="D66" s="62" t="s">
        <v>69</v>
      </c>
      <c r="E66" s="75" t="s">
        <v>54</v>
      </c>
      <c r="F66" s="76" t="s">
        <v>55</v>
      </c>
      <c r="G66" s="77" t="s">
        <v>56</v>
      </c>
      <c r="H66" s="78" t="s">
        <v>57</v>
      </c>
      <c r="I66" s="79" t="s">
        <v>58</v>
      </c>
      <c r="J66" s="80" t="s">
        <v>59</v>
      </c>
      <c r="K66" s="81" t="s">
        <v>60</v>
      </c>
    </row>
    <row r="67" spans="1:17" ht="68.25" customHeight="1" thickBot="1" x14ac:dyDescent="0.25">
      <c r="A67" s="479" t="s">
        <v>62</v>
      </c>
      <c r="B67" s="480"/>
      <c r="C67" s="480"/>
      <c r="D67" s="297" t="s">
        <v>175</v>
      </c>
      <c r="E67" s="295">
        <f>+CDV_CDDV!D42</f>
        <v>1.03</v>
      </c>
      <c r="F67" s="295">
        <f>+CDV_CDDV!K42</f>
        <v>1.03</v>
      </c>
      <c r="G67" s="60">
        <f>+CDV_CDDV!R41</f>
        <v>1.03</v>
      </c>
      <c r="H67" s="295">
        <f>+CDV_CDDV!Y42</f>
        <v>1.03</v>
      </c>
      <c r="I67" s="295">
        <f>+CDV_CDDV!AF42</f>
        <v>1.03</v>
      </c>
      <c r="J67" s="295">
        <f>+CDV_CDDV!AM42</f>
        <v>1.03</v>
      </c>
      <c r="K67" s="295">
        <f>+CDV_CDDV!AT42</f>
        <v>1.03</v>
      </c>
      <c r="L67" s="6"/>
    </row>
    <row r="68" spans="1:17" ht="18.75" customHeight="1" x14ac:dyDescent="0.2">
      <c r="A68" s="499" t="s">
        <v>61</v>
      </c>
      <c r="B68" s="500"/>
      <c r="C68" s="500"/>
      <c r="D68" s="500"/>
      <c r="E68" s="500"/>
      <c r="F68" s="500"/>
      <c r="G68" s="500"/>
      <c r="H68" s="500"/>
      <c r="I68" s="500"/>
      <c r="J68" s="500"/>
      <c r="K68" s="501"/>
      <c r="L68" s="50"/>
      <c r="M68" s="52"/>
      <c r="N68" s="4"/>
    </row>
    <row r="69" spans="1:17" ht="15.75" x14ac:dyDescent="0.2">
      <c r="A69" s="66" t="s">
        <v>6</v>
      </c>
      <c r="B69" s="53"/>
      <c r="C69" s="53"/>
      <c r="D69" s="53"/>
      <c r="E69" s="53"/>
      <c r="F69" s="53"/>
      <c r="G69" s="53"/>
      <c r="H69" s="53"/>
      <c r="I69" s="53"/>
      <c r="J69" s="4"/>
      <c r="K69" s="72"/>
      <c r="L69" s="25"/>
      <c r="M69" s="53"/>
      <c r="N69" s="4"/>
    </row>
    <row r="70" spans="1:17" s="7" customFormat="1" ht="15.75" customHeight="1" x14ac:dyDescent="0.2">
      <c r="A70" s="453" t="s">
        <v>7</v>
      </c>
      <c r="B70" s="454"/>
      <c r="C70" s="454"/>
      <c r="D70" s="454"/>
      <c r="E70" s="454"/>
      <c r="F70" s="454"/>
      <c r="G70" s="454"/>
      <c r="H70" s="454"/>
      <c r="I70" s="454"/>
      <c r="J70" s="454"/>
      <c r="K70" s="498"/>
      <c r="L70" s="51"/>
      <c r="M70" s="51"/>
    </row>
    <row r="71" spans="1:17" s="7" customFormat="1" ht="33" customHeight="1" thickBot="1" x14ac:dyDescent="0.25">
      <c r="A71" s="453" t="s">
        <v>188</v>
      </c>
      <c r="B71" s="454"/>
      <c r="C71" s="454"/>
      <c r="D71" s="454"/>
      <c r="E71" s="454"/>
      <c r="F71" s="454"/>
      <c r="G71" s="454"/>
      <c r="H71" s="454"/>
      <c r="I71" s="454"/>
      <c r="J71" s="456"/>
      <c r="K71" s="497"/>
      <c r="L71" s="51"/>
      <c r="M71" s="51"/>
    </row>
    <row r="72" spans="1:17" s="7" customFormat="1" ht="33" customHeight="1" thickBot="1" x14ac:dyDescent="0.25">
      <c r="A72" s="123"/>
      <c r="B72" s="123"/>
      <c r="C72" s="123"/>
      <c r="D72" s="123"/>
      <c r="E72" s="123"/>
      <c r="F72" s="123"/>
      <c r="G72" s="123"/>
      <c r="H72" s="123"/>
      <c r="I72" s="123"/>
      <c r="J72" s="474" t="s">
        <v>94</v>
      </c>
      <c r="K72" s="475"/>
      <c r="L72" s="475"/>
      <c r="M72" s="475"/>
      <c r="N72" s="475"/>
      <c r="O72" s="475"/>
      <c r="P72" s="476"/>
    </row>
    <row r="73" spans="1:17" ht="16.5" customHeight="1" thickBot="1" x14ac:dyDescent="0.25">
      <c r="A73" s="61"/>
      <c r="B73" s="61"/>
      <c r="C73" s="61"/>
      <c r="D73" s="61"/>
      <c r="E73" s="61"/>
      <c r="F73" s="61"/>
      <c r="G73" s="61"/>
      <c r="H73" s="61"/>
      <c r="I73" s="61"/>
      <c r="J73" s="290" t="s">
        <v>54</v>
      </c>
      <c r="K73" s="125" t="s">
        <v>55</v>
      </c>
      <c r="L73" s="127" t="s">
        <v>56</v>
      </c>
      <c r="M73" s="128" t="s">
        <v>57</v>
      </c>
      <c r="N73" s="129" t="s">
        <v>58</v>
      </c>
      <c r="O73" s="130" t="s">
        <v>59</v>
      </c>
      <c r="P73" s="131" t="s">
        <v>60</v>
      </c>
    </row>
    <row r="74" spans="1:17" ht="45.75" customHeight="1" thickBot="1" x14ac:dyDescent="0.25">
      <c r="A74" s="451" t="s">
        <v>221</v>
      </c>
      <c r="B74" s="452"/>
      <c r="C74" s="452"/>
      <c r="D74" s="452"/>
      <c r="E74" s="452"/>
      <c r="F74" s="452"/>
      <c r="G74" s="452"/>
      <c r="H74" s="452"/>
      <c r="I74" s="297" t="s">
        <v>175</v>
      </c>
      <c r="J74" s="65">
        <f>+CDV_CDDV!D33</f>
        <v>0</v>
      </c>
      <c r="K74" s="126">
        <f>+CDV_CDDV!K33</f>
        <v>0</v>
      </c>
      <c r="L74" s="65">
        <f>+CDV_CDDV!R33</f>
        <v>0</v>
      </c>
      <c r="M74" s="65">
        <f>+CDV_CDDV!Y33</f>
        <v>0</v>
      </c>
      <c r="N74" s="65">
        <f>+CDV_CDDV!AF33</f>
        <v>0</v>
      </c>
      <c r="O74" s="65">
        <f>+CDV_CDDV!AM33</f>
        <v>0</v>
      </c>
      <c r="P74" s="65">
        <f>+CDV_CDDV!AT33</f>
        <v>0</v>
      </c>
      <c r="Q74" s="296"/>
    </row>
    <row r="75" spans="1:17" ht="3.75" customHeight="1" thickBot="1" x14ac:dyDescent="0.25">
      <c r="A75" s="450"/>
      <c r="B75" s="450"/>
      <c r="C75" s="450"/>
      <c r="D75" s="450"/>
      <c r="E75" s="450"/>
      <c r="F75" s="450"/>
      <c r="G75" s="450"/>
      <c r="H75" s="450"/>
      <c r="I75" s="450"/>
      <c r="J75" s="47"/>
      <c r="K75" s="51"/>
      <c r="L75" s="51"/>
      <c r="M75" s="51"/>
      <c r="O75">
        <v>60</v>
      </c>
    </row>
    <row r="76" spans="1:17" ht="48" customHeight="1" thickBot="1" x14ac:dyDescent="0.25">
      <c r="A76" s="494" t="s">
        <v>8</v>
      </c>
      <c r="B76" s="495"/>
      <c r="C76" s="495"/>
      <c r="D76" s="495"/>
      <c r="E76" s="495"/>
      <c r="F76" s="495"/>
      <c r="G76" s="495"/>
      <c r="H76" s="496"/>
      <c r="I76" s="297" t="s">
        <v>175</v>
      </c>
      <c r="J76" s="295">
        <f>+CDV_CDDV!G43</f>
        <v>1.03</v>
      </c>
      <c r="K76" s="295">
        <f>+CDV_CDDV!N43</f>
        <v>1.03</v>
      </c>
      <c r="L76" s="295">
        <f>+CDV_CDDV!U43</f>
        <v>1.03</v>
      </c>
      <c r="M76" s="295">
        <f>+CDV_CDDV!AB43</f>
        <v>1.03</v>
      </c>
      <c r="N76" s="295">
        <f>+CDV_CDDV!AI43</f>
        <v>1.03</v>
      </c>
      <c r="O76" s="295">
        <f>+CDV_CDDV!AP43</f>
        <v>1.03</v>
      </c>
      <c r="P76" s="298">
        <f>+CDV_CDDV!AW43</f>
        <v>1.03</v>
      </c>
      <c r="Q76" s="296"/>
    </row>
    <row r="77" spans="1:17" ht="15.75" customHeight="1" x14ac:dyDescent="0.2">
      <c r="A77" s="453" t="s">
        <v>9</v>
      </c>
      <c r="B77" s="454"/>
      <c r="C77" s="454"/>
      <c r="D77" s="454"/>
      <c r="E77" s="454"/>
      <c r="F77" s="454"/>
      <c r="G77" s="454"/>
      <c r="H77" s="454"/>
      <c r="I77" s="454"/>
      <c r="J77" s="47"/>
      <c r="K77" s="47"/>
      <c r="L77" s="47"/>
      <c r="M77" s="47"/>
      <c r="N77" s="47"/>
      <c r="O77" s="47"/>
      <c r="P77" s="47"/>
    </row>
    <row r="78" spans="1:17" ht="15.75" x14ac:dyDescent="0.2">
      <c r="A78" s="453" t="s">
        <v>6</v>
      </c>
      <c r="B78" s="454"/>
      <c r="C78" s="454"/>
      <c r="D78" s="454"/>
      <c r="E78" s="454"/>
      <c r="F78" s="454"/>
      <c r="G78" s="454"/>
      <c r="H78" s="454"/>
      <c r="I78" s="454"/>
      <c r="J78" s="47"/>
      <c r="K78" s="47"/>
      <c r="L78" s="47"/>
      <c r="M78" s="47"/>
      <c r="N78" s="47"/>
      <c r="O78" s="47"/>
      <c r="P78" s="47"/>
    </row>
    <row r="79" spans="1:17" ht="15.75" customHeight="1" x14ac:dyDescent="0.2">
      <c r="A79" s="453" t="s">
        <v>10</v>
      </c>
      <c r="B79" s="454"/>
      <c r="C79" s="454"/>
      <c r="D79" s="454"/>
      <c r="E79" s="454"/>
      <c r="F79" s="454"/>
      <c r="G79" s="454"/>
      <c r="H79" s="454"/>
      <c r="I79" s="454"/>
      <c r="J79" s="47"/>
      <c r="K79" s="47"/>
      <c r="L79" s="47"/>
      <c r="M79" s="47"/>
      <c r="N79" s="47"/>
      <c r="O79" s="47"/>
      <c r="P79" s="47"/>
    </row>
    <row r="80" spans="1:17" ht="18.75" customHeight="1" thickBot="1" x14ac:dyDescent="0.25">
      <c r="A80" s="455" t="s">
        <v>176</v>
      </c>
      <c r="B80" s="456"/>
      <c r="C80" s="456"/>
      <c r="D80" s="456"/>
      <c r="E80" s="456"/>
      <c r="F80" s="456"/>
      <c r="G80" s="456"/>
      <c r="H80" s="456"/>
      <c r="I80" s="456"/>
      <c r="J80" s="64"/>
      <c r="K80" s="64"/>
      <c r="L80" s="64"/>
      <c r="M80" s="64"/>
      <c r="N80" s="64"/>
      <c r="O80" s="64"/>
      <c r="P80" s="64"/>
    </row>
    <row r="81" spans="1:17" ht="6" customHeight="1" thickBot="1" x14ac:dyDescent="0.25">
      <c r="A81" s="450"/>
      <c r="B81" s="450"/>
      <c r="C81" s="450"/>
      <c r="D81" s="450"/>
      <c r="E81" s="450"/>
      <c r="F81" s="450"/>
      <c r="G81" s="450"/>
      <c r="H81" s="450"/>
      <c r="I81" s="450"/>
      <c r="J81" s="47"/>
      <c r="K81" s="51"/>
      <c r="L81" s="51"/>
      <c r="M81" s="51"/>
    </row>
    <row r="82" spans="1:17" ht="90" customHeight="1" thickBot="1" x14ac:dyDescent="0.25">
      <c r="A82" s="451" t="s">
        <v>276</v>
      </c>
      <c r="B82" s="452"/>
      <c r="C82" s="452"/>
      <c r="D82" s="452"/>
      <c r="E82" s="452"/>
      <c r="F82" s="452"/>
      <c r="G82" s="452"/>
      <c r="H82" s="452"/>
      <c r="I82" s="452"/>
      <c r="J82" s="63">
        <f>+'pomocný soubor'!G41+'pomocný soubor'!N41-'vyhodnocení dle smlouvy'!J74</f>
        <v>0</v>
      </c>
      <c r="K82" s="63"/>
      <c r="L82" s="63"/>
      <c r="M82" s="63"/>
      <c r="N82" s="63"/>
      <c r="O82" s="63"/>
      <c r="P82" s="63"/>
    </row>
    <row r="83" spans="1:17" ht="6" customHeight="1" thickBot="1" x14ac:dyDescent="0.25">
      <c r="A83" s="450"/>
      <c r="B83" s="450"/>
      <c r="C83" s="450"/>
      <c r="D83" s="450"/>
      <c r="E83" s="450"/>
      <c r="F83" s="450"/>
      <c r="G83" s="450"/>
      <c r="H83" s="450"/>
      <c r="I83" s="450"/>
      <c r="J83" s="47"/>
      <c r="K83" s="63"/>
      <c r="L83" s="63"/>
      <c r="M83" s="63"/>
      <c r="N83" s="63"/>
      <c r="O83" s="63"/>
      <c r="P83" s="63"/>
    </row>
    <row r="84" spans="1:17" ht="35.25" customHeight="1" thickBot="1" x14ac:dyDescent="0.25">
      <c r="A84" s="665" t="s">
        <v>279</v>
      </c>
      <c r="B84" s="452"/>
      <c r="C84" s="452"/>
      <c r="D84" s="452"/>
      <c r="E84" s="452"/>
      <c r="F84" s="452"/>
      <c r="G84" s="452"/>
      <c r="H84" s="452"/>
      <c r="I84" s="452"/>
      <c r="J84" s="62">
        <v>0</v>
      </c>
      <c r="K84" s="62">
        <v>1</v>
      </c>
      <c r="L84" s="62">
        <v>2</v>
      </c>
      <c r="M84" s="62">
        <v>3</v>
      </c>
      <c r="N84" s="62">
        <v>4</v>
      </c>
      <c r="O84" s="62">
        <v>5</v>
      </c>
      <c r="P84" s="62">
        <v>6</v>
      </c>
    </row>
    <row r="85" spans="1:17" ht="5.25" customHeight="1" thickBot="1" x14ac:dyDescent="0.25">
      <c r="A85" s="450"/>
      <c r="B85" s="450"/>
      <c r="C85" s="450"/>
      <c r="D85" s="450"/>
      <c r="E85" s="450"/>
      <c r="F85" s="450"/>
      <c r="G85" s="450"/>
      <c r="H85" s="450"/>
      <c r="I85" s="450"/>
      <c r="J85" s="4"/>
      <c r="K85" s="4"/>
      <c r="L85" s="4"/>
      <c r="M85" s="4"/>
      <c r="N85" s="4"/>
      <c r="O85" s="4"/>
      <c r="P85" s="4"/>
    </row>
    <row r="86" spans="1:17" ht="58.5" customHeight="1" thickBot="1" x14ac:dyDescent="0.25">
      <c r="A86" s="451" t="s">
        <v>222</v>
      </c>
      <c r="B86" s="452"/>
      <c r="C86" s="452"/>
      <c r="D86" s="452"/>
      <c r="E86" s="452"/>
      <c r="F86" s="452"/>
      <c r="G86" s="452"/>
      <c r="H86" s="452"/>
      <c r="I86" s="452"/>
      <c r="J86" s="140"/>
      <c r="K86" s="93" t="s">
        <v>181</v>
      </c>
      <c r="L86" s="93"/>
      <c r="M86" s="93"/>
      <c r="N86" s="93"/>
      <c r="O86" s="93"/>
      <c r="P86" s="93"/>
      <c r="Q86" s="4"/>
    </row>
    <row r="87" spans="1:17" ht="7.5" customHeight="1" thickBot="1" x14ac:dyDescent="0.25">
      <c r="A87" s="414"/>
      <c r="B87" s="414"/>
      <c r="C87" s="414"/>
      <c r="D87" s="414"/>
      <c r="E87" s="414"/>
      <c r="F87" s="414"/>
      <c r="G87" s="414"/>
      <c r="H87" s="414"/>
      <c r="I87" s="414"/>
      <c r="J87" s="144"/>
      <c r="K87" s="93"/>
      <c r="L87" s="93"/>
      <c r="M87" s="93"/>
      <c r="N87" s="93"/>
      <c r="O87" s="93"/>
      <c r="P87" s="93"/>
      <c r="Q87" s="4"/>
    </row>
    <row r="88" spans="1:17" ht="40.5" customHeight="1" thickBot="1" x14ac:dyDescent="0.25">
      <c r="A88" s="457" t="s">
        <v>262</v>
      </c>
      <c r="B88" s="458"/>
      <c r="C88" s="458"/>
      <c r="D88" s="458"/>
      <c r="E88" s="458"/>
      <c r="F88" s="458"/>
      <c r="G88" s="458"/>
      <c r="H88" s="458"/>
      <c r="I88" s="459"/>
      <c r="J88" s="140"/>
      <c r="K88" s="93" t="s">
        <v>263</v>
      </c>
      <c r="L88" s="93"/>
      <c r="M88" s="93"/>
      <c r="N88" s="93"/>
      <c r="O88" s="93"/>
      <c r="P88" s="93"/>
      <c r="Q88" s="4"/>
    </row>
    <row r="89" spans="1:17" ht="7.5" customHeight="1" thickBot="1" x14ac:dyDescent="0.25">
      <c r="A89" s="414"/>
      <c r="B89" s="414"/>
      <c r="C89" s="414"/>
      <c r="D89" s="414"/>
      <c r="E89" s="414"/>
      <c r="F89" s="414"/>
      <c r="G89" s="414"/>
      <c r="H89" s="414"/>
      <c r="I89" s="414"/>
      <c r="J89" s="144"/>
      <c r="K89" s="93"/>
      <c r="L89" s="93"/>
      <c r="M89" s="93"/>
      <c r="N89" s="93"/>
      <c r="O89" s="93"/>
      <c r="P89" s="93"/>
      <c r="Q89" s="4"/>
    </row>
    <row r="90" spans="1:17" ht="92.25" customHeight="1" thickBot="1" x14ac:dyDescent="0.25">
      <c r="A90" s="457" t="s">
        <v>264</v>
      </c>
      <c r="B90" s="458"/>
      <c r="C90" s="458"/>
      <c r="D90" s="458"/>
      <c r="E90" s="458"/>
      <c r="F90" s="458"/>
      <c r="G90" s="458"/>
      <c r="H90" s="458"/>
      <c r="I90" s="459"/>
      <c r="J90" s="140">
        <f>+J88-'pomocný soubor'!AB41</f>
        <v>0</v>
      </c>
      <c r="K90" s="93"/>
      <c r="L90" s="93"/>
      <c r="M90" s="93"/>
      <c r="N90" s="93"/>
      <c r="O90" s="93"/>
      <c r="P90" s="93"/>
      <c r="Q90" s="4"/>
    </row>
    <row r="91" spans="1:17" ht="8.25" customHeight="1" thickBot="1" x14ac:dyDescent="0.25">
      <c r="A91" s="291"/>
      <c r="B91" s="291"/>
      <c r="C91" s="291"/>
      <c r="D91" s="291"/>
      <c r="E91" s="291"/>
      <c r="F91" s="291"/>
      <c r="G91" s="291"/>
      <c r="H91" s="291"/>
      <c r="I91" s="291"/>
      <c r="J91" s="144"/>
      <c r="K91" s="93"/>
      <c r="L91" s="93"/>
      <c r="M91" s="93"/>
      <c r="N91" s="93"/>
      <c r="O91" s="93"/>
      <c r="P91" s="93"/>
      <c r="Q91" s="4"/>
    </row>
    <row r="92" spans="1:17" ht="34.5" customHeight="1" thickBot="1" x14ac:dyDescent="0.25">
      <c r="A92" s="457" t="s">
        <v>259</v>
      </c>
      <c r="B92" s="458"/>
      <c r="C92" s="458"/>
      <c r="D92" s="458"/>
      <c r="E92" s="458"/>
      <c r="F92" s="458"/>
      <c r="G92" s="458"/>
      <c r="H92" s="458"/>
      <c r="I92" s="459"/>
      <c r="J92" s="140">
        <f>+'pomocný soubor'!AC41</f>
        <v>0</v>
      </c>
      <c r="K92" s="93"/>
      <c r="L92" s="93"/>
      <c r="M92" s="93"/>
      <c r="N92" s="93"/>
      <c r="O92" s="93"/>
      <c r="P92" s="93"/>
      <c r="Q92" s="4"/>
    </row>
    <row r="93" spans="1:17" ht="4.5" customHeight="1" thickBot="1" x14ac:dyDescent="0.25">
      <c r="A93" s="143"/>
      <c r="B93" s="143"/>
      <c r="C93" s="143"/>
      <c r="D93" s="143"/>
      <c r="E93" s="143"/>
      <c r="F93" s="143"/>
      <c r="G93" s="143"/>
      <c r="H93" s="143"/>
      <c r="I93" s="143"/>
      <c r="J93" s="144"/>
      <c r="K93" s="93"/>
      <c r="L93" s="93"/>
      <c r="M93" s="93"/>
      <c r="N93" s="93"/>
      <c r="O93" s="93"/>
      <c r="P93" s="93"/>
    </row>
    <row r="94" spans="1:17" ht="35.25" customHeight="1" thickBot="1" x14ac:dyDescent="0.35">
      <c r="A94" s="457" t="s">
        <v>257</v>
      </c>
      <c r="B94" s="458"/>
      <c r="C94" s="458"/>
      <c r="D94" s="458"/>
      <c r="E94" s="458"/>
      <c r="F94" s="458"/>
      <c r="G94" s="458"/>
      <c r="H94" s="458"/>
      <c r="I94" s="459"/>
      <c r="J94" s="140"/>
      <c r="K94" s="93" t="s">
        <v>180</v>
      </c>
      <c r="L94" s="93"/>
      <c r="M94" s="93"/>
      <c r="N94" s="93"/>
      <c r="O94" s="93"/>
      <c r="P94" s="93"/>
    </row>
    <row r="95" spans="1:17" ht="4.5" customHeight="1" thickBot="1" x14ac:dyDescent="0.25">
      <c r="A95" s="70"/>
      <c r="B95" s="143"/>
      <c r="C95" s="143"/>
      <c r="D95" s="143"/>
      <c r="E95" s="143"/>
      <c r="F95" s="143"/>
      <c r="G95" s="143"/>
      <c r="H95" s="143"/>
      <c r="I95" s="143"/>
      <c r="J95" s="144"/>
      <c r="K95" s="93"/>
      <c r="L95" s="93"/>
      <c r="M95" s="93"/>
      <c r="N95" s="93"/>
      <c r="O95" s="93"/>
      <c r="P95" s="93"/>
    </row>
    <row r="96" spans="1:17" ht="41.25" customHeight="1" thickBot="1" x14ac:dyDescent="0.35">
      <c r="A96" s="457" t="s">
        <v>258</v>
      </c>
      <c r="B96" s="458"/>
      <c r="C96" s="458"/>
      <c r="D96" s="458"/>
      <c r="E96" s="458"/>
      <c r="F96" s="458"/>
      <c r="G96" s="458"/>
      <c r="H96" s="458"/>
      <c r="I96" s="459"/>
      <c r="J96" s="140"/>
      <c r="K96" s="93" t="s">
        <v>180</v>
      </c>
      <c r="L96" s="93"/>
      <c r="M96" s="93"/>
      <c r="N96" s="93"/>
      <c r="O96" s="93"/>
      <c r="P96" s="93"/>
    </row>
    <row r="97" spans="1:16" ht="6" customHeight="1" thickBot="1" x14ac:dyDescent="0.25">
      <c r="A97" s="450"/>
      <c r="B97" s="450"/>
      <c r="C97" s="450"/>
      <c r="D97" s="450"/>
      <c r="E97" s="450"/>
      <c r="F97" s="450"/>
      <c r="G97" s="450"/>
      <c r="H97" s="450"/>
      <c r="I97" s="450"/>
      <c r="J97" s="39"/>
      <c r="K97" s="4"/>
      <c r="L97" s="4"/>
      <c r="M97" s="4"/>
      <c r="N97" s="4"/>
      <c r="O97" s="4"/>
      <c r="P97" s="4"/>
    </row>
    <row r="98" spans="1:16" s="7" customFormat="1" ht="47.25" customHeight="1" thickBot="1" x14ac:dyDescent="0.25">
      <c r="A98" s="451" t="s">
        <v>249</v>
      </c>
      <c r="B98" s="452"/>
      <c r="C98" s="452"/>
      <c r="D98" s="452"/>
      <c r="E98" s="452"/>
      <c r="F98" s="452"/>
      <c r="G98" s="452"/>
      <c r="H98" s="452"/>
      <c r="I98" s="452"/>
      <c r="J98" s="63"/>
      <c r="K98" s="141" t="s">
        <v>177</v>
      </c>
      <c r="L98" s="141"/>
      <c r="M98" s="141"/>
      <c r="N98" s="141"/>
      <c r="O98" s="141"/>
      <c r="P98" s="141"/>
    </row>
    <row r="99" spans="1:16" ht="6" customHeight="1" thickBot="1" x14ac:dyDescent="0.25">
      <c r="A99" s="450"/>
      <c r="B99" s="450"/>
      <c r="C99" s="450"/>
      <c r="D99" s="450"/>
      <c r="E99" s="450"/>
      <c r="F99" s="450"/>
      <c r="G99" s="450"/>
      <c r="H99" s="450"/>
      <c r="I99" s="450"/>
      <c r="J99" s="142"/>
      <c r="K99" s="4"/>
      <c r="L99" s="4"/>
      <c r="M99" s="4"/>
      <c r="N99" s="4"/>
      <c r="O99" s="4"/>
      <c r="P99" s="4"/>
    </row>
    <row r="100" spans="1:16" ht="184.5" customHeight="1" thickBot="1" x14ac:dyDescent="0.25">
      <c r="A100" s="451" t="s">
        <v>277</v>
      </c>
      <c r="B100" s="452"/>
      <c r="C100" s="452"/>
      <c r="D100" s="452"/>
      <c r="E100" s="452"/>
      <c r="F100" s="452"/>
      <c r="G100" s="452"/>
      <c r="H100" s="452"/>
      <c r="I100" s="452"/>
      <c r="J100" s="63"/>
      <c r="K100" s="141" t="s">
        <v>177</v>
      </c>
      <c r="L100" s="141"/>
      <c r="M100" s="51"/>
      <c r="N100" s="141"/>
      <c r="O100" s="141"/>
      <c r="P100" s="141"/>
    </row>
    <row r="101" spans="1:16" ht="19.5" customHeight="1" thickBot="1" x14ac:dyDescent="0.25">
      <c r="A101" s="122"/>
      <c r="B101" s="122"/>
      <c r="C101" s="122"/>
      <c r="D101" s="122"/>
      <c r="E101" s="122"/>
      <c r="F101" s="122"/>
      <c r="G101" s="122"/>
      <c r="H101" s="122"/>
      <c r="I101" s="122"/>
      <c r="J101" s="142"/>
      <c r="K101" s="4"/>
      <c r="L101" s="4"/>
      <c r="M101" s="4"/>
      <c r="N101" s="4"/>
      <c r="O101" s="4"/>
      <c r="P101" s="4"/>
    </row>
    <row r="102" spans="1:16" ht="24.75" customHeight="1" thickBot="1" x14ac:dyDescent="0.25">
      <c r="A102" s="460" t="s">
        <v>49</v>
      </c>
      <c r="B102" s="461"/>
      <c r="C102" s="462"/>
      <c r="D102" s="503" t="s">
        <v>179</v>
      </c>
      <c r="E102" s="504"/>
      <c r="F102" s="504"/>
      <c r="G102" s="415"/>
      <c r="H102" s="416"/>
      <c r="I102" s="417"/>
      <c r="J102" s="63">
        <f>+J103+J104+J105</f>
        <v>0</v>
      </c>
    </row>
    <row r="103" spans="1:16" ht="24.75" customHeight="1" x14ac:dyDescent="0.2">
      <c r="A103" s="463"/>
      <c r="B103" s="464"/>
      <c r="C103" s="465"/>
      <c r="D103" s="509" t="s">
        <v>86</v>
      </c>
      <c r="E103" s="510"/>
      <c r="F103" s="511"/>
      <c r="G103" s="492" t="s">
        <v>178</v>
      </c>
      <c r="H103" s="492"/>
      <c r="I103" s="493"/>
      <c r="J103" s="54">
        <v>0</v>
      </c>
    </row>
    <row r="104" spans="1:16" ht="27.75" customHeight="1" x14ac:dyDescent="0.2">
      <c r="A104" s="463"/>
      <c r="B104" s="464"/>
      <c r="C104" s="465"/>
      <c r="D104" s="512" t="s">
        <v>87</v>
      </c>
      <c r="E104" s="513"/>
      <c r="F104" s="514"/>
      <c r="G104" s="492" t="s">
        <v>223</v>
      </c>
      <c r="H104" s="492"/>
      <c r="I104" s="493"/>
      <c r="J104" s="55">
        <v>0</v>
      </c>
    </row>
    <row r="105" spans="1:16" ht="52.5" customHeight="1" thickBot="1" x14ac:dyDescent="0.25">
      <c r="A105" s="466"/>
      <c r="B105" s="467"/>
      <c r="C105" s="468"/>
      <c r="D105" s="515" t="s">
        <v>224</v>
      </c>
      <c r="E105" s="516"/>
      <c r="F105" s="517"/>
      <c r="G105" s="493" t="s">
        <v>223</v>
      </c>
      <c r="H105" s="508"/>
      <c r="I105" s="508"/>
      <c r="J105" s="56">
        <v>0</v>
      </c>
    </row>
    <row r="106" spans="1:16" ht="5.25" customHeight="1" thickBot="1" x14ac:dyDescent="0.25">
      <c r="A106" s="61"/>
      <c r="B106" s="61"/>
      <c r="C106" s="61"/>
      <c r="D106" s="61"/>
      <c r="E106" s="61"/>
      <c r="F106" s="61"/>
      <c r="G106" s="61"/>
      <c r="H106" s="61"/>
      <c r="I106" s="61"/>
      <c r="J106" s="48"/>
      <c r="K106" s="51"/>
      <c r="L106" s="51"/>
    </row>
    <row r="107" spans="1:16" ht="18.75" customHeight="1" thickBot="1" x14ac:dyDescent="0.25">
      <c r="A107" s="451" t="s">
        <v>225</v>
      </c>
      <c r="B107" s="452"/>
      <c r="C107" s="452"/>
      <c r="D107" s="452"/>
      <c r="E107" s="452"/>
      <c r="F107" s="452"/>
      <c r="G107" s="452"/>
      <c r="H107" s="452"/>
      <c r="I107" s="452"/>
      <c r="J107" s="63">
        <f>+'pomocný soubor'!AN41</f>
        <v>0</v>
      </c>
      <c r="K107" s="51"/>
      <c r="L107" s="51"/>
      <c r="M107" s="51"/>
    </row>
    <row r="108" spans="1:16" ht="5.25" customHeight="1" thickBot="1" x14ac:dyDescent="0.25">
      <c r="J108" s="47"/>
    </row>
    <row r="109" spans="1:16" ht="23.25" customHeight="1" x14ac:dyDescent="0.2">
      <c r="A109" s="445" t="s">
        <v>182</v>
      </c>
      <c r="B109" s="67"/>
      <c r="C109" s="67"/>
      <c r="D109" s="67"/>
      <c r="E109" s="67"/>
      <c r="F109" s="67"/>
      <c r="G109" s="67"/>
      <c r="H109" s="67"/>
      <c r="I109" s="67"/>
      <c r="J109" s="124" t="s">
        <v>54</v>
      </c>
      <c r="K109" s="125" t="s">
        <v>55</v>
      </c>
      <c r="L109" s="127" t="s">
        <v>56</v>
      </c>
      <c r="M109" s="128" t="s">
        <v>57</v>
      </c>
      <c r="N109" s="129" t="s">
        <v>58</v>
      </c>
      <c r="O109" s="130" t="s">
        <v>59</v>
      </c>
      <c r="P109" s="131" t="s">
        <v>60</v>
      </c>
    </row>
    <row r="110" spans="1:16" ht="28.5" customHeight="1" x14ac:dyDescent="0.2">
      <c r="A110" s="453" t="s">
        <v>11</v>
      </c>
      <c r="B110" s="454"/>
      <c r="C110" s="454"/>
      <c r="D110" s="454"/>
      <c r="E110" s="454"/>
      <c r="F110" s="454"/>
      <c r="G110" s="454"/>
      <c r="H110" s="454"/>
      <c r="I110" s="454"/>
      <c r="J110" s="132">
        <f>+CDV_CDDV!H45</f>
        <v>1.03</v>
      </c>
      <c r="K110" s="132">
        <f>+CDV_CDDV!O45</f>
        <v>1.03</v>
      </c>
      <c r="L110" s="132">
        <f>+CDV_CDDV!V45</f>
        <v>1.03</v>
      </c>
      <c r="M110" s="132">
        <f>+CDV_CDDV!AC45</f>
        <v>1.03</v>
      </c>
      <c r="N110" s="132">
        <f>+CDV_CDDV!AJ45</f>
        <v>1.03</v>
      </c>
      <c r="O110" s="132">
        <f>+CDV_CDDV!AQ45</f>
        <v>1.03</v>
      </c>
      <c r="P110" s="132">
        <f>+CDV_CDDV!AX45</f>
        <v>1.03</v>
      </c>
    </row>
    <row r="111" spans="1:16" ht="28.5" customHeight="1" thickBot="1" x14ac:dyDescent="0.25">
      <c r="A111" s="455" t="s">
        <v>260</v>
      </c>
      <c r="B111" s="456"/>
      <c r="C111" s="456"/>
      <c r="D111" s="456"/>
      <c r="E111" s="456"/>
      <c r="F111" s="456"/>
      <c r="G111" s="456"/>
      <c r="H111" s="456"/>
      <c r="I111" s="456"/>
      <c r="J111" s="49">
        <f>+'pomocný soubor'!U41</f>
        <v>0</v>
      </c>
      <c r="K111" s="49">
        <f>+'pomocný soubor'!V41</f>
        <v>0</v>
      </c>
      <c r="L111" s="49">
        <f>+'pomocný soubor'!W41</f>
        <v>0</v>
      </c>
      <c r="M111" s="49">
        <f>+'pomocný soubor'!X41</f>
        <v>0</v>
      </c>
      <c r="N111" s="49">
        <f>+'pomocný soubor'!Y41</f>
        <v>0</v>
      </c>
      <c r="O111" s="49">
        <f>+'pomocný soubor'!Z41</f>
        <v>0</v>
      </c>
      <c r="P111" s="49">
        <f>+'pomocný soubor'!AA41</f>
        <v>0</v>
      </c>
    </row>
    <row r="112" spans="1:16" ht="28.5" customHeight="1" thickBot="1" x14ac:dyDescent="0.25">
      <c r="A112" s="505" t="s">
        <v>278</v>
      </c>
      <c r="B112" s="506"/>
      <c r="C112" s="506"/>
      <c r="D112" s="506"/>
      <c r="E112" s="506"/>
      <c r="F112" s="506"/>
      <c r="G112" s="506"/>
      <c r="H112" s="506"/>
      <c r="I112" s="506"/>
      <c r="J112" s="507"/>
      <c r="K112" s="93"/>
      <c r="L112" s="93"/>
      <c r="M112" s="93"/>
      <c r="N112" s="93"/>
      <c r="O112" s="93"/>
      <c r="P112" s="93"/>
    </row>
    <row r="113" spans="1:16" ht="31.5" customHeight="1" thickBot="1" x14ac:dyDescent="0.25">
      <c r="A113" s="494" t="s">
        <v>255</v>
      </c>
      <c r="B113" s="495"/>
      <c r="C113" s="495"/>
      <c r="D113" s="495"/>
      <c r="E113" s="495"/>
      <c r="F113" s="495"/>
      <c r="G113" s="495"/>
      <c r="H113" s="495"/>
      <c r="I113" s="495"/>
      <c r="J113" s="63" t="s">
        <v>256</v>
      </c>
      <c r="K113" s="93"/>
      <c r="L113" s="93"/>
      <c r="M113" s="93"/>
      <c r="N113" s="93"/>
      <c r="O113" s="93"/>
      <c r="P113" s="93"/>
    </row>
    <row r="114" spans="1:16" ht="28.5" customHeight="1" x14ac:dyDescent="0.2">
      <c r="A114" s="453" t="s">
        <v>254</v>
      </c>
      <c r="B114" s="454"/>
      <c r="C114" s="454"/>
      <c r="D114" s="454"/>
      <c r="E114" s="454"/>
      <c r="F114" s="454"/>
      <c r="G114" s="454"/>
      <c r="H114" s="454"/>
      <c r="I114" s="454"/>
      <c r="J114" s="132"/>
      <c r="K114" s="93"/>
      <c r="L114" s="93"/>
      <c r="M114" s="93"/>
      <c r="N114" s="93"/>
      <c r="O114" s="93"/>
      <c r="P114" s="93"/>
    </row>
    <row r="115" spans="1:16" ht="48.75" customHeight="1" thickBot="1" x14ac:dyDescent="0.25">
      <c r="A115" s="455" t="s">
        <v>261</v>
      </c>
      <c r="B115" s="456"/>
      <c r="C115" s="456"/>
      <c r="D115" s="456"/>
      <c r="E115" s="456"/>
      <c r="F115" s="456"/>
      <c r="G115" s="456"/>
      <c r="H115" s="456"/>
      <c r="I115" s="456"/>
      <c r="J115" s="132">
        <f>+'pomocný soubor'!AD41</f>
        <v>0</v>
      </c>
      <c r="K115" s="38"/>
      <c r="L115" s="38"/>
      <c r="M115" s="38"/>
      <c r="N115" s="37"/>
    </row>
    <row r="116" spans="1:16" ht="9.75" customHeight="1" thickBot="1" x14ac:dyDescent="0.25">
      <c r="A116" s="38"/>
      <c r="B116" s="38"/>
      <c r="C116" s="38"/>
      <c r="D116" s="38"/>
      <c r="E116" s="38"/>
      <c r="F116" s="38"/>
      <c r="G116" s="38"/>
      <c r="H116" s="38"/>
      <c r="I116" s="38"/>
      <c r="J116" s="62"/>
    </row>
    <row r="117" spans="1:16" ht="42.75" customHeight="1" thickBot="1" x14ac:dyDescent="0.25">
      <c r="A117" s="451" t="s">
        <v>247</v>
      </c>
      <c r="B117" s="452"/>
      <c r="C117" s="452"/>
      <c r="D117" s="452"/>
      <c r="E117" s="452"/>
      <c r="F117" s="452"/>
      <c r="G117" s="469" t="s">
        <v>253</v>
      </c>
      <c r="H117" s="470"/>
      <c r="I117" s="470"/>
      <c r="J117" s="446"/>
      <c r="N117" s="1"/>
    </row>
    <row r="118" spans="1:16" x14ac:dyDescent="0.2">
      <c r="N118" s="1"/>
    </row>
    <row r="119" spans="1:16" x14ac:dyDescent="0.2">
      <c r="N119" s="1"/>
    </row>
    <row r="120" spans="1:16" x14ac:dyDescent="0.2">
      <c r="A120" s="182" t="s">
        <v>187</v>
      </c>
      <c r="B120" s="182"/>
      <c r="C120" s="182"/>
      <c r="D120" s="182"/>
      <c r="E120" s="182"/>
      <c r="N120" s="1"/>
    </row>
    <row r="121" spans="1:16" x14ac:dyDescent="0.2">
      <c r="A121" s="648" t="s">
        <v>88</v>
      </c>
      <c r="B121" s="183"/>
      <c r="C121" s="182"/>
      <c r="D121" s="182"/>
      <c r="E121" s="182"/>
    </row>
    <row r="122" spans="1:16" x14ac:dyDescent="0.2">
      <c r="A122" s="649" t="s">
        <v>42</v>
      </c>
      <c r="B122" s="650"/>
      <c r="C122" s="651"/>
      <c r="D122" s="182" t="s">
        <v>218</v>
      </c>
      <c r="E122" s="182"/>
    </row>
    <row r="123" spans="1:16" ht="42.75" customHeight="1" x14ac:dyDescent="0.2">
      <c r="A123" s="649" t="s">
        <v>43</v>
      </c>
      <c r="B123" s="650"/>
      <c r="C123" s="651"/>
      <c r="D123" s="182" t="s">
        <v>218</v>
      </c>
      <c r="E123" s="182"/>
    </row>
    <row r="124" spans="1:16" ht="45.75" customHeight="1" x14ac:dyDescent="0.2">
      <c r="A124" s="652" t="s">
        <v>90</v>
      </c>
      <c r="B124" s="653"/>
      <c r="C124" s="654"/>
      <c r="D124" s="182" t="s">
        <v>218</v>
      </c>
      <c r="E124" s="182"/>
    </row>
    <row r="125" spans="1:16" ht="33.75" customHeight="1" x14ac:dyDescent="0.25">
      <c r="A125" s="655" t="s">
        <v>89</v>
      </c>
      <c r="B125" s="655"/>
      <c r="C125" s="656">
        <f>SUM(C122:C124)</f>
        <v>0</v>
      </c>
      <c r="D125" s="182"/>
      <c r="E125" s="182"/>
    </row>
    <row r="126" spans="1:16" ht="41.25" customHeight="1" x14ac:dyDescent="0.25">
      <c r="A126" s="657" t="s">
        <v>162</v>
      </c>
      <c r="B126" s="658"/>
      <c r="C126" s="656"/>
      <c r="D126" s="182" t="s">
        <v>219</v>
      </c>
      <c r="E126" s="182"/>
    </row>
    <row r="127" spans="1:16" x14ac:dyDescent="0.2">
      <c r="A127" s="182"/>
      <c r="B127" s="182"/>
      <c r="C127" s="182"/>
      <c r="D127" s="182"/>
      <c r="E127" s="182"/>
    </row>
    <row r="128" spans="1:16" x14ac:dyDescent="0.2">
      <c r="A128" s="648" t="s">
        <v>91</v>
      </c>
      <c r="B128" s="182"/>
      <c r="C128" s="659">
        <f>+B14</f>
        <v>0</v>
      </c>
      <c r="D128" s="182"/>
      <c r="E128" s="182"/>
    </row>
    <row r="129" spans="1:5" x14ac:dyDescent="0.2">
      <c r="A129" s="182" t="s">
        <v>163</v>
      </c>
      <c r="B129" s="182"/>
      <c r="C129" s="660">
        <f>+'pomocný soubor'!AU41</f>
        <v>0</v>
      </c>
      <c r="D129" s="182"/>
      <c r="E129" s="182"/>
    </row>
    <row r="130" spans="1:5" x14ac:dyDescent="0.2">
      <c r="A130" s="182" t="s">
        <v>164</v>
      </c>
      <c r="B130" s="182"/>
      <c r="C130" s="660">
        <f>+'pomocný soubor'!AT41</f>
        <v>0</v>
      </c>
      <c r="D130" s="182"/>
      <c r="E130" s="182"/>
    </row>
    <row r="131" spans="1:5" ht="27.75" customHeight="1" x14ac:dyDescent="0.2">
      <c r="A131" s="182" t="s">
        <v>47</v>
      </c>
      <c r="B131" s="182"/>
      <c r="C131" s="660">
        <f>-C126</f>
        <v>0</v>
      </c>
      <c r="D131" s="182"/>
      <c r="E131" s="182"/>
    </row>
    <row r="132" spans="1:5" x14ac:dyDescent="0.2">
      <c r="A132" s="661" t="s">
        <v>220</v>
      </c>
      <c r="B132" s="661"/>
      <c r="C132" s="659">
        <f>SUM(C128:C131)</f>
        <v>0</v>
      </c>
      <c r="D132" s="182"/>
      <c r="E132" s="182"/>
    </row>
    <row r="133" spans="1:5" ht="13.5" thickBot="1" x14ac:dyDescent="0.25">
      <c r="A133" s="182"/>
      <c r="B133" s="182"/>
      <c r="C133" s="182"/>
      <c r="D133" s="182"/>
      <c r="E133" s="182"/>
    </row>
    <row r="134" spans="1:5" ht="13.5" thickBot="1" x14ac:dyDescent="0.25">
      <c r="A134" s="662" t="s">
        <v>4</v>
      </c>
      <c r="B134" s="662"/>
      <c r="C134" s="663">
        <f>+C132-C125</f>
        <v>0</v>
      </c>
      <c r="D134" s="664"/>
      <c r="E134" s="182"/>
    </row>
    <row r="135" spans="1:5" x14ac:dyDescent="0.2">
      <c r="A135" s="182" t="s">
        <v>226</v>
      </c>
      <c r="B135" s="182"/>
      <c r="C135" s="182"/>
      <c r="D135" s="182"/>
      <c r="E135" s="182"/>
    </row>
    <row r="136" spans="1:5" x14ac:dyDescent="0.2">
      <c r="A136" s="182" t="s">
        <v>227</v>
      </c>
      <c r="B136" s="182"/>
      <c r="C136" s="182"/>
      <c r="D136" s="182"/>
      <c r="E136" s="182"/>
    </row>
    <row r="137" spans="1:5" x14ac:dyDescent="0.2">
      <c r="A137" s="182"/>
      <c r="B137" s="182"/>
      <c r="C137" s="660"/>
      <c r="D137" s="182"/>
      <c r="E137" s="182"/>
    </row>
    <row r="138" spans="1:5" x14ac:dyDescent="0.2">
      <c r="C138" s="1"/>
    </row>
    <row r="139" spans="1:5" x14ac:dyDescent="0.2">
      <c r="C139" s="1"/>
    </row>
    <row r="140" spans="1:5" x14ac:dyDescent="0.2">
      <c r="A140" s="449"/>
      <c r="B140" s="449"/>
      <c r="C140" s="1"/>
    </row>
    <row r="143" spans="1:5" x14ac:dyDescent="0.2">
      <c r="A143" s="68"/>
    </row>
  </sheetData>
  <mergeCells count="57">
    <mergeCell ref="A113:I113"/>
    <mergeCell ref="A115:I115"/>
    <mergeCell ref="A114:I114"/>
    <mergeCell ref="A112:J112"/>
    <mergeCell ref="A92:I92"/>
    <mergeCell ref="G105:I105"/>
    <mergeCell ref="D103:F103"/>
    <mergeCell ref="D104:F104"/>
    <mergeCell ref="D105:F105"/>
    <mergeCell ref="A58:F58"/>
    <mergeCell ref="A53:F53"/>
    <mergeCell ref="A17:F17"/>
    <mergeCell ref="G103:I103"/>
    <mergeCell ref="G104:I104"/>
    <mergeCell ref="A74:H74"/>
    <mergeCell ref="A76:H76"/>
    <mergeCell ref="E65:K65"/>
    <mergeCell ref="A71:K71"/>
    <mergeCell ref="A70:K70"/>
    <mergeCell ref="A68:K68"/>
    <mergeCell ref="A80:I80"/>
    <mergeCell ref="A63:F63"/>
    <mergeCell ref="A88:I88"/>
    <mergeCell ref="A90:I90"/>
    <mergeCell ref="D102:F102"/>
    <mergeCell ref="A9:L9"/>
    <mergeCell ref="A7:L7"/>
    <mergeCell ref="J72:P72"/>
    <mergeCell ref="A124:B124"/>
    <mergeCell ref="A82:I82"/>
    <mergeCell ref="A83:I83"/>
    <mergeCell ref="A84:I84"/>
    <mergeCell ref="A75:I75"/>
    <mergeCell ref="A77:I77"/>
    <mergeCell ref="A78:I78"/>
    <mergeCell ref="A79:I79"/>
    <mergeCell ref="A81:I81"/>
    <mergeCell ref="A100:I100"/>
    <mergeCell ref="A94:I94"/>
    <mergeCell ref="A67:C67"/>
    <mergeCell ref="A66:B66"/>
    <mergeCell ref="A140:B140"/>
    <mergeCell ref="A125:B125"/>
    <mergeCell ref="A132:B132"/>
    <mergeCell ref="A126:B126"/>
    <mergeCell ref="A85:I85"/>
    <mergeCell ref="A86:I86"/>
    <mergeCell ref="A97:I97"/>
    <mergeCell ref="A98:I98"/>
    <mergeCell ref="A99:I99"/>
    <mergeCell ref="A110:I110"/>
    <mergeCell ref="A111:I111"/>
    <mergeCell ref="A107:I107"/>
    <mergeCell ref="A96:I96"/>
    <mergeCell ref="A102:C105"/>
    <mergeCell ref="A117:F117"/>
    <mergeCell ref="G117:I117"/>
  </mergeCells>
  <pageMargins left="0.70866141732283472" right="0.70866141732283472" top="0.78740157480314965" bottom="0.78740157480314965" header="0.31496062992125984" footer="0.31496062992125984"/>
  <pageSetup paperSize="9" scale="47" fitToHeight="3"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X48"/>
  <sheetViews>
    <sheetView topLeftCell="A36" workbookViewId="0">
      <selection activeCell="K45" sqref="K45:O48"/>
    </sheetView>
  </sheetViews>
  <sheetFormatPr defaultRowHeight="12.75" x14ac:dyDescent="0.2"/>
  <cols>
    <col min="1" max="1" width="9.28515625" customWidth="1"/>
    <col min="2" max="2" width="43.5703125" customWidth="1"/>
    <col min="4" max="4" width="13.7109375" customWidth="1"/>
    <col min="5" max="5" width="14.7109375" customWidth="1"/>
    <col min="6" max="6" width="16.5703125" hidden="1" customWidth="1"/>
    <col min="7" max="8" width="13.28515625" customWidth="1"/>
    <col min="9" max="9" width="2.140625" customWidth="1"/>
    <col min="11" max="12" width="13.42578125" customWidth="1"/>
    <col min="13" max="13" width="11.42578125" hidden="1" customWidth="1"/>
    <col min="14" max="15" width="11.42578125" customWidth="1"/>
    <col min="16" max="16" width="2.28515625" customWidth="1"/>
    <col min="18" max="19" width="12.85546875" customWidth="1"/>
    <col min="20" max="20" width="11.42578125" hidden="1" customWidth="1"/>
    <col min="21" max="22" width="11.42578125" customWidth="1"/>
    <col min="23" max="23" width="2" customWidth="1"/>
    <col min="25" max="25" width="14.7109375" customWidth="1"/>
    <col min="26" max="26" width="15.42578125" customWidth="1"/>
    <col min="27" max="27" width="10.85546875" hidden="1" customWidth="1"/>
    <col min="28" max="29" width="10.85546875" customWidth="1"/>
    <col min="30" max="30" width="2.140625" customWidth="1"/>
    <col min="32" max="33" width="12.5703125" customWidth="1"/>
    <col min="34" max="34" width="11.28515625" hidden="1" customWidth="1"/>
    <col min="35" max="36" width="11.28515625" customWidth="1"/>
    <col min="37" max="37" width="1.7109375" customWidth="1"/>
    <col min="39" max="40" width="12.7109375" customWidth="1"/>
    <col min="41" max="41" width="11.5703125" hidden="1" customWidth="1"/>
    <col min="42" max="43" width="11.5703125" customWidth="1"/>
    <col min="44" max="44" width="1.5703125" customWidth="1"/>
    <col min="46" max="47" width="12.85546875" customWidth="1"/>
    <col min="48" max="48" width="12.85546875" hidden="1" customWidth="1"/>
    <col min="49" max="50" width="12.85546875" customWidth="1"/>
  </cols>
  <sheetData>
    <row r="1" spans="1:50" ht="15.75" x14ac:dyDescent="0.25">
      <c r="A1" s="289" t="s">
        <v>228</v>
      </c>
    </row>
    <row r="2" spans="1:50" ht="21.75" customHeight="1" thickBot="1" x14ac:dyDescent="0.25"/>
    <row r="3" spans="1:50" ht="36.75" thickBot="1" x14ac:dyDescent="0.6">
      <c r="C3" s="218" t="s">
        <v>152</v>
      </c>
      <c r="D3" s="594" t="s">
        <v>153</v>
      </c>
      <c r="E3" s="595"/>
      <c r="F3" s="595"/>
      <c r="G3" s="595"/>
      <c r="H3" s="596"/>
      <c r="J3" s="218" t="s">
        <v>152</v>
      </c>
      <c r="K3" s="597" t="s">
        <v>154</v>
      </c>
      <c r="L3" s="598"/>
      <c r="M3" s="598"/>
      <c r="N3" s="598"/>
      <c r="O3" s="599"/>
      <c r="Q3" s="218" t="s">
        <v>152</v>
      </c>
      <c r="R3" s="600" t="s">
        <v>155</v>
      </c>
      <c r="S3" s="601"/>
      <c r="T3" s="601"/>
      <c r="U3" s="601"/>
      <c r="V3" s="602"/>
      <c r="X3" s="218" t="s">
        <v>152</v>
      </c>
      <c r="Y3" s="603" t="s">
        <v>156</v>
      </c>
      <c r="Z3" s="604"/>
      <c r="AA3" s="604"/>
      <c r="AB3" s="604"/>
      <c r="AC3" s="605"/>
      <c r="AE3" s="218" t="s">
        <v>152</v>
      </c>
      <c r="AF3" s="606" t="s">
        <v>157</v>
      </c>
      <c r="AG3" s="607"/>
      <c r="AH3" s="607"/>
      <c r="AI3" s="607"/>
      <c r="AJ3" s="608"/>
      <c r="AL3" s="218" t="s">
        <v>152</v>
      </c>
      <c r="AM3" s="609" t="s">
        <v>158</v>
      </c>
      <c r="AN3" s="610"/>
      <c r="AO3" s="610"/>
      <c r="AP3" s="610"/>
      <c r="AQ3" s="611"/>
      <c r="AS3" s="218" t="s">
        <v>152</v>
      </c>
      <c r="AT3" s="612" t="s">
        <v>159</v>
      </c>
      <c r="AU3" s="613"/>
      <c r="AV3" s="613"/>
      <c r="AW3" s="613"/>
      <c r="AX3" s="614"/>
    </row>
    <row r="4" spans="1:50" ht="77.25" customHeight="1" thickBot="1" x14ac:dyDescent="0.3">
      <c r="A4" s="536" t="s">
        <v>12</v>
      </c>
      <c r="B4" s="27" t="s">
        <v>13</v>
      </c>
      <c r="C4" s="534" t="s">
        <v>14</v>
      </c>
      <c r="D4" s="538" t="s">
        <v>15</v>
      </c>
      <c r="E4" s="539"/>
      <c r="F4" s="259"/>
      <c r="G4" s="538" t="s">
        <v>160</v>
      </c>
      <c r="H4" s="540"/>
      <c r="J4" s="534" t="s">
        <v>14</v>
      </c>
      <c r="K4" s="532" t="s">
        <v>15</v>
      </c>
      <c r="L4" s="615"/>
      <c r="M4" s="243"/>
      <c r="N4" s="532" t="s">
        <v>160</v>
      </c>
      <c r="O4" s="533"/>
      <c r="Q4" s="534" t="s">
        <v>14</v>
      </c>
      <c r="R4" s="579" t="s">
        <v>15</v>
      </c>
      <c r="S4" s="580"/>
      <c r="T4" s="251"/>
      <c r="U4" s="579" t="s">
        <v>160</v>
      </c>
      <c r="V4" s="581"/>
      <c r="X4" s="534" t="s">
        <v>14</v>
      </c>
      <c r="Y4" s="582" t="s">
        <v>15</v>
      </c>
      <c r="Z4" s="583"/>
      <c r="AA4" s="152"/>
      <c r="AB4" s="582" t="s">
        <v>160</v>
      </c>
      <c r="AC4" s="584"/>
      <c r="AE4" s="534" t="s">
        <v>14</v>
      </c>
      <c r="AF4" s="585" t="s">
        <v>15</v>
      </c>
      <c r="AG4" s="586"/>
      <c r="AH4" s="235"/>
      <c r="AI4" s="585" t="s">
        <v>160</v>
      </c>
      <c r="AJ4" s="587"/>
      <c r="AL4" s="534" t="s">
        <v>14</v>
      </c>
      <c r="AM4" s="588" t="s">
        <v>15</v>
      </c>
      <c r="AN4" s="589"/>
      <c r="AO4" s="227"/>
      <c r="AP4" s="588" t="s">
        <v>160</v>
      </c>
      <c r="AQ4" s="590"/>
      <c r="AS4" s="534" t="s">
        <v>14</v>
      </c>
      <c r="AT4" s="591" t="s">
        <v>15</v>
      </c>
      <c r="AU4" s="592"/>
      <c r="AV4" s="219"/>
      <c r="AW4" s="591" t="s">
        <v>160</v>
      </c>
      <c r="AX4" s="593"/>
    </row>
    <row r="5" spans="1:50" ht="77.25" customHeight="1" thickBot="1" x14ac:dyDescent="0.3">
      <c r="A5" s="537" t="s">
        <v>16</v>
      </c>
      <c r="B5" s="28"/>
      <c r="C5" s="535"/>
      <c r="D5" s="260" t="s">
        <v>99</v>
      </c>
      <c r="E5" s="261" t="s">
        <v>17</v>
      </c>
      <c r="F5" s="259" t="s">
        <v>100</v>
      </c>
      <c r="G5" s="260" t="s">
        <v>101</v>
      </c>
      <c r="H5" s="260" t="s">
        <v>18</v>
      </c>
      <c r="J5" s="535"/>
      <c r="K5" s="244" t="s">
        <v>99</v>
      </c>
      <c r="L5" s="245" t="s">
        <v>17</v>
      </c>
      <c r="M5" s="243" t="s">
        <v>100</v>
      </c>
      <c r="N5" s="244" t="s">
        <v>101</v>
      </c>
      <c r="O5" s="244" t="s">
        <v>18</v>
      </c>
      <c r="Q5" s="535"/>
      <c r="R5" s="252" t="s">
        <v>99</v>
      </c>
      <c r="S5" s="253" t="s">
        <v>17</v>
      </c>
      <c r="T5" s="251" t="s">
        <v>100</v>
      </c>
      <c r="U5" s="252" t="s">
        <v>101</v>
      </c>
      <c r="V5" s="252" t="s">
        <v>18</v>
      </c>
      <c r="X5" s="535"/>
      <c r="Y5" s="153" t="s">
        <v>99</v>
      </c>
      <c r="Z5" s="154" t="s">
        <v>17</v>
      </c>
      <c r="AA5" s="152" t="s">
        <v>100</v>
      </c>
      <c r="AB5" s="153" t="s">
        <v>101</v>
      </c>
      <c r="AC5" s="153" t="s">
        <v>18</v>
      </c>
      <c r="AE5" s="535"/>
      <c r="AF5" s="236" t="s">
        <v>99</v>
      </c>
      <c r="AG5" s="237" t="s">
        <v>17</v>
      </c>
      <c r="AH5" s="235" t="s">
        <v>100</v>
      </c>
      <c r="AI5" s="236" t="s">
        <v>101</v>
      </c>
      <c r="AJ5" s="236" t="s">
        <v>18</v>
      </c>
      <c r="AL5" s="535"/>
      <c r="AM5" s="228" t="s">
        <v>99</v>
      </c>
      <c r="AN5" s="229" t="s">
        <v>17</v>
      </c>
      <c r="AO5" s="227" t="s">
        <v>100</v>
      </c>
      <c r="AP5" s="228" t="s">
        <v>101</v>
      </c>
      <c r="AQ5" s="228" t="s">
        <v>18</v>
      </c>
      <c r="AS5" s="535"/>
      <c r="AT5" s="220" t="s">
        <v>99</v>
      </c>
      <c r="AU5" s="221" t="s">
        <v>17</v>
      </c>
      <c r="AV5" s="219" t="s">
        <v>100</v>
      </c>
      <c r="AW5" s="220" t="s">
        <v>101</v>
      </c>
      <c r="AX5" s="220" t="s">
        <v>18</v>
      </c>
    </row>
    <row r="6" spans="1:50" ht="30.75" customHeight="1" thickBot="1" x14ac:dyDescent="0.3">
      <c r="A6" s="155" t="s">
        <v>102</v>
      </c>
      <c r="B6" s="156" t="s">
        <v>103</v>
      </c>
      <c r="C6" s="157" t="s">
        <v>104</v>
      </c>
      <c r="D6" s="262" t="s">
        <v>105</v>
      </c>
      <c r="E6" s="263" t="s">
        <v>106</v>
      </c>
      <c r="F6" s="264" t="s">
        <v>107</v>
      </c>
      <c r="G6" s="265" t="s">
        <v>108</v>
      </c>
      <c r="H6" s="266" t="s">
        <v>109</v>
      </c>
      <c r="J6" s="157" t="s">
        <v>104</v>
      </c>
      <c r="K6" s="246" t="s">
        <v>105</v>
      </c>
      <c r="L6" s="247" t="s">
        <v>106</v>
      </c>
      <c r="M6" s="248" t="s">
        <v>107</v>
      </c>
      <c r="N6" s="249" t="s">
        <v>108</v>
      </c>
      <c r="O6" s="250" t="s">
        <v>109</v>
      </c>
      <c r="Q6" s="157" t="s">
        <v>104</v>
      </c>
      <c r="R6" s="254" t="s">
        <v>105</v>
      </c>
      <c r="S6" s="255" t="s">
        <v>106</v>
      </c>
      <c r="T6" s="256" t="s">
        <v>107</v>
      </c>
      <c r="U6" s="257" t="s">
        <v>108</v>
      </c>
      <c r="V6" s="258" t="s">
        <v>109</v>
      </c>
      <c r="X6" s="157" t="s">
        <v>104</v>
      </c>
      <c r="Y6" s="158" t="s">
        <v>105</v>
      </c>
      <c r="Z6" s="159" t="s">
        <v>106</v>
      </c>
      <c r="AA6" s="160" t="s">
        <v>107</v>
      </c>
      <c r="AB6" s="161" t="s">
        <v>108</v>
      </c>
      <c r="AC6" s="211" t="s">
        <v>109</v>
      </c>
      <c r="AE6" s="157" t="s">
        <v>104</v>
      </c>
      <c r="AF6" s="238" t="s">
        <v>105</v>
      </c>
      <c r="AG6" s="239" t="s">
        <v>106</v>
      </c>
      <c r="AH6" s="240" t="s">
        <v>107</v>
      </c>
      <c r="AI6" s="241" t="s">
        <v>108</v>
      </c>
      <c r="AJ6" s="242" t="s">
        <v>109</v>
      </c>
      <c r="AL6" s="157" t="s">
        <v>104</v>
      </c>
      <c r="AM6" s="230" t="s">
        <v>105</v>
      </c>
      <c r="AN6" s="231" t="s">
        <v>106</v>
      </c>
      <c r="AO6" s="232" t="s">
        <v>107</v>
      </c>
      <c r="AP6" s="233" t="s">
        <v>108</v>
      </c>
      <c r="AQ6" s="234" t="s">
        <v>109</v>
      </c>
      <c r="AS6" s="157" t="s">
        <v>104</v>
      </c>
      <c r="AT6" s="222" t="s">
        <v>105</v>
      </c>
      <c r="AU6" s="223" t="s">
        <v>106</v>
      </c>
      <c r="AV6" s="224" t="s">
        <v>107</v>
      </c>
      <c r="AW6" s="225" t="s">
        <v>108</v>
      </c>
      <c r="AX6" s="226" t="s">
        <v>109</v>
      </c>
    </row>
    <row r="7" spans="1:50" ht="45" customHeight="1" x14ac:dyDescent="0.25">
      <c r="A7" s="541" t="s">
        <v>19</v>
      </c>
      <c r="B7" s="29" t="s">
        <v>20</v>
      </c>
      <c r="C7" s="30">
        <v>1</v>
      </c>
      <c r="D7" s="162">
        <f>+D8+D9+D10+D11+D12</f>
        <v>0</v>
      </c>
      <c r="E7" s="163">
        <f>+IF($D$33=0,0,D7/$D$33)</f>
        <v>0</v>
      </c>
      <c r="F7" s="164">
        <f>+F8+F9+F10+F11</f>
        <v>0</v>
      </c>
      <c r="G7" s="165">
        <f>+G8+G9+G10+G11+G12</f>
        <v>0</v>
      </c>
      <c r="H7" s="212">
        <f>+IF($G$33=0,0,G7/$G$33)</f>
        <v>0</v>
      </c>
      <c r="J7" s="30">
        <v>1</v>
      </c>
      <c r="K7" s="162">
        <f>+K8+K9+K10+K11+K12</f>
        <v>0</v>
      </c>
      <c r="L7" s="163">
        <f>+IF($D$33=0,0,K7/$D$33)</f>
        <v>0</v>
      </c>
      <c r="M7" s="164">
        <f>+M8+M9+M10+M11</f>
        <v>0</v>
      </c>
      <c r="N7" s="165">
        <f>+N8+N9+N10+N11+N12</f>
        <v>0</v>
      </c>
      <c r="O7" s="212">
        <f>+IF($G$33=0,0,N7/$G$33)</f>
        <v>0</v>
      </c>
      <c r="Q7" s="30">
        <v>1</v>
      </c>
      <c r="R7" s="162">
        <f>+R8+R9+R10+R11+R12</f>
        <v>0</v>
      </c>
      <c r="S7" s="163">
        <f>+IF($D$33=0,0,R7/$D$33)</f>
        <v>0</v>
      </c>
      <c r="T7" s="164">
        <f>+T8+T9+T10+T11</f>
        <v>0</v>
      </c>
      <c r="U7" s="165">
        <f>+U8+U9+U10+U11+U12</f>
        <v>0</v>
      </c>
      <c r="V7" s="212">
        <f>+IF($G$33=0,0,U7/$G$33)</f>
        <v>0</v>
      </c>
      <c r="X7" s="30">
        <v>1</v>
      </c>
      <c r="Y7" s="162">
        <f>+Y8+Y9+Y10+Y11+Y12</f>
        <v>0</v>
      </c>
      <c r="Z7" s="163">
        <f>+IF($D$33=0,0,Y7/$D$33)</f>
        <v>0</v>
      </c>
      <c r="AA7" s="164">
        <f>+AA8+AA9+AA10+AA11</f>
        <v>0</v>
      </c>
      <c r="AB7" s="165">
        <f>+AB8+AB9+AB10+AB11+AB12</f>
        <v>0</v>
      </c>
      <c r="AC7" s="212">
        <f>+IF($G$33=0,0,AB7/$G$33)</f>
        <v>0</v>
      </c>
      <c r="AE7" s="30">
        <v>1</v>
      </c>
      <c r="AF7" s="162">
        <f>+AF8+AF9+AF10+AF11+AF12</f>
        <v>0</v>
      </c>
      <c r="AG7" s="163">
        <f>+IF($D$33=0,0,AF7/$D$33)</f>
        <v>0</v>
      </c>
      <c r="AH7" s="164">
        <f>+AH8+AH9+AH10+AH11</f>
        <v>0</v>
      </c>
      <c r="AI7" s="165">
        <f>+AI8+AI9+AI10+AI11+AI12</f>
        <v>0</v>
      </c>
      <c r="AJ7" s="212">
        <f>+IF($G$33=0,0,AI7/$G$33)</f>
        <v>0</v>
      </c>
      <c r="AL7" s="30">
        <v>1</v>
      </c>
      <c r="AM7" s="162">
        <f>+AM8+AM9+AM10+AM11+AM12</f>
        <v>0</v>
      </c>
      <c r="AN7" s="163">
        <f>+IF($D$33=0,0,AM7/$D$33)</f>
        <v>0</v>
      </c>
      <c r="AO7" s="164">
        <f>+AO8+AO9+AO10+AO11</f>
        <v>0</v>
      </c>
      <c r="AP7" s="165">
        <f>+AP8+AP9+AP10+AP11+AP12</f>
        <v>0</v>
      </c>
      <c r="AQ7" s="212">
        <f>+IF($G$33=0,0,AP7/$G$33)</f>
        <v>0</v>
      </c>
      <c r="AS7" s="30">
        <v>1</v>
      </c>
      <c r="AT7" s="162">
        <f>+AT8+AT9+AT10+AT11+AT12</f>
        <v>0</v>
      </c>
      <c r="AU7" s="163">
        <f>+IF($D$33=0,0,AT7/$D$33)</f>
        <v>0</v>
      </c>
      <c r="AV7" s="164">
        <f>+AV8+AV9+AV10+AV11</f>
        <v>0</v>
      </c>
      <c r="AW7" s="165">
        <f>+AW8+AW9+AW10+AW11+AW12</f>
        <v>0</v>
      </c>
      <c r="AX7" s="212">
        <f>+IF($G$33=0,0,AW7/$G$33)</f>
        <v>0</v>
      </c>
    </row>
    <row r="8" spans="1:50" ht="45" customHeight="1" x14ac:dyDescent="0.25">
      <c r="A8" s="542"/>
      <c r="B8" s="166" t="s">
        <v>21</v>
      </c>
      <c r="C8" s="167" t="s">
        <v>22</v>
      </c>
      <c r="D8" s="168"/>
      <c r="E8" s="169">
        <f>+IF(F8=0,0,D8/F8)</f>
        <v>0</v>
      </c>
      <c r="F8" s="170"/>
      <c r="G8" s="171"/>
      <c r="H8" s="212">
        <f t="shared" ref="H8:H32" si="0">+IF($G$33=0,0,G8/$G$33)</f>
        <v>0</v>
      </c>
      <c r="J8" s="167" t="s">
        <v>22</v>
      </c>
      <c r="K8" s="168"/>
      <c r="L8" s="169">
        <f>+IF(M8=0,0,K8/M8)</f>
        <v>0</v>
      </c>
      <c r="M8" s="170"/>
      <c r="N8" s="171"/>
      <c r="O8" s="212">
        <f t="shared" ref="O8:O32" si="1">+IF($G$33=0,0,N8/$G$33)</f>
        <v>0</v>
      </c>
      <c r="Q8" s="167" t="s">
        <v>22</v>
      </c>
      <c r="R8" s="168"/>
      <c r="S8" s="169">
        <f>+IF(T8=0,0,R8/T8)</f>
        <v>0</v>
      </c>
      <c r="T8" s="170"/>
      <c r="U8" s="171"/>
      <c r="V8" s="212">
        <f t="shared" ref="V8:V32" si="2">+IF($G$33=0,0,U8/$G$33)</f>
        <v>0</v>
      </c>
      <c r="X8" s="167" t="s">
        <v>22</v>
      </c>
      <c r="Y8" s="168"/>
      <c r="Z8" s="169">
        <f>+IF(AA8=0,0,Y8/AA8)</f>
        <v>0</v>
      </c>
      <c r="AA8" s="170"/>
      <c r="AB8" s="171"/>
      <c r="AC8" s="212">
        <f t="shared" ref="AC8:AC32" si="3">+IF($G$33=0,0,AB8/$G$33)</f>
        <v>0</v>
      </c>
      <c r="AE8" s="167" t="s">
        <v>22</v>
      </c>
      <c r="AF8" s="168"/>
      <c r="AG8" s="169">
        <f>+IF(AH8=0,0,AF8/AH8)</f>
        <v>0</v>
      </c>
      <c r="AH8" s="170"/>
      <c r="AI8" s="171"/>
      <c r="AJ8" s="212">
        <f t="shared" ref="AJ8:AJ32" si="4">+IF($G$33=0,0,AI8/$G$33)</f>
        <v>0</v>
      </c>
      <c r="AL8" s="167" t="s">
        <v>22</v>
      </c>
      <c r="AM8" s="168"/>
      <c r="AN8" s="169">
        <f>+IF(AO8=0,0,AM8/AO8)</f>
        <v>0</v>
      </c>
      <c r="AO8" s="170"/>
      <c r="AP8" s="171"/>
      <c r="AQ8" s="212">
        <f t="shared" ref="AQ8:AQ32" si="5">+IF($G$33=0,0,AP8/$G$33)</f>
        <v>0</v>
      </c>
      <c r="AS8" s="167" t="s">
        <v>22</v>
      </c>
      <c r="AT8" s="168"/>
      <c r="AU8" s="169">
        <f>+IF(AV8=0,0,AT8/AV8)</f>
        <v>0</v>
      </c>
      <c r="AV8" s="170"/>
      <c r="AW8" s="171"/>
      <c r="AX8" s="212">
        <f t="shared" ref="AX8:AX32" si="6">+IF($G$33=0,0,AW8/$G$33)</f>
        <v>0</v>
      </c>
    </row>
    <row r="9" spans="1:50" ht="15" x14ac:dyDescent="0.25">
      <c r="A9" s="542"/>
      <c r="B9" s="166" t="s">
        <v>23</v>
      </c>
      <c r="C9" s="167" t="s">
        <v>24</v>
      </c>
      <c r="D9" s="172"/>
      <c r="E9" s="169">
        <f>+IF(F9=0,0,D9/F9)</f>
        <v>0</v>
      </c>
      <c r="F9" s="170"/>
      <c r="G9" s="171"/>
      <c r="H9" s="212">
        <f t="shared" si="0"/>
        <v>0</v>
      </c>
      <c r="J9" s="167" t="s">
        <v>24</v>
      </c>
      <c r="K9" s="172"/>
      <c r="L9" s="169">
        <f>+IF(M9=0,0,K9/M9)</f>
        <v>0</v>
      </c>
      <c r="M9" s="170"/>
      <c r="N9" s="171"/>
      <c r="O9" s="212">
        <f t="shared" si="1"/>
        <v>0</v>
      </c>
      <c r="Q9" s="167" t="s">
        <v>24</v>
      </c>
      <c r="R9" s="172"/>
      <c r="S9" s="169">
        <f>+IF(T9=0,0,R9/T9)</f>
        <v>0</v>
      </c>
      <c r="T9" s="170"/>
      <c r="U9" s="171"/>
      <c r="V9" s="212">
        <f t="shared" si="2"/>
        <v>0</v>
      </c>
      <c r="X9" s="167" t="s">
        <v>24</v>
      </c>
      <c r="Y9" s="172"/>
      <c r="Z9" s="169">
        <f>+IF(AA9=0,0,Y9/AA9)</f>
        <v>0</v>
      </c>
      <c r="AA9" s="170"/>
      <c r="AB9" s="171"/>
      <c r="AC9" s="212">
        <f t="shared" si="3"/>
        <v>0</v>
      </c>
      <c r="AE9" s="167" t="s">
        <v>24</v>
      </c>
      <c r="AF9" s="172"/>
      <c r="AG9" s="169">
        <f>+IF(AH9=0,0,AF9/AH9)</f>
        <v>0</v>
      </c>
      <c r="AH9" s="170"/>
      <c r="AI9" s="171"/>
      <c r="AJ9" s="212">
        <f t="shared" si="4"/>
        <v>0</v>
      </c>
      <c r="AL9" s="167" t="s">
        <v>24</v>
      </c>
      <c r="AM9" s="172"/>
      <c r="AN9" s="169">
        <f>+IF(AO9=0,0,AM9/AO9)</f>
        <v>0</v>
      </c>
      <c r="AO9" s="170"/>
      <c r="AP9" s="171"/>
      <c r="AQ9" s="212">
        <f t="shared" si="5"/>
        <v>0</v>
      </c>
      <c r="AS9" s="167" t="s">
        <v>24</v>
      </c>
      <c r="AT9" s="172"/>
      <c r="AU9" s="169">
        <f>+IF(AV9=0,0,AT9/AV9)</f>
        <v>0</v>
      </c>
      <c r="AV9" s="170"/>
      <c r="AW9" s="171"/>
      <c r="AX9" s="212">
        <f t="shared" si="6"/>
        <v>0</v>
      </c>
    </row>
    <row r="10" spans="1:50" ht="29.25" customHeight="1" x14ac:dyDescent="0.25">
      <c r="A10" s="542"/>
      <c r="B10" s="166" t="s">
        <v>110</v>
      </c>
      <c r="C10" s="167" t="s">
        <v>25</v>
      </c>
      <c r="D10" s="172"/>
      <c r="E10" s="169">
        <f>+IF(F10=0,0,D10/F10)</f>
        <v>0</v>
      </c>
      <c r="F10" s="170"/>
      <c r="G10" s="171"/>
      <c r="H10" s="212">
        <f t="shared" si="0"/>
        <v>0</v>
      </c>
      <c r="J10" s="167" t="s">
        <v>25</v>
      </c>
      <c r="K10" s="172"/>
      <c r="L10" s="169">
        <f>+IF(M10=0,0,K10/M10)</f>
        <v>0</v>
      </c>
      <c r="M10" s="170"/>
      <c r="N10" s="171"/>
      <c r="O10" s="212">
        <f t="shared" si="1"/>
        <v>0</v>
      </c>
      <c r="Q10" s="167" t="s">
        <v>25</v>
      </c>
      <c r="R10" s="172"/>
      <c r="S10" s="169">
        <f>+IF(T10=0,0,R10/T10)</f>
        <v>0</v>
      </c>
      <c r="T10" s="170"/>
      <c r="U10" s="171"/>
      <c r="V10" s="212">
        <f t="shared" si="2"/>
        <v>0</v>
      </c>
      <c r="X10" s="167" t="s">
        <v>25</v>
      </c>
      <c r="Y10" s="172"/>
      <c r="Z10" s="169">
        <f>+IF(AA10=0,0,Y10/AA10)</f>
        <v>0</v>
      </c>
      <c r="AA10" s="170"/>
      <c r="AB10" s="171"/>
      <c r="AC10" s="212">
        <f t="shared" si="3"/>
        <v>0</v>
      </c>
      <c r="AE10" s="167" t="s">
        <v>25</v>
      </c>
      <c r="AF10" s="172"/>
      <c r="AG10" s="169">
        <f>+IF(AH10=0,0,AF10/AH10)</f>
        <v>0</v>
      </c>
      <c r="AH10" s="170"/>
      <c r="AI10" s="171"/>
      <c r="AJ10" s="212">
        <f t="shared" si="4"/>
        <v>0</v>
      </c>
      <c r="AL10" s="167" t="s">
        <v>25</v>
      </c>
      <c r="AM10" s="172"/>
      <c r="AN10" s="169">
        <f>+IF(AO10=0,0,AM10/AO10)</f>
        <v>0</v>
      </c>
      <c r="AO10" s="170"/>
      <c r="AP10" s="171"/>
      <c r="AQ10" s="212">
        <f t="shared" si="5"/>
        <v>0</v>
      </c>
      <c r="AS10" s="167" t="s">
        <v>25</v>
      </c>
      <c r="AT10" s="172"/>
      <c r="AU10" s="169">
        <f>+IF(AV10=0,0,AT10/AV10)</f>
        <v>0</v>
      </c>
      <c r="AV10" s="170"/>
      <c r="AW10" s="171"/>
      <c r="AX10" s="212">
        <f t="shared" si="6"/>
        <v>0</v>
      </c>
    </row>
    <row r="11" spans="1:50" ht="15" x14ac:dyDescent="0.25">
      <c r="A11" s="542"/>
      <c r="B11" s="166" t="s">
        <v>111</v>
      </c>
      <c r="C11" s="167" t="s">
        <v>26</v>
      </c>
      <c r="D11" s="172"/>
      <c r="E11" s="169">
        <f>+IF(F11=0,0,D11/F11)</f>
        <v>0</v>
      </c>
      <c r="F11" s="170"/>
      <c r="G11" s="171"/>
      <c r="H11" s="212">
        <f t="shared" si="0"/>
        <v>0</v>
      </c>
      <c r="J11" s="167" t="s">
        <v>26</v>
      </c>
      <c r="K11" s="172"/>
      <c r="L11" s="169">
        <f>+IF(M11=0,0,K11/M11)</f>
        <v>0</v>
      </c>
      <c r="M11" s="170"/>
      <c r="N11" s="171"/>
      <c r="O11" s="212">
        <f t="shared" si="1"/>
        <v>0</v>
      </c>
      <c r="Q11" s="167" t="s">
        <v>26</v>
      </c>
      <c r="R11" s="172"/>
      <c r="S11" s="169">
        <f>+IF(T11=0,0,R11/T11)</f>
        <v>0</v>
      </c>
      <c r="T11" s="170"/>
      <c r="U11" s="171"/>
      <c r="V11" s="212">
        <f t="shared" si="2"/>
        <v>0</v>
      </c>
      <c r="X11" s="167" t="s">
        <v>26</v>
      </c>
      <c r="Y11" s="172"/>
      <c r="Z11" s="169">
        <f>+IF(AA11=0,0,Y11/AA11)</f>
        <v>0</v>
      </c>
      <c r="AA11" s="170"/>
      <c r="AB11" s="171"/>
      <c r="AC11" s="212">
        <f t="shared" si="3"/>
        <v>0</v>
      </c>
      <c r="AE11" s="167" t="s">
        <v>26</v>
      </c>
      <c r="AF11" s="172"/>
      <c r="AG11" s="169">
        <f>+IF(AH11=0,0,AF11/AH11)</f>
        <v>0</v>
      </c>
      <c r="AH11" s="170"/>
      <c r="AI11" s="171"/>
      <c r="AJ11" s="212">
        <f t="shared" si="4"/>
        <v>0</v>
      </c>
      <c r="AL11" s="167" t="s">
        <v>26</v>
      </c>
      <c r="AM11" s="172"/>
      <c r="AN11" s="169">
        <f>+IF(AO11=0,0,AM11/AO11)</f>
        <v>0</v>
      </c>
      <c r="AO11" s="170"/>
      <c r="AP11" s="171"/>
      <c r="AQ11" s="212">
        <f t="shared" si="5"/>
        <v>0</v>
      </c>
      <c r="AS11" s="167" t="s">
        <v>26</v>
      </c>
      <c r="AT11" s="172"/>
      <c r="AU11" s="169">
        <f>+IF(AV11=0,0,AT11/AV11)</f>
        <v>0</v>
      </c>
      <c r="AV11" s="170"/>
      <c r="AW11" s="171"/>
      <c r="AX11" s="212">
        <f t="shared" si="6"/>
        <v>0</v>
      </c>
    </row>
    <row r="12" spans="1:50" ht="39.75" customHeight="1" x14ac:dyDescent="0.25">
      <c r="A12" s="542"/>
      <c r="B12" s="166" t="s">
        <v>112</v>
      </c>
      <c r="C12" s="167" t="s">
        <v>113</v>
      </c>
      <c r="D12" s="172"/>
      <c r="E12" s="163">
        <f>+IF($D$33=0,0,D12/$D$33)</f>
        <v>0</v>
      </c>
      <c r="F12" s="173"/>
      <c r="G12" s="171"/>
      <c r="H12" s="212">
        <f t="shared" si="0"/>
        <v>0</v>
      </c>
      <c r="J12" s="167" t="s">
        <v>113</v>
      </c>
      <c r="K12" s="172"/>
      <c r="L12" s="163">
        <f>+IF($D$33=0,0,K12/$D$33)</f>
        <v>0</v>
      </c>
      <c r="M12" s="173"/>
      <c r="N12" s="171"/>
      <c r="O12" s="212">
        <f t="shared" si="1"/>
        <v>0</v>
      </c>
      <c r="Q12" s="167" t="s">
        <v>113</v>
      </c>
      <c r="R12" s="172"/>
      <c r="S12" s="163">
        <f>+IF($D$33=0,0,R12/$D$33)</f>
        <v>0</v>
      </c>
      <c r="T12" s="173"/>
      <c r="U12" s="171"/>
      <c r="V12" s="212">
        <f t="shared" si="2"/>
        <v>0</v>
      </c>
      <c r="X12" s="167" t="s">
        <v>113</v>
      </c>
      <c r="Y12" s="172"/>
      <c r="Z12" s="163">
        <f>+IF($D$33=0,0,Y12/$D$33)</f>
        <v>0</v>
      </c>
      <c r="AA12" s="173"/>
      <c r="AB12" s="171"/>
      <c r="AC12" s="212">
        <f t="shared" si="3"/>
        <v>0</v>
      </c>
      <c r="AE12" s="167" t="s">
        <v>113</v>
      </c>
      <c r="AF12" s="172"/>
      <c r="AG12" s="163">
        <f>+IF($D$33=0,0,AF12/$D$33)</f>
        <v>0</v>
      </c>
      <c r="AH12" s="173"/>
      <c r="AI12" s="171"/>
      <c r="AJ12" s="212">
        <f t="shared" si="4"/>
        <v>0</v>
      </c>
      <c r="AL12" s="167" t="s">
        <v>113</v>
      </c>
      <c r="AM12" s="172"/>
      <c r="AN12" s="163">
        <f>+IF($D$33=0,0,AM12/$D$33)</f>
        <v>0</v>
      </c>
      <c r="AO12" s="173"/>
      <c r="AP12" s="171"/>
      <c r="AQ12" s="212">
        <f t="shared" si="5"/>
        <v>0</v>
      </c>
      <c r="AS12" s="167" t="s">
        <v>113</v>
      </c>
      <c r="AT12" s="172"/>
      <c r="AU12" s="163">
        <f>+IF($D$33=0,0,AT12/$D$33)</f>
        <v>0</v>
      </c>
      <c r="AV12" s="173"/>
      <c r="AW12" s="171"/>
      <c r="AX12" s="212">
        <f t="shared" si="6"/>
        <v>0</v>
      </c>
    </row>
    <row r="13" spans="1:50" ht="32.25" customHeight="1" x14ac:dyDescent="0.25">
      <c r="A13" s="542"/>
      <c r="B13" s="32" t="s">
        <v>27</v>
      </c>
      <c r="C13" s="33">
        <v>2</v>
      </c>
      <c r="D13" s="31"/>
      <c r="E13" s="163">
        <f t="shared" ref="E13:E32" si="7">+IF($D$33=0,0,D13/$D$33)</f>
        <v>0</v>
      </c>
      <c r="F13" s="174"/>
      <c r="G13" s="175"/>
      <c r="H13" s="212">
        <f t="shared" si="0"/>
        <v>0</v>
      </c>
      <c r="J13" s="33">
        <v>2</v>
      </c>
      <c r="K13" s="31"/>
      <c r="L13" s="163">
        <f t="shared" ref="L13:L32" si="8">+IF($D$33=0,0,K13/$D$33)</f>
        <v>0</v>
      </c>
      <c r="M13" s="174"/>
      <c r="N13" s="175"/>
      <c r="O13" s="212">
        <f t="shared" si="1"/>
        <v>0</v>
      </c>
      <c r="Q13" s="33">
        <v>2</v>
      </c>
      <c r="R13" s="31"/>
      <c r="S13" s="163">
        <f t="shared" ref="S13:S32" si="9">+IF($D$33=0,0,R13/$D$33)</f>
        <v>0</v>
      </c>
      <c r="T13" s="174"/>
      <c r="U13" s="175"/>
      <c r="V13" s="212">
        <f t="shared" si="2"/>
        <v>0</v>
      </c>
      <c r="X13" s="33">
        <v>2</v>
      </c>
      <c r="Y13" s="31"/>
      <c r="Z13" s="163">
        <f t="shared" ref="Z13:Z32" si="10">+IF($D$33=0,0,Y13/$D$33)</f>
        <v>0</v>
      </c>
      <c r="AA13" s="174"/>
      <c r="AB13" s="175"/>
      <c r="AC13" s="212">
        <f t="shared" si="3"/>
        <v>0</v>
      </c>
      <c r="AE13" s="33">
        <v>2</v>
      </c>
      <c r="AF13" s="31"/>
      <c r="AG13" s="163">
        <f t="shared" ref="AG13:AG32" si="11">+IF($D$33=0,0,AF13/$D$33)</f>
        <v>0</v>
      </c>
      <c r="AH13" s="174"/>
      <c r="AI13" s="175"/>
      <c r="AJ13" s="212">
        <f t="shared" si="4"/>
        <v>0</v>
      </c>
      <c r="AL13" s="33">
        <v>2</v>
      </c>
      <c r="AM13" s="31"/>
      <c r="AN13" s="163">
        <f t="shared" ref="AN13:AN32" si="12">+IF($D$33=0,0,AM13/$D$33)</f>
        <v>0</v>
      </c>
      <c r="AO13" s="174"/>
      <c r="AP13" s="175"/>
      <c r="AQ13" s="212">
        <f t="shared" si="5"/>
        <v>0</v>
      </c>
      <c r="AS13" s="33">
        <v>2</v>
      </c>
      <c r="AT13" s="31"/>
      <c r="AU13" s="163">
        <f t="shared" ref="AU13:AU32" si="13">+IF($D$33=0,0,AT13/$D$33)</f>
        <v>0</v>
      </c>
      <c r="AV13" s="174"/>
      <c r="AW13" s="175"/>
      <c r="AX13" s="212">
        <f t="shared" si="6"/>
        <v>0</v>
      </c>
    </row>
    <row r="14" spans="1:50" ht="36" customHeight="1" x14ac:dyDescent="0.25">
      <c r="A14" s="542"/>
      <c r="B14" s="32" t="s">
        <v>28</v>
      </c>
      <c r="C14" s="33">
        <v>3</v>
      </c>
      <c r="D14" s="31"/>
      <c r="E14" s="163">
        <f t="shared" si="7"/>
        <v>0</v>
      </c>
      <c r="F14" s="174"/>
      <c r="G14" s="175"/>
      <c r="H14" s="212">
        <f t="shared" si="0"/>
        <v>0</v>
      </c>
      <c r="J14" s="33">
        <v>3</v>
      </c>
      <c r="K14" s="31"/>
      <c r="L14" s="163">
        <f t="shared" si="8"/>
        <v>0</v>
      </c>
      <c r="M14" s="174"/>
      <c r="N14" s="175"/>
      <c r="O14" s="212">
        <f t="shared" si="1"/>
        <v>0</v>
      </c>
      <c r="Q14" s="33">
        <v>3</v>
      </c>
      <c r="R14" s="31"/>
      <c r="S14" s="163">
        <f t="shared" si="9"/>
        <v>0</v>
      </c>
      <c r="T14" s="174"/>
      <c r="U14" s="175"/>
      <c r="V14" s="212">
        <f t="shared" si="2"/>
        <v>0</v>
      </c>
      <c r="X14" s="33">
        <v>3</v>
      </c>
      <c r="Y14" s="31"/>
      <c r="Z14" s="163">
        <f t="shared" si="10"/>
        <v>0</v>
      </c>
      <c r="AA14" s="174"/>
      <c r="AB14" s="175"/>
      <c r="AC14" s="212">
        <f t="shared" si="3"/>
        <v>0</v>
      </c>
      <c r="AE14" s="33">
        <v>3</v>
      </c>
      <c r="AF14" s="31"/>
      <c r="AG14" s="163">
        <f t="shared" si="11"/>
        <v>0</v>
      </c>
      <c r="AH14" s="174"/>
      <c r="AI14" s="175"/>
      <c r="AJ14" s="212">
        <f t="shared" si="4"/>
        <v>0</v>
      </c>
      <c r="AL14" s="33">
        <v>3</v>
      </c>
      <c r="AM14" s="31"/>
      <c r="AN14" s="163">
        <f t="shared" si="12"/>
        <v>0</v>
      </c>
      <c r="AO14" s="174"/>
      <c r="AP14" s="175"/>
      <c r="AQ14" s="212">
        <f t="shared" si="5"/>
        <v>0</v>
      </c>
      <c r="AS14" s="33">
        <v>3</v>
      </c>
      <c r="AT14" s="31"/>
      <c r="AU14" s="163">
        <f t="shared" si="13"/>
        <v>0</v>
      </c>
      <c r="AV14" s="174"/>
      <c r="AW14" s="175"/>
      <c r="AX14" s="212">
        <f t="shared" si="6"/>
        <v>0</v>
      </c>
    </row>
    <row r="15" spans="1:50" ht="36" customHeight="1" x14ac:dyDescent="0.25">
      <c r="A15" s="542"/>
      <c r="B15" s="32" t="s">
        <v>114</v>
      </c>
      <c r="C15" s="33">
        <v>4</v>
      </c>
      <c r="D15" s="176">
        <f>+D16+D17+D18</f>
        <v>0</v>
      </c>
      <c r="E15" s="163">
        <f t="shared" si="7"/>
        <v>0</v>
      </c>
      <c r="F15" s="174"/>
      <c r="G15" s="176">
        <f>+G16+G17+G18</f>
        <v>0</v>
      </c>
      <c r="H15" s="212">
        <f t="shared" si="0"/>
        <v>0</v>
      </c>
      <c r="J15" s="33">
        <v>4</v>
      </c>
      <c r="K15" s="176">
        <f>+K16+K17+K18</f>
        <v>0</v>
      </c>
      <c r="L15" s="163">
        <f t="shared" si="8"/>
        <v>0</v>
      </c>
      <c r="M15" s="174"/>
      <c r="N15" s="176">
        <f>+N16+N17+N18</f>
        <v>0</v>
      </c>
      <c r="O15" s="212">
        <f t="shared" si="1"/>
        <v>0</v>
      </c>
      <c r="Q15" s="33">
        <v>4</v>
      </c>
      <c r="R15" s="176">
        <f>+R16+R17+R18</f>
        <v>0</v>
      </c>
      <c r="S15" s="163">
        <f t="shared" si="9"/>
        <v>0</v>
      </c>
      <c r="T15" s="174"/>
      <c r="U15" s="176">
        <f>+U16+U17+U18</f>
        <v>0</v>
      </c>
      <c r="V15" s="212">
        <f t="shared" si="2"/>
        <v>0</v>
      </c>
      <c r="X15" s="33">
        <v>4</v>
      </c>
      <c r="Y15" s="176">
        <f>+Y16+Y17+Y18</f>
        <v>0</v>
      </c>
      <c r="Z15" s="163">
        <f t="shared" si="10"/>
        <v>0</v>
      </c>
      <c r="AA15" s="174"/>
      <c r="AB15" s="176">
        <f>+AB16+AB17+AB18</f>
        <v>0</v>
      </c>
      <c r="AC15" s="212">
        <f t="shared" si="3"/>
        <v>0</v>
      </c>
      <c r="AE15" s="33">
        <v>4</v>
      </c>
      <c r="AF15" s="176">
        <f>+AF16+AF17+AF18</f>
        <v>0</v>
      </c>
      <c r="AG15" s="163">
        <f t="shared" si="11"/>
        <v>0</v>
      </c>
      <c r="AH15" s="174"/>
      <c r="AI15" s="176">
        <f>+AI16+AI17+AI18</f>
        <v>0</v>
      </c>
      <c r="AJ15" s="212">
        <f t="shared" si="4"/>
        <v>0</v>
      </c>
      <c r="AL15" s="33">
        <v>4</v>
      </c>
      <c r="AM15" s="176">
        <f>+AM16+AM17+AM18</f>
        <v>0</v>
      </c>
      <c r="AN15" s="163">
        <f t="shared" si="12"/>
        <v>0</v>
      </c>
      <c r="AO15" s="174"/>
      <c r="AP15" s="176">
        <f>+AP16+AP17+AP18</f>
        <v>0</v>
      </c>
      <c r="AQ15" s="212">
        <f t="shared" si="5"/>
        <v>0</v>
      </c>
      <c r="AS15" s="33">
        <v>4</v>
      </c>
      <c r="AT15" s="176">
        <f>+AT16+AT17+AT18</f>
        <v>0</v>
      </c>
      <c r="AU15" s="163">
        <f t="shared" si="13"/>
        <v>0</v>
      </c>
      <c r="AV15" s="174"/>
      <c r="AW15" s="176">
        <f>+AW16+AW17+AW18</f>
        <v>0</v>
      </c>
      <c r="AX15" s="212">
        <f t="shared" si="6"/>
        <v>0</v>
      </c>
    </row>
    <row r="16" spans="1:50" ht="22.5" customHeight="1" x14ac:dyDescent="0.25">
      <c r="A16" s="542"/>
      <c r="B16" s="166" t="s">
        <v>115</v>
      </c>
      <c r="C16" s="177" t="s">
        <v>116</v>
      </c>
      <c r="D16" s="172"/>
      <c r="E16" s="163">
        <f t="shared" si="7"/>
        <v>0</v>
      </c>
      <c r="F16" s="178"/>
      <c r="G16" s="179"/>
      <c r="H16" s="212">
        <f t="shared" si="0"/>
        <v>0</v>
      </c>
      <c r="J16" s="177" t="s">
        <v>116</v>
      </c>
      <c r="K16" s="172"/>
      <c r="L16" s="163">
        <f t="shared" si="8"/>
        <v>0</v>
      </c>
      <c r="M16" s="178"/>
      <c r="N16" s="179"/>
      <c r="O16" s="212">
        <f t="shared" si="1"/>
        <v>0</v>
      </c>
      <c r="Q16" s="177" t="s">
        <v>116</v>
      </c>
      <c r="R16" s="172"/>
      <c r="S16" s="163">
        <f t="shared" si="9"/>
        <v>0</v>
      </c>
      <c r="T16" s="178"/>
      <c r="U16" s="179"/>
      <c r="V16" s="212">
        <f t="shared" si="2"/>
        <v>0</v>
      </c>
      <c r="X16" s="177" t="s">
        <v>116</v>
      </c>
      <c r="Y16" s="172"/>
      <c r="Z16" s="163">
        <f t="shared" si="10"/>
        <v>0</v>
      </c>
      <c r="AA16" s="178"/>
      <c r="AB16" s="179"/>
      <c r="AC16" s="212">
        <f t="shared" si="3"/>
        <v>0</v>
      </c>
      <c r="AE16" s="177" t="s">
        <v>116</v>
      </c>
      <c r="AF16" s="172"/>
      <c r="AG16" s="163">
        <f t="shared" si="11"/>
        <v>0</v>
      </c>
      <c r="AH16" s="178"/>
      <c r="AI16" s="179"/>
      <c r="AJ16" s="212">
        <f t="shared" si="4"/>
        <v>0</v>
      </c>
      <c r="AL16" s="177" t="s">
        <v>116</v>
      </c>
      <c r="AM16" s="172"/>
      <c r="AN16" s="163">
        <f t="shared" si="12"/>
        <v>0</v>
      </c>
      <c r="AO16" s="178"/>
      <c r="AP16" s="179"/>
      <c r="AQ16" s="212">
        <f t="shared" si="5"/>
        <v>0</v>
      </c>
      <c r="AS16" s="177" t="s">
        <v>116</v>
      </c>
      <c r="AT16" s="172"/>
      <c r="AU16" s="163">
        <f t="shared" si="13"/>
        <v>0</v>
      </c>
      <c r="AV16" s="178"/>
      <c r="AW16" s="179"/>
      <c r="AX16" s="212">
        <f t="shared" si="6"/>
        <v>0</v>
      </c>
    </row>
    <row r="17" spans="1:50" ht="33.75" customHeight="1" x14ac:dyDescent="0.25">
      <c r="A17" s="542"/>
      <c r="B17" s="166" t="s">
        <v>117</v>
      </c>
      <c r="C17" s="177" t="s">
        <v>118</v>
      </c>
      <c r="D17" s="172"/>
      <c r="E17" s="163">
        <f t="shared" si="7"/>
        <v>0</v>
      </c>
      <c r="F17" s="178"/>
      <c r="G17" s="179"/>
      <c r="H17" s="212">
        <f t="shared" si="0"/>
        <v>0</v>
      </c>
      <c r="J17" s="177" t="s">
        <v>118</v>
      </c>
      <c r="K17" s="172"/>
      <c r="L17" s="163">
        <f t="shared" si="8"/>
        <v>0</v>
      </c>
      <c r="M17" s="178"/>
      <c r="N17" s="179"/>
      <c r="O17" s="212">
        <f t="shared" si="1"/>
        <v>0</v>
      </c>
      <c r="Q17" s="177" t="s">
        <v>118</v>
      </c>
      <c r="R17" s="172"/>
      <c r="S17" s="163">
        <f t="shared" si="9"/>
        <v>0</v>
      </c>
      <c r="T17" s="178"/>
      <c r="U17" s="179"/>
      <c r="V17" s="212">
        <f t="shared" si="2"/>
        <v>0</v>
      </c>
      <c r="X17" s="177" t="s">
        <v>118</v>
      </c>
      <c r="Y17" s="172"/>
      <c r="Z17" s="163">
        <f t="shared" si="10"/>
        <v>0</v>
      </c>
      <c r="AA17" s="178"/>
      <c r="AB17" s="179"/>
      <c r="AC17" s="212">
        <f t="shared" si="3"/>
        <v>0</v>
      </c>
      <c r="AE17" s="177" t="s">
        <v>118</v>
      </c>
      <c r="AF17" s="172"/>
      <c r="AG17" s="163">
        <f t="shared" si="11"/>
        <v>0</v>
      </c>
      <c r="AH17" s="178"/>
      <c r="AI17" s="179"/>
      <c r="AJ17" s="212">
        <f t="shared" si="4"/>
        <v>0</v>
      </c>
      <c r="AL17" s="177" t="s">
        <v>118</v>
      </c>
      <c r="AM17" s="172"/>
      <c r="AN17" s="163">
        <f t="shared" si="12"/>
        <v>0</v>
      </c>
      <c r="AO17" s="178"/>
      <c r="AP17" s="179"/>
      <c r="AQ17" s="212">
        <f t="shared" si="5"/>
        <v>0</v>
      </c>
      <c r="AS17" s="177" t="s">
        <v>118</v>
      </c>
      <c r="AT17" s="172"/>
      <c r="AU17" s="163">
        <f t="shared" si="13"/>
        <v>0</v>
      </c>
      <c r="AV17" s="178"/>
      <c r="AW17" s="179"/>
      <c r="AX17" s="212">
        <f t="shared" si="6"/>
        <v>0</v>
      </c>
    </row>
    <row r="18" spans="1:50" ht="30" x14ac:dyDescent="0.25">
      <c r="A18" s="542"/>
      <c r="B18" s="166" t="s">
        <v>119</v>
      </c>
      <c r="C18" s="177" t="s">
        <v>120</v>
      </c>
      <c r="D18" s="172"/>
      <c r="E18" s="163">
        <f t="shared" si="7"/>
        <v>0</v>
      </c>
      <c r="F18" s="178"/>
      <c r="G18" s="179"/>
      <c r="H18" s="212">
        <f t="shared" si="0"/>
        <v>0</v>
      </c>
      <c r="J18" s="177" t="s">
        <v>120</v>
      </c>
      <c r="K18" s="172"/>
      <c r="L18" s="163">
        <f t="shared" si="8"/>
        <v>0</v>
      </c>
      <c r="M18" s="178"/>
      <c r="N18" s="179"/>
      <c r="O18" s="212">
        <f t="shared" si="1"/>
        <v>0</v>
      </c>
      <c r="Q18" s="177" t="s">
        <v>120</v>
      </c>
      <c r="R18" s="172"/>
      <c r="S18" s="163">
        <f t="shared" si="9"/>
        <v>0</v>
      </c>
      <c r="T18" s="178"/>
      <c r="U18" s="179"/>
      <c r="V18" s="212">
        <f t="shared" si="2"/>
        <v>0</v>
      </c>
      <c r="X18" s="177" t="s">
        <v>120</v>
      </c>
      <c r="Y18" s="172"/>
      <c r="Z18" s="163">
        <f t="shared" si="10"/>
        <v>0</v>
      </c>
      <c r="AA18" s="178"/>
      <c r="AB18" s="179"/>
      <c r="AC18" s="212">
        <f t="shared" si="3"/>
        <v>0</v>
      </c>
      <c r="AE18" s="177" t="s">
        <v>120</v>
      </c>
      <c r="AF18" s="172"/>
      <c r="AG18" s="163">
        <f t="shared" si="11"/>
        <v>0</v>
      </c>
      <c r="AH18" s="178"/>
      <c r="AI18" s="179"/>
      <c r="AJ18" s="212">
        <f t="shared" si="4"/>
        <v>0</v>
      </c>
      <c r="AL18" s="177" t="s">
        <v>120</v>
      </c>
      <c r="AM18" s="172"/>
      <c r="AN18" s="163">
        <f t="shared" si="12"/>
        <v>0</v>
      </c>
      <c r="AO18" s="178"/>
      <c r="AP18" s="179"/>
      <c r="AQ18" s="212">
        <f t="shared" si="5"/>
        <v>0</v>
      </c>
      <c r="AS18" s="177" t="s">
        <v>120</v>
      </c>
      <c r="AT18" s="172"/>
      <c r="AU18" s="163">
        <f t="shared" si="13"/>
        <v>0</v>
      </c>
      <c r="AV18" s="178"/>
      <c r="AW18" s="179"/>
      <c r="AX18" s="212">
        <f t="shared" si="6"/>
        <v>0</v>
      </c>
    </row>
    <row r="19" spans="1:50" ht="31.5" customHeight="1" x14ac:dyDescent="0.25">
      <c r="A19" s="542"/>
      <c r="B19" s="32" t="s">
        <v>121</v>
      </c>
      <c r="C19" s="33" t="s">
        <v>122</v>
      </c>
      <c r="D19" s="31"/>
      <c r="E19" s="163">
        <f t="shared" si="7"/>
        <v>0</v>
      </c>
      <c r="F19" s="174"/>
      <c r="G19" s="180"/>
      <c r="H19" s="212">
        <f t="shared" si="0"/>
        <v>0</v>
      </c>
      <c r="J19" s="33" t="s">
        <v>122</v>
      </c>
      <c r="K19" s="31"/>
      <c r="L19" s="163">
        <f t="shared" si="8"/>
        <v>0</v>
      </c>
      <c r="M19" s="174"/>
      <c r="N19" s="180"/>
      <c r="O19" s="212">
        <f t="shared" si="1"/>
        <v>0</v>
      </c>
      <c r="Q19" s="33" t="s">
        <v>122</v>
      </c>
      <c r="R19" s="31"/>
      <c r="S19" s="163">
        <f t="shared" si="9"/>
        <v>0</v>
      </c>
      <c r="T19" s="174"/>
      <c r="U19" s="180"/>
      <c r="V19" s="212">
        <f t="shared" si="2"/>
        <v>0</v>
      </c>
      <c r="X19" s="33" t="s">
        <v>122</v>
      </c>
      <c r="Y19" s="31"/>
      <c r="Z19" s="163">
        <f t="shared" si="10"/>
        <v>0</v>
      </c>
      <c r="AA19" s="174"/>
      <c r="AB19" s="180"/>
      <c r="AC19" s="212">
        <f t="shared" si="3"/>
        <v>0</v>
      </c>
      <c r="AE19" s="33" t="s">
        <v>122</v>
      </c>
      <c r="AF19" s="31"/>
      <c r="AG19" s="163">
        <f t="shared" si="11"/>
        <v>0</v>
      </c>
      <c r="AH19" s="174"/>
      <c r="AI19" s="180"/>
      <c r="AJ19" s="212">
        <f t="shared" si="4"/>
        <v>0</v>
      </c>
      <c r="AL19" s="33" t="s">
        <v>122</v>
      </c>
      <c r="AM19" s="31"/>
      <c r="AN19" s="163">
        <f t="shared" si="12"/>
        <v>0</v>
      </c>
      <c r="AO19" s="174"/>
      <c r="AP19" s="180"/>
      <c r="AQ19" s="212">
        <f t="shared" si="5"/>
        <v>0</v>
      </c>
      <c r="AS19" s="33" t="s">
        <v>122</v>
      </c>
      <c r="AT19" s="31"/>
      <c r="AU19" s="163">
        <f t="shared" si="13"/>
        <v>0</v>
      </c>
      <c r="AV19" s="174"/>
      <c r="AW19" s="180"/>
      <c r="AX19" s="212">
        <f t="shared" si="6"/>
        <v>0</v>
      </c>
    </row>
    <row r="20" spans="1:50" ht="15" x14ac:dyDescent="0.25">
      <c r="A20" s="542"/>
      <c r="B20" s="32" t="s">
        <v>29</v>
      </c>
      <c r="C20" s="33">
        <v>5</v>
      </c>
      <c r="D20" s="31"/>
      <c r="E20" s="163">
        <f t="shared" si="7"/>
        <v>0</v>
      </c>
      <c r="F20" s="174"/>
      <c r="G20" s="180"/>
      <c r="H20" s="212">
        <f t="shared" si="0"/>
        <v>0</v>
      </c>
      <c r="J20" s="33">
        <v>5</v>
      </c>
      <c r="K20" s="31"/>
      <c r="L20" s="163">
        <f t="shared" si="8"/>
        <v>0</v>
      </c>
      <c r="M20" s="174"/>
      <c r="N20" s="180"/>
      <c r="O20" s="212">
        <f t="shared" si="1"/>
        <v>0</v>
      </c>
      <c r="Q20" s="33">
        <v>5</v>
      </c>
      <c r="R20" s="31"/>
      <c r="S20" s="163">
        <f t="shared" si="9"/>
        <v>0</v>
      </c>
      <c r="T20" s="174"/>
      <c r="U20" s="180"/>
      <c r="V20" s="212">
        <f t="shared" si="2"/>
        <v>0</v>
      </c>
      <c r="X20" s="33">
        <v>5</v>
      </c>
      <c r="Y20" s="31"/>
      <c r="Z20" s="163">
        <f t="shared" si="10"/>
        <v>0</v>
      </c>
      <c r="AA20" s="174"/>
      <c r="AB20" s="180"/>
      <c r="AC20" s="212">
        <f t="shared" si="3"/>
        <v>0</v>
      </c>
      <c r="AE20" s="33">
        <v>5</v>
      </c>
      <c r="AF20" s="31"/>
      <c r="AG20" s="163">
        <f t="shared" si="11"/>
        <v>0</v>
      </c>
      <c r="AH20" s="174"/>
      <c r="AI20" s="180"/>
      <c r="AJ20" s="212">
        <f t="shared" si="4"/>
        <v>0</v>
      </c>
      <c r="AL20" s="33">
        <v>5</v>
      </c>
      <c r="AM20" s="31"/>
      <c r="AN20" s="163">
        <f t="shared" si="12"/>
        <v>0</v>
      </c>
      <c r="AO20" s="174"/>
      <c r="AP20" s="180"/>
      <c r="AQ20" s="212">
        <f t="shared" si="5"/>
        <v>0</v>
      </c>
      <c r="AS20" s="33">
        <v>5</v>
      </c>
      <c r="AT20" s="31"/>
      <c r="AU20" s="163">
        <f t="shared" si="13"/>
        <v>0</v>
      </c>
      <c r="AV20" s="174"/>
      <c r="AW20" s="180"/>
      <c r="AX20" s="212">
        <f t="shared" si="6"/>
        <v>0</v>
      </c>
    </row>
    <row r="21" spans="1:50" ht="15" x14ac:dyDescent="0.25">
      <c r="A21" s="542"/>
      <c r="B21" s="32" t="s">
        <v>30</v>
      </c>
      <c r="C21" s="33">
        <v>6</v>
      </c>
      <c r="D21" s="31"/>
      <c r="E21" s="163">
        <f t="shared" si="7"/>
        <v>0</v>
      </c>
      <c r="F21" s="174"/>
      <c r="G21" s="175"/>
      <c r="H21" s="212">
        <f t="shared" si="0"/>
        <v>0</v>
      </c>
      <c r="J21" s="33">
        <v>6</v>
      </c>
      <c r="K21" s="31"/>
      <c r="L21" s="163">
        <f t="shared" si="8"/>
        <v>0</v>
      </c>
      <c r="M21" s="174"/>
      <c r="N21" s="175"/>
      <c r="O21" s="212">
        <f t="shared" si="1"/>
        <v>0</v>
      </c>
      <c r="Q21" s="33">
        <v>6</v>
      </c>
      <c r="R21" s="31"/>
      <c r="S21" s="163">
        <f t="shared" si="9"/>
        <v>0</v>
      </c>
      <c r="T21" s="174"/>
      <c r="U21" s="175"/>
      <c r="V21" s="212">
        <f t="shared" si="2"/>
        <v>0</v>
      </c>
      <c r="X21" s="33">
        <v>6</v>
      </c>
      <c r="Y21" s="31"/>
      <c r="Z21" s="163">
        <f t="shared" si="10"/>
        <v>0</v>
      </c>
      <c r="AA21" s="174"/>
      <c r="AB21" s="175"/>
      <c r="AC21" s="212">
        <f t="shared" si="3"/>
        <v>0</v>
      </c>
      <c r="AE21" s="33">
        <v>6</v>
      </c>
      <c r="AF21" s="31"/>
      <c r="AG21" s="163">
        <f t="shared" si="11"/>
        <v>0</v>
      </c>
      <c r="AH21" s="174"/>
      <c r="AI21" s="175"/>
      <c r="AJ21" s="212">
        <f t="shared" si="4"/>
        <v>0</v>
      </c>
      <c r="AL21" s="33">
        <v>6</v>
      </c>
      <c r="AM21" s="31"/>
      <c r="AN21" s="163">
        <f t="shared" si="12"/>
        <v>0</v>
      </c>
      <c r="AO21" s="174"/>
      <c r="AP21" s="175"/>
      <c r="AQ21" s="212">
        <f t="shared" si="5"/>
        <v>0</v>
      </c>
      <c r="AS21" s="33">
        <v>6</v>
      </c>
      <c r="AT21" s="31"/>
      <c r="AU21" s="163">
        <f t="shared" si="13"/>
        <v>0</v>
      </c>
      <c r="AV21" s="174"/>
      <c r="AW21" s="175"/>
      <c r="AX21" s="212">
        <f t="shared" si="6"/>
        <v>0</v>
      </c>
    </row>
    <row r="22" spans="1:50" ht="27.75" customHeight="1" x14ac:dyDescent="0.25">
      <c r="A22" s="542"/>
      <c r="B22" s="32" t="s">
        <v>31</v>
      </c>
      <c r="C22" s="33">
        <v>7</v>
      </c>
      <c r="D22" s="31"/>
      <c r="E22" s="163">
        <f t="shared" si="7"/>
        <v>0</v>
      </c>
      <c r="F22" s="174"/>
      <c r="G22" s="175"/>
      <c r="H22" s="212">
        <f t="shared" si="0"/>
        <v>0</v>
      </c>
      <c r="J22" s="33">
        <v>7</v>
      </c>
      <c r="K22" s="31"/>
      <c r="L22" s="163">
        <f t="shared" si="8"/>
        <v>0</v>
      </c>
      <c r="M22" s="174"/>
      <c r="N22" s="175"/>
      <c r="O22" s="212">
        <f t="shared" si="1"/>
        <v>0</v>
      </c>
      <c r="Q22" s="33">
        <v>7</v>
      </c>
      <c r="R22" s="31"/>
      <c r="S22" s="163">
        <f t="shared" si="9"/>
        <v>0</v>
      </c>
      <c r="T22" s="174"/>
      <c r="U22" s="175"/>
      <c r="V22" s="212">
        <f t="shared" si="2"/>
        <v>0</v>
      </c>
      <c r="X22" s="33">
        <v>7</v>
      </c>
      <c r="Y22" s="31"/>
      <c r="Z22" s="163">
        <f t="shared" si="10"/>
        <v>0</v>
      </c>
      <c r="AA22" s="174"/>
      <c r="AB22" s="175"/>
      <c r="AC22" s="212">
        <f t="shared" si="3"/>
        <v>0</v>
      </c>
      <c r="AE22" s="33">
        <v>7</v>
      </c>
      <c r="AF22" s="31"/>
      <c r="AG22" s="163">
        <f t="shared" si="11"/>
        <v>0</v>
      </c>
      <c r="AH22" s="174"/>
      <c r="AI22" s="175"/>
      <c r="AJ22" s="212">
        <f t="shared" si="4"/>
        <v>0</v>
      </c>
      <c r="AL22" s="33">
        <v>7</v>
      </c>
      <c r="AM22" s="31"/>
      <c r="AN22" s="163">
        <f t="shared" si="12"/>
        <v>0</v>
      </c>
      <c r="AO22" s="174"/>
      <c r="AP22" s="175"/>
      <c r="AQ22" s="212">
        <f t="shared" si="5"/>
        <v>0</v>
      </c>
      <c r="AS22" s="33">
        <v>7</v>
      </c>
      <c r="AT22" s="31"/>
      <c r="AU22" s="163">
        <f t="shared" si="13"/>
        <v>0</v>
      </c>
      <c r="AV22" s="174"/>
      <c r="AW22" s="175"/>
      <c r="AX22" s="212">
        <f t="shared" si="6"/>
        <v>0</v>
      </c>
    </row>
    <row r="23" spans="1:50" ht="48" customHeight="1" x14ac:dyDescent="0.25">
      <c r="A23" s="542"/>
      <c r="B23" s="32" t="s">
        <v>32</v>
      </c>
      <c r="C23" s="33">
        <v>8</v>
      </c>
      <c r="D23" s="31"/>
      <c r="E23" s="163">
        <f t="shared" si="7"/>
        <v>0</v>
      </c>
      <c r="F23" s="174"/>
      <c r="G23" s="180"/>
      <c r="H23" s="212">
        <f t="shared" si="0"/>
        <v>0</v>
      </c>
      <c r="J23" s="33">
        <v>8</v>
      </c>
      <c r="K23" s="31"/>
      <c r="L23" s="163">
        <f t="shared" si="8"/>
        <v>0</v>
      </c>
      <c r="M23" s="174"/>
      <c r="N23" s="180"/>
      <c r="O23" s="212">
        <f t="shared" si="1"/>
        <v>0</v>
      </c>
      <c r="Q23" s="33">
        <v>8</v>
      </c>
      <c r="R23" s="31"/>
      <c r="S23" s="163">
        <f t="shared" si="9"/>
        <v>0</v>
      </c>
      <c r="T23" s="174"/>
      <c r="U23" s="180"/>
      <c r="V23" s="212">
        <f t="shared" si="2"/>
        <v>0</v>
      </c>
      <c r="X23" s="33">
        <v>8</v>
      </c>
      <c r="Y23" s="31"/>
      <c r="Z23" s="163">
        <f t="shared" si="10"/>
        <v>0</v>
      </c>
      <c r="AA23" s="174"/>
      <c r="AB23" s="180"/>
      <c r="AC23" s="212">
        <f t="shared" si="3"/>
        <v>0</v>
      </c>
      <c r="AE23" s="33">
        <v>8</v>
      </c>
      <c r="AF23" s="31"/>
      <c r="AG23" s="163">
        <f t="shared" si="11"/>
        <v>0</v>
      </c>
      <c r="AH23" s="174"/>
      <c r="AI23" s="180"/>
      <c r="AJ23" s="212">
        <f t="shared" si="4"/>
        <v>0</v>
      </c>
      <c r="AL23" s="33">
        <v>8</v>
      </c>
      <c r="AM23" s="31"/>
      <c r="AN23" s="163">
        <f t="shared" si="12"/>
        <v>0</v>
      </c>
      <c r="AO23" s="174"/>
      <c r="AP23" s="180"/>
      <c r="AQ23" s="212">
        <f t="shared" si="5"/>
        <v>0</v>
      </c>
      <c r="AS23" s="33">
        <v>8</v>
      </c>
      <c r="AT23" s="31"/>
      <c r="AU23" s="163">
        <f t="shared" si="13"/>
        <v>0</v>
      </c>
      <c r="AV23" s="174"/>
      <c r="AW23" s="180"/>
      <c r="AX23" s="212">
        <f t="shared" si="6"/>
        <v>0</v>
      </c>
    </row>
    <row r="24" spans="1:50" ht="15" x14ac:dyDescent="0.25">
      <c r="A24" s="542"/>
      <c r="B24" s="32" t="s">
        <v>33</v>
      </c>
      <c r="C24" s="33">
        <v>9</v>
      </c>
      <c r="D24" s="31"/>
      <c r="E24" s="163">
        <f t="shared" si="7"/>
        <v>0</v>
      </c>
      <c r="F24" s="174"/>
      <c r="G24" s="180"/>
      <c r="H24" s="212">
        <f t="shared" si="0"/>
        <v>0</v>
      </c>
      <c r="J24" s="33">
        <v>9</v>
      </c>
      <c r="K24" s="31"/>
      <c r="L24" s="163">
        <f t="shared" si="8"/>
        <v>0</v>
      </c>
      <c r="M24" s="174"/>
      <c r="N24" s="180"/>
      <c r="O24" s="212">
        <f t="shared" si="1"/>
        <v>0</v>
      </c>
      <c r="Q24" s="33">
        <v>9</v>
      </c>
      <c r="R24" s="31"/>
      <c r="S24" s="163">
        <f t="shared" si="9"/>
        <v>0</v>
      </c>
      <c r="T24" s="174"/>
      <c r="U24" s="180"/>
      <c r="V24" s="212">
        <f t="shared" si="2"/>
        <v>0</v>
      </c>
      <c r="X24" s="33">
        <v>9</v>
      </c>
      <c r="Y24" s="31"/>
      <c r="Z24" s="163">
        <f t="shared" si="10"/>
        <v>0</v>
      </c>
      <c r="AA24" s="174"/>
      <c r="AB24" s="180"/>
      <c r="AC24" s="212">
        <f t="shared" si="3"/>
        <v>0</v>
      </c>
      <c r="AE24" s="33">
        <v>9</v>
      </c>
      <c r="AF24" s="31"/>
      <c r="AG24" s="163">
        <f t="shared" si="11"/>
        <v>0</v>
      </c>
      <c r="AH24" s="174"/>
      <c r="AI24" s="180"/>
      <c r="AJ24" s="212">
        <f t="shared" si="4"/>
        <v>0</v>
      </c>
      <c r="AL24" s="33">
        <v>9</v>
      </c>
      <c r="AM24" s="31"/>
      <c r="AN24" s="163">
        <f t="shared" si="12"/>
        <v>0</v>
      </c>
      <c r="AO24" s="174"/>
      <c r="AP24" s="180"/>
      <c r="AQ24" s="212">
        <f t="shared" si="5"/>
        <v>0</v>
      </c>
      <c r="AS24" s="33">
        <v>9</v>
      </c>
      <c r="AT24" s="31"/>
      <c r="AU24" s="163">
        <f t="shared" si="13"/>
        <v>0</v>
      </c>
      <c r="AV24" s="174"/>
      <c r="AW24" s="180"/>
      <c r="AX24" s="212">
        <f t="shared" si="6"/>
        <v>0</v>
      </c>
    </row>
    <row r="25" spans="1:50" ht="15" x14ac:dyDescent="0.25">
      <c r="A25" s="542"/>
      <c r="B25" s="32" t="s">
        <v>34</v>
      </c>
      <c r="C25" s="33">
        <v>10</v>
      </c>
      <c r="D25" s="31"/>
      <c r="E25" s="163">
        <f t="shared" si="7"/>
        <v>0</v>
      </c>
      <c r="F25" s="174"/>
      <c r="G25" s="175"/>
      <c r="H25" s="212">
        <f t="shared" si="0"/>
        <v>0</v>
      </c>
      <c r="J25" s="33">
        <v>10</v>
      </c>
      <c r="K25" s="31"/>
      <c r="L25" s="163">
        <f t="shared" si="8"/>
        <v>0</v>
      </c>
      <c r="M25" s="174"/>
      <c r="N25" s="175"/>
      <c r="O25" s="212">
        <f t="shared" si="1"/>
        <v>0</v>
      </c>
      <c r="Q25" s="33">
        <v>10</v>
      </c>
      <c r="R25" s="31"/>
      <c r="S25" s="163">
        <f t="shared" si="9"/>
        <v>0</v>
      </c>
      <c r="T25" s="174"/>
      <c r="U25" s="175"/>
      <c r="V25" s="212">
        <f t="shared" si="2"/>
        <v>0</v>
      </c>
      <c r="X25" s="33">
        <v>10</v>
      </c>
      <c r="Y25" s="31"/>
      <c r="Z25" s="163">
        <f t="shared" si="10"/>
        <v>0</v>
      </c>
      <c r="AA25" s="174"/>
      <c r="AB25" s="175"/>
      <c r="AC25" s="212">
        <f t="shared" si="3"/>
        <v>0</v>
      </c>
      <c r="AE25" s="33">
        <v>10</v>
      </c>
      <c r="AF25" s="31"/>
      <c r="AG25" s="163">
        <f t="shared" si="11"/>
        <v>0</v>
      </c>
      <c r="AH25" s="174"/>
      <c r="AI25" s="175"/>
      <c r="AJ25" s="212">
        <f t="shared" si="4"/>
        <v>0</v>
      </c>
      <c r="AL25" s="33">
        <v>10</v>
      </c>
      <c r="AM25" s="31"/>
      <c r="AN25" s="163">
        <f t="shared" si="12"/>
        <v>0</v>
      </c>
      <c r="AO25" s="174"/>
      <c r="AP25" s="175"/>
      <c r="AQ25" s="212">
        <f t="shared" si="5"/>
        <v>0</v>
      </c>
      <c r="AS25" s="33">
        <v>10</v>
      </c>
      <c r="AT25" s="31"/>
      <c r="AU25" s="163">
        <f t="shared" si="13"/>
        <v>0</v>
      </c>
      <c r="AV25" s="174"/>
      <c r="AW25" s="175"/>
      <c r="AX25" s="212">
        <f t="shared" si="6"/>
        <v>0</v>
      </c>
    </row>
    <row r="26" spans="1:50" ht="31.5" customHeight="1" x14ac:dyDescent="0.25">
      <c r="A26" s="542"/>
      <c r="B26" s="181" t="s">
        <v>123</v>
      </c>
      <c r="C26" s="33">
        <v>11</v>
      </c>
      <c r="D26" s="31"/>
      <c r="E26" s="163">
        <f t="shared" si="7"/>
        <v>0</v>
      </c>
      <c r="F26" s="174"/>
      <c r="G26" s="180"/>
      <c r="H26" s="212">
        <f t="shared" si="0"/>
        <v>0</v>
      </c>
      <c r="J26" s="33">
        <v>11</v>
      </c>
      <c r="K26" s="31"/>
      <c r="L26" s="163">
        <f t="shared" si="8"/>
        <v>0</v>
      </c>
      <c r="M26" s="174"/>
      <c r="N26" s="180"/>
      <c r="O26" s="212">
        <f t="shared" si="1"/>
        <v>0</v>
      </c>
      <c r="Q26" s="33">
        <v>11</v>
      </c>
      <c r="R26" s="31"/>
      <c r="S26" s="163">
        <f t="shared" si="9"/>
        <v>0</v>
      </c>
      <c r="T26" s="174"/>
      <c r="U26" s="180"/>
      <c r="V26" s="212">
        <f t="shared" si="2"/>
        <v>0</v>
      </c>
      <c r="X26" s="33">
        <v>11</v>
      </c>
      <c r="Y26" s="31"/>
      <c r="Z26" s="163">
        <f t="shared" si="10"/>
        <v>0</v>
      </c>
      <c r="AA26" s="174"/>
      <c r="AB26" s="180"/>
      <c r="AC26" s="212">
        <f t="shared" si="3"/>
        <v>0</v>
      </c>
      <c r="AE26" s="33">
        <v>11</v>
      </c>
      <c r="AF26" s="31"/>
      <c r="AG26" s="163">
        <f t="shared" si="11"/>
        <v>0</v>
      </c>
      <c r="AH26" s="174"/>
      <c r="AI26" s="180"/>
      <c r="AJ26" s="212">
        <f t="shared" si="4"/>
        <v>0</v>
      </c>
      <c r="AL26" s="33">
        <v>11</v>
      </c>
      <c r="AM26" s="31"/>
      <c r="AN26" s="163">
        <f t="shared" si="12"/>
        <v>0</v>
      </c>
      <c r="AO26" s="174"/>
      <c r="AP26" s="180"/>
      <c r="AQ26" s="212">
        <f t="shared" si="5"/>
        <v>0</v>
      </c>
      <c r="AS26" s="33">
        <v>11</v>
      </c>
      <c r="AT26" s="31"/>
      <c r="AU26" s="163">
        <f t="shared" si="13"/>
        <v>0</v>
      </c>
      <c r="AV26" s="174"/>
      <c r="AW26" s="180"/>
      <c r="AX26" s="212">
        <f t="shared" si="6"/>
        <v>0</v>
      </c>
    </row>
    <row r="27" spans="1:50" x14ac:dyDescent="0.2">
      <c r="A27" s="542"/>
      <c r="B27" s="182"/>
      <c r="C27" s="183"/>
      <c r="D27" s="182"/>
      <c r="E27" s="163">
        <f t="shared" si="7"/>
        <v>0</v>
      </c>
      <c r="F27" s="184"/>
      <c r="G27" s="213"/>
      <c r="H27" s="212">
        <f t="shared" si="0"/>
        <v>0</v>
      </c>
      <c r="J27" s="183"/>
      <c r="K27" s="182"/>
      <c r="L27" s="163">
        <f t="shared" si="8"/>
        <v>0</v>
      </c>
      <c r="M27" s="184"/>
      <c r="N27" s="213"/>
      <c r="O27" s="212">
        <f t="shared" si="1"/>
        <v>0</v>
      </c>
      <c r="Q27" s="183"/>
      <c r="R27" s="182"/>
      <c r="S27" s="163">
        <f t="shared" si="9"/>
        <v>0</v>
      </c>
      <c r="T27" s="184"/>
      <c r="U27" s="213"/>
      <c r="V27" s="212">
        <f t="shared" si="2"/>
        <v>0</v>
      </c>
      <c r="X27" s="183"/>
      <c r="Y27" s="182"/>
      <c r="Z27" s="163">
        <f t="shared" si="10"/>
        <v>0</v>
      </c>
      <c r="AA27" s="184"/>
      <c r="AB27" s="213"/>
      <c r="AC27" s="212">
        <f t="shared" si="3"/>
        <v>0</v>
      </c>
      <c r="AE27" s="183"/>
      <c r="AF27" s="182"/>
      <c r="AG27" s="163">
        <f t="shared" si="11"/>
        <v>0</v>
      </c>
      <c r="AH27" s="184"/>
      <c r="AI27" s="213"/>
      <c r="AJ27" s="212">
        <f t="shared" si="4"/>
        <v>0</v>
      </c>
      <c r="AL27" s="183"/>
      <c r="AM27" s="182"/>
      <c r="AN27" s="163">
        <f t="shared" si="12"/>
        <v>0</v>
      </c>
      <c r="AO27" s="184"/>
      <c r="AP27" s="213"/>
      <c r="AQ27" s="212">
        <f t="shared" si="5"/>
        <v>0</v>
      </c>
      <c r="AS27" s="183"/>
      <c r="AT27" s="182"/>
      <c r="AU27" s="163">
        <f t="shared" si="13"/>
        <v>0</v>
      </c>
      <c r="AV27" s="184"/>
      <c r="AW27" s="213"/>
      <c r="AX27" s="212">
        <f t="shared" si="6"/>
        <v>0</v>
      </c>
    </row>
    <row r="28" spans="1:50" ht="34.5" customHeight="1" x14ac:dyDescent="0.25">
      <c r="A28" s="542"/>
      <c r="B28" s="32" t="s">
        <v>124</v>
      </c>
      <c r="C28" s="33">
        <v>12</v>
      </c>
      <c r="D28" s="31"/>
      <c r="E28" s="163">
        <f t="shared" si="7"/>
        <v>0</v>
      </c>
      <c r="F28" s="174"/>
      <c r="G28" s="180"/>
      <c r="H28" s="212">
        <f t="shared" si="0"/>
        <v>0</v>
      </c>
      <c r="J28" s="33">
        <v>12</v>
      </c>
      <c r="K28" s="31"/>
      <c r="L28" s="163">
        <f t="shared" si="8"/>
        <v>0</v>
      </c>
      <c r="M28" s="174"/>
      <c r="N28" s="180"/>
      <c r="O28" s="212">
        <f t="shared" si="1"/>
        <v>0</v>
      </c>
      <c r="Q28" s="33">
        <v>12</v>
      </c>
      <c r="R28" s="31"/>
      <c r="S28" s="163">
        <f t="shared" si="9"/>
        <v>0</v>
      </c>
      <c r="T28" s="174"/>
      <c r="U28" s="180"/>
      <c r="V28" s="212">
        <f t="shared" si="2"/>
        <v>0</v>
      </c>
      <c r="X28" s="33">
        <v>12</v>
      </c>
      <c r="Y28" s="31"/>
      <c r="Z28" s="163">
        <f t="shared" si="10"/>
        <v>0</v>
      </c>
      <c r="AA28" s="174"/>
      <c r="AB28" s="180"/>
      <c r="AC28" s="212">
        <f t="shared" si="3"/>
        <v>0</v>
      </c>
      <c r="AE28" s="33">
        <v>12</v>
      </c>
      <c r="AF28" s="31"/>
      <c r="AG28" s="163">
        <f t="shared" si="11"/>
        <v>0</v>
      </c>
      <c r="AH28" s="174"/>
      <c r="AI28" s="180"/>
      <c r="AJ28" s="212">
        <f t="shared" si="4"/>
        <v>0</v>
      </c>
      <c r="AL28" s="33">
        <v>12</v>
      </c>
      <c r="AM28" s="31"/>
      <c r="AN28" s="163">
        <f t="shared" si="12"/>
        <v>0</v>
      </c>
      <c r="AO28" s="174"/>
      <c r="AP28" s="180"/>
      <c r="AQ28" s="212">
        <f t="shared" si="5"/>
        <v>0</v>
      </c>
      <c r="AS28" s="33">
        <v>12</v>
      </c>
      <c r="AT28" s="31"/>
      <c r="AU28" s="163">
        <f t="shared" si="13"/>
        <v>0</v>
      </c>
      <c r="AV28" s="174"/>
      <c r="AW28" s="180"/>
      <c r="AX28" s="212">
        <f t="shared" si="6"/>
        <v>0</v>
      </c>
    </row>
    <row r="29" spans="1:50" ht="30" customHeight="1" x14ac:dyDescent="0.25">
      <c r="A29" s="542"/>
      <c r="B29" s="32" t="s">
        <v>35</v>
      </c>
      <c r="C29" s="33">
        <v>13</v>
      </c>
      <c r="D29" s="31"/>
      <c r="E29" s="163">
        <f t="shared" si="7"/>
        <v>0</v>
      </c>
      <c r="F29" s="174"/>
      <c r="G29" s="180"/>
      <c r="H29" s="212">
        <f t="shared" si="0"/>
        <v>0</v>
      </c>
      <c r="J29" s="33">
        <v>13</v>
      </c>
      <c r="K29" s="31"/>
      <c r="L29" s="163">
        <f t="shared" si="8"/>
        <v>0</v>
      </c>
      <c r="M29" s="174"/>
      <c r="N29" s="180"/>
      <c r="O29" s="212">
        <f t="shared" si="1"/>
        <v>0</v>
      </c>
      <c r="Q29" s="33">
        <v>13</v>
      </c>
      <c r="R29" s="31"/>
      <c r="S29" s="163">
        <f t="shared" si="9"/>
        <v>0</v>
      </c>
      <c r="T29" s="174"/>
      <c r="U29" s="180"/>
      <c r="V29" s="212">
        <f t="shared" si="2"/>
        <v>0</v>
      </c>
      <c r="X29" s="33">
        <v>13</v>
      </c>
      <c r="Y29" s="31"/>
      <c r="Z29" s="163">
        <f t="shared" si="10"/>
        <v>0</v>
      </c>
      <c r="AA29" s="174"/>
      <c r="AB29" s="180"/>
      <c r="AC29" s="212">
        <f t="shared" si="3"/>
        <v>0</v>
      </c>
      <c r="AE29" s="33">
        <v>13</v>
      </c>
      <c r="AF29" s="31"/>
      <c r="AG29" s="163">
        <f t="shared" si="11"/>
        <v>0</v>
      </c>
      <c r="AH29" s="174"/>
      <c r="AI29" s="180"/>
      <c r="AJ29" s="212">
        <f t="shared" si="4"/>
        <v>0</v>
      </c>
      <c r="AL29" s="33">
        <v>13</v>
      </c>
      <c r="AM29" s="31"/>
      <c r="AN29" s="163">
        <f t="shared" si="12"/>
        <v>0</v>
      </c>
      <c r="AO29" s="174"/>
      <c r="AP29" s="180"/>
      <c r="AQ29" s="212">
        <f t="shared" si="5"/>
        <v>0</v>
      </c>
      <c r="AS29" s="33">
        <v>13</v>
      </c>
      <c r="AT29" s="31"/>
      <c r="AU29" s="163">
        <f t="shared" si="13"/>
        <v>0</v>
      </c>
      <c r="AV29" s="174"/>
      <c r="AW29" s="180"/>
      <c r="AX29" s="212">
        <f t="shared" si="6"/>
        <v>0</v>
      </c>
    </row>
    <row r="30" spans="1:50" ht="60.75" customHeight="1" x14ac:dyDescent="0.25">
      <c r="A30" s="542"/>
      <c r="B30" s="34" t="s">
        <v>36</v>
      </c>
      <c r="C30" s="33">
        <v>14</v>
      </c>
      <c r="D30" s="180"/>
      <c r="E30" s="163">
        <f t="shared" si="7"/>
        <v>0</v>
      </c>
      <c r="F30" s="174"/>
      <c r="G30" s="175"/>
      <c r="H30" s="212">
        <f t="shared" si="0"/>
        <v>0</v>
      </c>
      <c r="J30" s="33">
        <v>14</v>
      </c>
      <c r="K30" s="180"/>
      <c r="L30" s="163">
        <f t="shared" si="8"/>
        <v>0</v>
      </c>
      <c r="M30" s="174"/>
      <c r="N30" s="175"/>
      <c r="O30" s="212">
        <f t="shared" si="1"/>
        <v>0</v>
      </c>
      <c r="Q30" s="33">
        <v>14</v>
      </c>
      <c r="R30" s="180"/>
      <c r="S30" s="163">
        <f t="shared" si="9"/>
        <v>0</v>
      </c>
      <c r="T30" s="174"/>
      <c r="U30" s="175"/>
      <c r="V30" s="212">
        <f t="shared" si="2"/>
        <v>0</v>
      </c>
      <c r="X30" s="33">
        <v>14</v>
      </c>
      <c r="Y30" s="180"/>
      <c r="Z30" s="163">
        <f t="shared" si="10"/>
        <v>0</v>
      </c>
      <c r="AA30" s="174"/>
      <c r="AB30" s="175"/>
      <c r="AC30" s="212">
        <f t="shared" si="3"/>
        <v>0</v>
      </c>
      <c r="AE30" s="33">
        <v>14</v>
      </c>
      <c r="AF30" s="180"/>
      <c r="AG30" s="163">
        <f t="shared" si="11"/>
        <v>0</v>
      </c>
      <c r="AH30" s="174"/>
      <c r="AI30" s="175"/>
      <c r="AJ30" s="212">
        <f t="shared" si="4"/>
        <v>0</v>
      </c>
      <c r="AL30" s="33">
        <v>14</v>
      </c>
      <c r="AM30" s="180"/>
      <c r="AN30" s="163">
        <f t="shared" si="12"/>
        <v>0</v>
      </c>
      <c r="AO30" s="174"/>
      <c r="AP30" s="175"/>
      <c r="AQ30" s="212">
        <f t="shared" si="5"/>
        <v>0</v>
      </c>
      <c r="AS30" s="33">
        <v>14</v>
      </c>
      <c r="AT30" s="180"/>
      <c r="AU30" s="163">
        <f t="shared" si="13"/>
        <v>0</v>
      </c>
      <c r="AV30" s="174"/>
      <c r="AW30" s="175"/>
      <c r="AX30" s="212">
        <f t="shared" si="6"/>
        <v>0</v>
      </c>
    </row>
    <row r="31" spans="1:50" ht="16.5" customHeight="1" thickBot="1" x14ac:dyDescent="0.3">
      <c r="A31" s="542"/>
      <c r="B31" s="35" t="s">
        <v>37</v>
      </c>
      <c r="C31" s="319">
        <v>15</v>
      </c>
      <c r="D31" s="320"/>
      <c r="E31" s="185">
        <f t="shared" si="7"/>
        <v>0</v>
      </c>
      <c r="F31" s="209"/>
      <c r="G31" s="186"/>
      <c r="H31" s="321">
        <f t="shared" si="0"/>
        <v>0</v>
      </c>
      <c r="J31" s="33">
        <v>15</v>
      </c>
      <c r="K31" s="320"/>
      <c r="L31" s="185">
        <f t="shared" si="8"/>
        <v>0</v>
      </c>
      <c r="M31" s="209"/>
      <c r="N31" s="186"/>
      <c r="O31" s="321">
        <f t="shared" si="1"/>
        <v>0</v>
      </c>
      <c r="Q31" s="33">
        <v>15</v>
      </c>
      <c r="R31" s="320"/>
      <c r="S31" s="185">
        <f t="shared" si="9"/>
        <v>0</v>
      </c>
      <c r="T31" s="209"/>
      <c r="U31" s="186"/>
      <c r="V31" s="321">
        <f t="shared" si="2"/>
        <v>0</v>
      </c>
      <c r="X31" s="33">
        <v>15</v>
      </c>
      <c r="Y31" s="320"/>
      <c r="Z31" s="185">
        <f t="shared" si="10"/>
        <v>0</v>
      </c>
      <c r="AA31" s="209"/>
      <c r="AB31" s="186"/>
      <c r="AC31" s="321">
        <f t="shared" si="3"/>
        <v>0</v>
      </c>
      <c r="AE31" s="33">
        <v>15</v>
      </c>
      <c r="AF31" s="320"/>
      <c r="AG31" s="185">
        <f t="shared" si="11"/>
        <v>0</v>
      </c>
      <c r="AH31" s="209"/>
      <c r="AI31" s="186"/>
      <c r="AJ31" s="321">
        <f t="shared" si="4"/>
        <v>0</v>
      </c>
      <c r="AL31" s="33">
        <v>15</v>
      </c>
      <c r="AM31" s="320"/>
      <c r="AN31" s="185">
        <f t="shared" si="12"/>
        <v>0</v>
      </c>
      <c r="AO31" s="209"/>
      <c r="AP31" s="186"/>
      <c r="AQ31" s="321">
        <f t="shared" si="5"/>
        <v>0</v>
      </c>
      <c r="AS31" s="33">
        <v>15</v>
      </c>
      <c r="AT31" s="320"/>
      <c r="AU31" s="185">
        <f t="shared" si="13"/>
        <v>0</v>
      </c>
      <c r="AV31" s="209"/>
      <c r="AW31" s="186"/>
      <c r="AX31" s="321">
        <f t="shared" si="6"/>
        <v>0</v>
      </c>
    </row>
    <row r="32" spans="1:50" ht="60.75" customHeight="1" thickBot="1" x14ac:dyDescent="0.3">
      <c r="A32" s="543"/>
      <c r="B32" s="36" t="s">
        <v>38</v>
      </c>
      <c r="C32" s="30">
        <v>16</v>
      </c>
      <c r="D32" s="187">
        <f>SUM(D7:D31)-D15-D7</f>
        <v>0</v>
      </c>
      <c r="E32" s="163">
        <f t="shared" si="7"/>
        <v>0</v>
      </c>
      <c r="F32" s="210">
        <f>SUM(F7:F31)-F7-F12</f>
        <v>0</v>
      </c>
      <c r="G32" s="187">
        <f>SUM(G7:G31)-G15-G7</f>
        <v>0</v>
      </c>
      <c r="H32" s="212">
        <f t="shared" si="0"/>
        <v>0</v>
      </c>
      <c r="J32" s="33">
        <v>16</v>
      </c>
      <c r="K32" s="187">
        <f>SUM(K7:K31)-K15-K7</f>
        <v>0</v>
      </c>
      <c r="L32" s="163">
        <f t="shared" si="8"/>
        <v>0</v>
      </c>
      <c r="M32" s="210">
        <f>SUM(M7:M31)-M7-M12</f>
        <v>0</v>
      </c>
      <c r="N32" s="187">
        <f>SUM(N7:N31)-N15-N7</f>
        <v>0</v>
      </c>
      <c r="O32" s="212">
        <f t="shared" si="1"/>
        <v>0</v>
      </c>
      <c r="Q32" s="33">
        <v>16</v>
      </c>
      <c r="R32" s="187">
        <f>SUM(R7:R31)-R15-R7</f>
        <v>0</v>
      </c>
      <c r="S32" s="163">
        <f t="shared" si="9"/>
        <v>0</v>
      </c>
      <c r="T32" s="210">
        <f>SUM(T7:T31)-T7-T12</f>
        <v>0</v>
      </c>
      <c r="U32" s="187">
        <f>SUM(U7:U31)-U15-U7</f>
        <v>0</v>
      </c>
      <c r="V32" s="212">
        <f t="shared" si="2"/>
        <v>0</v>
      </c>
      <c r="X32" s="33">
        <v>16</v>
      </c>
      <c r="Y32" s="187">
        <f>SUM(Y7:Y31)-Y15-Y7</f>
        <v>0</v>
      </c>
      <c r="Z32" s="163">
        <f t="shared" si="10"/>
        <v>0</v>
      </c>
      <c r="AA32" s="210">
        <f>SUM(AA7:AA31)-AA7-AA12</f>
        <v>0</v>
      </c>
      <c r="AB32" s="187">
        <f>SUM(AB7:AB31)-AB15-AB7</f>
        <v>0</v>
      </c>
      <c r="AC32" s="212">
        <f t="shared" si="3"/>
        <v>0</v>
      </c>
      <c r="AE32" s="33">
        <v>16</v>
      </c>
      <c r="AF32" s="187">
        <f>SUM(AF7:AF31)-AF15-AF7</f>
        <v>0</v>
      </c>
      <c r="AG32" s="163">
        <f t="shared" si="11"/>
        <v>0</v>
      </c>
      <c r="AH32" s="210">
        <f>SUM(AH7:AH31)-AH7-AH12</f>
        <v>0</v>
      </c>
      <c r="AI32" s="187">
        <f>SUM(AI7:AI31)-AI15-AI7</f>
        <v>0</v>
      </c>
      <c r="AJ32" s="212">
        <f t="shared" si="4"/>
        <v>0</v>
      </c>
      <c r="AL32" s="33">
        <v>16</v>
      </c>
      <c r="AM32" s="187">
        <f>SUM(AM7:AM31)-AM15-AM7</f>
        <v>0</v>
      </c>
      <c r="AN32" s="163">
        <f t="shared" si="12"/>
        <v>0</v>
      </c>
      <c r="AO32" s="210">
        <f>SUM(AO7:AO31)-AO7-AO12</f>
        <v>0</v>
      </c>
      <c r="AP32" s="187">
        <f>SUM(AP7:AP31)-AP15-AP7</f>
        <v>0</v>
      </c>
      <c r="AQ32" s="212">
        <f t="shared" si="5"/>
        <v>0</v>
      </c>
      <c r="AS32" s="33">
        <v>16</v>
      </c>
      <c r="AT32" s="187">
        <f>SUM(AT7:AT31)-AT15-AT7</f>
        <v>0</v>
      </c>
      <c r="AU32" s="163">
        <f t="shared" si="13"/>
        <v>0</v>
      </c>
      <c r="AV32" s="210">
        <f>SUM(AV7:AV31)-AV7-AV12</f>
        <v>0</v>
      </c>
      <c r="AW32" s="187">
        <f>SUM(AW7:AW31)-AW15-AW7</f>
        <v>0</v>
      </c>
      <c r="AX32" s="212">
        <f t="shared" si="6"/>
        <v>0</v>
      </c>
    </row>
    <row r="33" spans="1:50" ht="42.75" customHeight="1" x14ac:dyDescent="0.25">
      <c r="A33" s="544" t="s">
        <v>125</v>
      </c>
      <c r="B33" s="545"/>
      <c r="C33" s="33">
        <v>17</v>
      </c>
      <c r="D33" s="546">
        <v>0</v>
      </c>
      <c r="E33" s="546"/>
      <c r="F33" s="188"/>
      <c r="G33" s="547">
        <f>+D33</f>
        <v>0</v>
      </c>
      <c r="H33" s="548"/>
      <c r="J33" s="33">
        <v>17</v>
      </c>
      <c r="K33" s="546">
        <v>0</v>
      </c>
      <c r="L33" s="546"/>
      <c r="M33" s="188"/>
      <c r="N33" s="547">
        <f>+K33</f>
        <v>0</v>
      </c>
      <c r="O33" s="548"/>
      <c r="Q33" s="33">
        <v>17</v>
      </c>
      <c r="R33" s="546">
        <v>0</v>
      </c>
      <c r="S33" s="546"/>
      <c r="T33" s="188"/>
      <c r="U33" s="547">
        <f>+R33</f>
        <v>0</v>
      </c>
      <c r="V33" s="548"/>
      <c r="X33" s="33">
        <v>17</v>
      </c>
      <c r="Y33" s="546">
        <v>0</v>
      </c>
      <c r="Z33" s="546"/>
      <c r="AA33" s="188"/>
      <c r="AB33" s="547">
        <f>+Y33</f>
        <v>0</v>
      </c>
      <c r="AC33" s="548"/>
      <c r="AE33" s="33">
        <v>17</v>
      </c>
      <c r="AF33" s="546">
        <v>0</v>
      </c>
      <c r="AG33" s="546"/>
      <c r="AH33" s="188"/>
      <c r="AI33" s="547">
        <f>+AF33</f>
        <v>0</v>
      </c>
      <c r="AJ33" s="548"/>
      <c r="AL33" s="33">
        <v>17</v>
      </c>
      <c r="AM33" s="546">
        <v>0</v>
      </c>
      <c r="AN33" s="546"/>
      <c r="AO33" s="188"/>
      <c r="AP33" s="547">
        <f>+AM33</f>
        <v>0</v>
      </c>
      <c r="AQ33" s="548"/>
      <c r="AS33" s="33">
        <v>17</v>
      </c>
      <c r="AT33" s="546">
        <v>0</v>
      </c>
      <c r="AU33" s="546"/>
      <c r="AV33" s="188"/>
      <c r="AW33" s="547">
        <f>+AT33</f>
        <v>0</v>
      </c>
      <c r="AX33" s="548"/>
    </row>
    <row r="34" spans="1:50" ht="49.5" customHeight="1" thickBot="1" x14ac:dyDescent="0.3">
      <c r="A34" s="524" t="s">
        <v>151</v>
      </c>
      <c r="B34" s="525"/>
      <c r="C34" s="33">
        <v>18</v>
      </c>
      <c r="D34" s="526"/>
      <c r="E34" s="526"/>
      <c r="F34" s="189"/>
      <c r="G34" s="527"/>
      <c r="H34" s="528"/>
      <c r="J34" s="33">
        <v>18</v>
      </c>
      <c r="K34" s="526"/>
      <c r="L34" s="526"/>
      <c r="M34" s="189"/>
      <c r="N34" s="527"/>
      <c r="O34" s="528"/>
      <c r="Q34" s="33">
        <v>18</v>
      </c>
      <c r="R34" s="526"/>
      <c r="S34" s="526"/>
      <c r="T34" s="189"/>
      <c r="U34" s="527"/>
      <c r="V34" s="528"/>
      <c r="X34" s="33">
        <v>18</v>
      </c>
      <c r="Y34" s="526"/>
      <c r="Z34" s="526"/>
      <c r="AA34" s="189"/>
      <c r="AB34" s="527"/>
      <c r="AC34" s="528"/>
      <c r="AE34" s="33">
        <v>18</v>
      </c>
      <c r="AF34" s="526"/>
      <c r="AG34" s="526"/>
      <c r="AH34" s="189"/>
      <c r="AI34" s="527"/>
      <c r="AJ34" s="528"/>
      <c r="AL34" s="33">
        <v>18</v>
      </c>
      <c r="AM34" s="526"/>
      <c r="AN34" s="526"/>
      <c r="AO34" s="189"/>
      <c r="AP34" s="527"/>
      <c r="AQ34" s="528"/>
      <c r="AS34" s="33">
        <v>18</v>
      </c>
      <c r="AT34" s="526"/>
      <c r="AU34" s="526"/>
      <c r="AV34" s="189"/>
      <c r="AW34" s="527"/>
      <c r="AX34" s="528"/>
    </row>
    <row r="35" spans="1:50" ht="39.75" customHeight="1" thickBot="1" x14ac:dyDescent="0.4">
      <c r="A35" s="518" t="s">
        <v>126</v>
      </c>
      <c r="B35" s="519"/>
      <c r="C35" s="33">
        <v>19</v>
      </c>
      <c r="D35" s="522">
        <f>+E32</f>
        <v>0</v>
      </c>
      <c r="E35" s="523"/>
      <c r="F35" s="190"/>
      <c r="G35" s="529"/>
      <c r="H35" s="530"/>
      <c r="J35" s="33">
        <v>19</v>
      </c>
      <c r="K35" s="522">
        <f>+L32</f>
        <v>0</v>
      </c>
      <c r="L35" s="523"/>
      <c r="M35" s="190"/>
      <c r="N35" s="529"/>
      <c r="O35" s="530"/>
      <c r="Q35" s="33">
        <v>19</v>
      </c>
      <c r="R35" s="522">
        <f>+S32</f>
        <v>0</v>
      </c>
      <c r="S35" s="523"/>
      <c r="T35" s="190"/>
      <c r="U35" s="529"/>
      <c r="V35" s="530"/>
      <c r="X35" s="33">
        <v>19</v>
      </c>
      <c r="Y35" s="522">
        <f>+Z32</f>
        <v>0</v>
      </c>
      <c r="Z35" s="523"/>
      <c r="AA35" s="190"/>
      <c r="AB35" s="529"/>
      <c r="AC35" s="530"/>
      <c r="AE35" s="33">
        <v>19</v>
      </c>
      <c r="AF35" s="522">
        <f>+AG32</f>
        <v>0</v>
      </c>
      <c r="AG35" s="523"/>
      <c r="AH35" s="190"/>
      <c r="AI35" s="529"/>
      <c r="AJ35" s="530"/>
      <c r="AL35" s="33">
        <v>19</v>
      </c>
      <c r="AM35" s="522">
        <f>+AN32</f>
        <v>0</v>
      </c>
      <c r="AN35" s="523"/>
      <c r="AO35" s="190"/>
      <c r="AP35" s="529"/>
      <c r="AQ35" s="530"/>
      <c r="AS35" s="33">
        <v>19</v>
      </c>
      <c r="AT35" s="522">
        <f>+AU32</f>
        <v>0</v>
      </c>
      <c r="AU35" s="523"/>
      <c r="AV35" s="190"/>
      <c r="AW35" s="529"/>
      <c r="AX35" s="530"/>
    </row>
    <row r="36" spans="1:50" ht="48" customHeight="1" thickBot="1" x14ac:dyDescent="0.4">
      <c r="A36" s="518" t="s">
        <v>39</v>
      </c>
      <c r="B36" s="519"/>
      <c r="C36" s="33">
        <v>20</v>
      </c>
      <c r="D36" s="520"/>
      <c r="E36" s="521"/>
      <c r="F36" s="191"/>
      <c r="G36" s="522">
        <f>+H32</f>
        <v>0</v>
      </c>
      <c r="H36" s="531"/>
      <c r="J36" s="33">
        <v>20</v>
      </c>
      <c r="K36" s="520"/>
      <c r="L36" s="521"/>
      <c r="M36" s="191"/>
      <c r="N36" s="522">
        <f>+O32</f>
        <v>0</v>
      </c>
      <c r="O36" s="531"/>
      <c r="Q36" s="33">
        <v>20</v>
      </c>
      <c r="R36" s="520"/>
      <c r="S36" s="521"/>
      <c r="T36" s="191"/>
      <c r="U36" s="522">
        <f>+V32</f>
        <v>0</v>
      </c>
      <c r="V36" s="531"/>
      <c r="X36" s="33">
        <v>20</v>
      </c>
      <c r="Y36" s="520"/>
      <c r="Z36" s="521"/>
      <c r="AA36" s="191"/>
      <c r="AB36" s="522">
        <f>+AC32</f>
        <v>0</v>
      </c>
      <c r="AC36" s="531"/>
      <c r="AE36" s="33">
        <v>20</v>
      </c>
      <c r="AF36" s="520"/>
      <c r="AG36" s="521"/>
      <c r="AH36" s="191"/>
      <c r="AI36" s="522">
        <f>+AJ32</f>
        <v>0</v>
      </c>
      <c r="AJ36" s="531"/>
      <c r="AL36" s="33">
        <v>20</v>
      </c>
      <c r="AM36" s="520"/>
      <c r="AN36" s="521"/>
      <c r="AO36" s="191"/>
      <c r="AP36" s="522">
        <f>+AQ32</f>
        <v>0</v>
      </c>
      <c r="AQ36" s="531"/>
      <c r="AS36" s="33">
        <v>20</v>
      </c>
      <c r="AT36" s="520"/>
      <c r="AU36" s="521"/>
      <c r="AV36" s="191"/>
      <c r="AW36" s="522">
        <f>+AX32</f>
        <v>0</v>
      </c>
      <c r="AX36" s="531"/>
    </row>
    <row r="37" spans="1:50" ht="21" x14ac:dyDescent="0.35">
      <c r="A37" s="192"/>
      <c r="B37" s="192"/>
      <c r="C37" s="193"/>
      <c r="D37" s="194"/>
      <c r="E37" s="194"/>
      <c r="F37" s="194"/>
      <c r="G37" s="195"/>
      <c r="H37" s="195"/>
      <c r="J37" s="193"/>
      <c r="K37" s="194"/>
      <c r="L37" s="194"/>
      <c r="M37" s="194"/>
      <c r="N37" s="195"/>
      <c r="O37" s="195"/>
      <c r="Q37" s="193"/>
      <c r="R37" s="194"/>
      <c r="S37" s="194"/>
      <c r="T37" s="194"/>
      <c r="U37" s="195"/>
      <c r="V37" s="195"/>
      <c r="X37" s="193"/>
      <c r="Y37" s="194"/>
      <c r="Z37" s="194"/>
      <c r="AA37" s="194"/>
      <c r="AB37" s="195"/>
      <c r="AC37" s="195"/>
      <c r="AE37" s="193"/>
      <c r="AF37" s="194"/>
      <c r="AG37" s="194"/>
      <c r="AH37" s="194"/>
      <c r="AI37" s="195"/>
      <c r="AJ37" s="195"/>
      <c r="AL37" s="193"/>
      <c r="AM37" s="194"/>
      <c r="AN37" s="194"/>
      <c r="AO37" s="194"/>
      <c r="AP37" s="195"/>
      <c r="AQ37" s="195"/>
      <c r="AS37" s="193"/>
      <c r="AT37" s="194"/>
      <c r="AU37" s="194"/>
      <c r="AV37" s="194"/>
      <c r="AW37" s="195"/>
      <c r="AX37" s="195"/>
    </row>
    <row r="38" spans="1:50" ht="21.75" thickBot="1" x14ac:dyDescent="0.4">
      <c r="A38" s="192"/>
      <c r="B38" s="192"/>
      <c r="C38" s="193"/>
      <c r="D38" s="194"/>
      <c r="E38" s="194"/>
      <c r="F38" s="194"/>
      <c r="G38" s="195"/>
      <c r="H38" s="195"/>
      <c r="J38" s="193"/>
      <c r="K38" s="194"/>
      <c r="L38" s="194"/>
      <c r="M38" s="194"/>
      <c r="N38" s="195"/>
      <c r="O38" s="195"/>
      <c r="Q38" s="193"/>
      <c r="R38" s="194"/>
      <c r="S38" s="194"/>
      <c r="T38" s="194"/>
      <c r="U38" s="195"/>
      <c r="V38" s="195"/>
      <c r="X38" s="193"/>
      <c r="Y38" s="194"/>
      <c r="Z38" s="194"/>
      <c r="AA38" s="194"/>
      <c r="AB38" s="195"/>
      <c r="AC38" s="195"/>
      <c r="AE38" s="193"/>
      <c r="AF38" s="194"/>
      <c r="AG38" s="194"/>
      <c r="AH38" s="194"/>
      <c r="AI38" s="195"/>
      <c r="AJ38" s="195"/>
      <c r="AL38" s="193"/>
      <c r="AM38" s="194"/>
      <c r="AN38" s="194"/>
      <c r="AO38" s="194"/>
      <c r="AP38" s="195"/>
      <c r="AQ38" s="195"/>
      <c r="AS38" s="193"/>
      <c r="AT38" s="194"/>
      <c r="AU38" s="194"/>
      <c r="AV38" s="194"/>
      <c r="AW38" s="195"/>
      <c r="AX38" s="195"/>
    </row>
    <row r="39" spans="1:50" ht="33.75" customHeight="1" thickBot="1" x14ac:dyDescent="0.3">
      <c r="A39" s="572" t="s">
        <v>172</v>
      </c>
      <c r="B39" s="573"/>
      <c r="C39" s="196" t="s">
        <v>127</v>
      </c>
      <c r="D39" s="197"/>
      <c r="E39" s="198"/>
      <c r="F39" s="198"/>
      <c r="G39" s="199"/>
      <c r="H39" s="200"/>
      <c r="J39" s="196" t="s">
        <v>127</v>
      </c>
      <c r="K39" s="197"/>
      <c r="L39" s="198"/>
      <c r="M39" s="198"/>
      <c r="N39" s="199"/>
      <c r="O39" s="200"/>
      <c r="Q39" s="196" t="s">
        <v>127</v>
      </c>
      <c r="R39" s="197"/>
      <c r="S39" s="198"/>
      <c r="T39" s="198"/>
      <c r="U39" s="199"/>
      <c r="V39" s="200"/>
      <c r="X39" s="196" t="s">
        <v>127</v>
      </c>
      <c r="Y39" s="197"/>
      <c r="Z39" s="198"/>
      <c r="AA39" s="198"/>
      <c r="AB39" s="199"/>
      <c r="AC39" s="200"/>
      <c r="AE39" s="196" t="s">
        <v>127</v>
      </c>
      <c r="AF39" s="197"/>
      <c r="AG39" s="198"/>
      <c r="AH39" s="198"/>
      <c r="AI39" s="199"/>
      <c r="AJ39" s="200"/>
      <c r="AL39" s="196" t="s">
        <v>127</v>
      </c>
      <c r="AM39" s="197"/>
      <c r="AN39" s="198"/>
      <c r="AO39" s="198"/>
      <c r="AP39" s="199"/>
      <c r="AQ39" s="200"/>
      <c r="AS39" s="196" t="s">
        <v>127</v>
      </c>
      <c r="AT39" s="197"/>
      <c r="AU39" s="198"/>
      <c r="AV39" s="198"/>
      <c r="AW39" s="199"/>
      <c r="AX39" s="200"/>
    </row>
    <row r="40" spans="1:50" ht="66.75" customHeight="1" thickBot="1" x14ac:dyDescent="0.3">
      <c r="A40" s="574" t="s">
        <v>173</v>
      </c>
      <c r="B40" s="573"/>
      <c r="C40" s="201" t="s">
        <v>128</v>
      </c>
      <c r="D40" s="202"/>
      <c r="E40" s="203"/>
      <c r="F40" s="203"/>
      <c r="G40" s="204"/>
      <c r="H40" s="217"/>
      <c r="J40" s="201" t="s">
        <v>128</v>
      </c>
      <c r="K40" s="202"/>
      <c r="L40" s="203"/>
      <c r="M40" s="203"/>
      <c r="N40" s="204"/>
      <c r="O40" s="217"/>
      <c r="Q40" s="201" t="s">
        <v>128</v>
      </c>
      <c r="R40" s="202"/>
      <c r="S40" s="203"/>
      <c r="T40" s="203"/>
      <c r="U40" s="204"/>
      <c r="V40" s="217"/>
      <c r="X40" s="201" t="s">
        <v>128</v>
      </c>
      <c r="Y40" s="202"/>
      <c r="Z40" s="203"/>
      <c r="AA40" s="203"/>
      <c r="AB40" s="204"/>
      <c r="AC40" s="217"/>
      <c r="AE40" s="201" t="s">
        <v>128</v>
      </c>
      <c r="AF40" s="202"/>
      <c r="AG40" s="203"/>
      <c r="AH40" s="203"/>
      <c r="AI40" s="204"/>
      <c r="AJ40" s="217"/>
      <c r="AL40" s="201" t="s">
        <v>128</v>
      </c>
      <c r="AM40" s="202"/>
      <c r="AN40" s="203"/>
      <c r="AO40" s="203"/>
      <c r="AP40" s="204"/>
      <c r="AQ40" s="217"/>
      <c r="AS40" s="201" t="s">
        <v>128</v>
      </c>
      <c r="AT40" s="202"/>
      <c r="AU40" s="203"/>
      <c r="AV40" s="203"/>
      <c r="AW40" s="204"/>
      <c r="AX40" s="217"/>
    </row>
    <row r="41" spans="1:50" ht="17.25" customHeight="1" thickBot="1" x14ac:dyDescent="0.4">
      <c r="A41" s="575" t="s">
        <v>129</v>
      </c>
      <c r="B41" s="576"/>
      <c r="C41" s="201" t="s">
        <v>130</v>
      </c>
      <c r="D41" s="557">
        <f>0.85+0.18</f>
        <v>1.03</v>
      </c>
      <c r="E41" s="558"/>
      <c r="F41" s="205"/>
      <c r="G41" s="557">
        <f>+D41</f>
        <v>1.03</v>
      </c>
      <c r="H41" s="559"/>
      <c r="J41" s="201" t="s">
        <v>130</v>
      </c>
      <c r="K41" s="557">
        <f>0.85+0.18</f>
        <v>1.03</v>
      </c>
      <c r="L41" s="558"/>
      <c r="M41" s="205"/>
      <c r="N41" s="557">
        <f>+K41</f>
        <v>1.03</v>
      </c>
      <c r="O41" s="559"/>
      <c r="Q41" s="201" t="s">
        <v>130</v>
      </c>
      <c r="R41" s="557">
        <f>0.85+0.18</f>
        <v>1.03</v>
      </c>
      <c r="S41" s="558"/>
      <c r="T41" s="205"/>
      <c r="U41" s="557">
        <f>+R41</f>
        <v>1.03</v>
      </c>
      <c r="V41" s="559"/>
      <c r="X41" s="201" t="s">
        <v>130</v>
      </c>
      <c r="Y41" s="557">
        <f>0.85+0.18</f>
        <v>1.03</v>
      </c>
      <c r="Z41" s="558"/>
      <c r="AA41" s="205"/>
      <c r="AB41" s="557">
        <f>+Y41</f>
        <v>1.03</v>
      </c>
      <c r="AC41" s="559"/>
      <c r="AE41" s="201" t="s">
        <v>130</v>
      </c>
      <c r="AF41" s="557">
        <f>0.85+0.18</f>
        <v>1.03</v>
      </c>
      <c r="AG41" s="558"/>
      <c r="AH41" s="205"/>
      <c r="AI41" s="557">
        <f>+AF41</f>
        <v>1.03</v>
      </c>
      <c r="AJ41" s="559"/>
      <c r="AL41" s="201" t="s">
        <v>130</v>
      </c>
      <c r="AM41" s="557">
        <f>0.85+0.18</f>
        <v>1.03</v>
      </c>
      <c r="AN41" s="558"/>
      <c r="AO41" s="205"/>
      <c r="AP41" s="557">
        <f>+AM41</f>
        <v>1.03</v>
      </c>
      <c r="AQ41" s="559"/>
      <c r="AS41" s="201" t="s">
        <v>130</v>
      </c>
      <c r="AT41" s="557">
        <f>0.85+0.18</f>
        <v>1.03</v>
      </c>
      <c r="AU41" s="558"/>
      <c r="AV41" s="205"/>
      <c r="AW41" s="557">
        <f>+AT41</f>
        <v>1.03</v>
      </c>
      <c r="AX41" s="559"/>
    </row>
    <row r="42" spans="1:50" ht="17.25" customHeight="1" x14ac:dyDescent="0.35">
      <c r="A42" s="560" t="s">
        <v>131</v>
      </c>
      <c r="B42" s="561"/>
      <c r="C42" s="206">
        <v>22</v>
      </c>
      <c r="D42" s="562">
        <f>+D35+D41+E39</f>
        <v>1.03</v>
      </c>
      <c r="E42" s="563"/>
      <c r="F42" s="280"/>
      <c r="G42" s="564"/>
      <c r="H42" s="565"/>
      <c r="J42" s="206">
        <v>22</v>
      </c>
      <c r="K42" s="549">
        <f>+K35+K41+L39</f>
        <v>1.03</v>
      </c>
      <c r="L42" s="550"/>
      <c r="M42" s="281"/>
      <c r="N42" s="551"/>
      <c r="O42" s="552"/>
      <c r="Q42" s="206">
        <v>22</v>
      </c>
      <c r="R42" s="632">
        <f>+R35+R41+S39</f>
        <v>1.03</v>
      </c>
      <c r="S42" s="633"/>
      <c r="T42" s="280"/>
      <c r="U42" s="564"/>
      <c r="V42" s="565"/>
      <c r="X42" s="206">
        <v>22</v>
      </c>
      <c r="Y42" s="628">
        <f>+Y35+Y41+Z39</f>
        <v>1.03</v>
      </c>
      <c r="Z42" s="629"/>
      <c r="AA42" s="280"/>
      <c r="AB42" s="564"/>
      <c r="AC42" s="565"/>
      <c r="AE42" s="206">
        <v>22</v>
      </c>
      <c r="AF42" s="624">
        <f>+AF35+AF41+AG39</f>
        <v>1.03</v>
      </c>
      <c r="AG42" s="625"/>
      <c r="AH42" s="280"/>
      <c r="AI42" s="564"/>
      <c r="AJ42" s="565"/>
      <c r="AL42" s="206">
        <v>22</v>
      </c>
      <c r="AM42" s="620">
        <f>+AM35+AM41+AN39</f>
        <v>1.03</v>
      </c>
      <c r="AN42" s="621"/>
      <c r="AO42" s="280"/>
      <c r="AP42" s="564"/>
      <c r="AQ42" s="565"/>
      <c r="AS42" s="206">
        <v>22</v>
      </c>
      <c r="AT42" s="616">
        <f>+AT35+AT41+AU39</f>
        <v>1.03</v>
      </c>
      <c r="AU42" s="617"/>
      <c r="AV42" s="280"/>
      <c r="AW42" s="564"/>
      <c r="AX42" s="565"/>
    </row>
    <row r="43" spans="1:50" ht="18" customHeight="1" thickBot="1" x14ac:dyDescent="0.4">
      <c r="A43" s="566" t="s">
        <v>132</v>
      </c>
      <c r="B43" s="567"/>
      <c r="C43" s="207" t="s">
        <v>40</v>
      </c>
      <c r="D43" s="568"/>
      <c r="E43" s="569"/>
      <c r="F43" s="208"/>
      <c r="G43" s="570">
        <f>+H32+G41</f>
        <v>1.03</v>
      </c>
      <c r="H43" s="571"/>
      <c r="J43" s="207" t="s">
        <v>40</v>
      </c>
      <c r="K43" s="553"/>
      <c r="L43" s="554"/>
      <c r="M43" s="282"/>
      <c r="N43" s="555">
        <f>+O32+N41</f>
        <v>1.03</v>
      </c>
      <c r="O43" s="556"/>
      <c r="Q43" s="207" t="s">
        <v>40</v>
      </c>
      <c r="R43" s="568"/>
      <c r="S43" s="569"/>
      <c r="T43" s="208"/>
      <c r="U43" s="577">
        <f>+V32+U41</f>
        <v>1.03</v>
      </c>
      <c r="V43" s="578"/>
      <c r="X43" s="207" t="s">
        <v>40</v>
      </c>
      <c r="Y43" s="568"/>
      <c r="Z43" s="569"/>
      <c r="AA43" s="208"/>
      <c r="AB43" s="630">
        <f>+AC32+AB41</f>
        <v>1.03</v>
      </c>
      <c r="AC43" s="631"/>
      <c r="AE43" s="207" t="s">
        <v>40</v>
      </c>
      <c r="AF43" s="568"/>
      <c r="AG43" s="569"/>
      <c r="AH43" s="208"/>
      <c r="AI43" s="626">
        <f>+AJ32+AI41</f>
        <v>1.03</v>
      </c>
      <c r="AJ43" s="627"/>
      <c r="AL43" s="207" t="s">
        <v>40</v>
      </c>
      <c r="AM43" s="568"/>
      <c r="AN43" s="569"/>
      <c r="AO43" s="208"/>
      <c r="AP43" s="622">
        <f>+AQ32+AP41</f>
        <v>1.03</v>
      </c>
      <c r="AQ43" s="623"/>
      <c r="AS43" s="207" t="s">
        <v>40</v>
      </c>
      <c r="AT43" s="568"/>
      <c r="AU43" s="569"/>
      <c r="AV43" s="208"/>
      <c r="AW43" s="618">
        <f>+AX32+AW41</f>
        <v>1.03</v>
      </c>
      <c r="AX43" s="619"/>
    </row>
    <row r="44" spans="1:50" ht="13.5" thickBot="1" x14ac:dyDescent="0.25"/>
    <row r="45" spans="1:50" ht="13.5" thickBot="1" x14ac:dyDescent="0.25">
      <c r="D45" t="s">
        <v>11</v>
      </c>
      <c r="H45" s="283">
        <f>+D42-E7-E31-E46</f>
        <v>1.03</v>
      </c>
      <c r="K45" t="s">
        <v>11</v>
      </c>
      <c r="O45" s="284">
        <f>+K42-L7-L31-L46</f>
        <v>1.03</v>
      </c>
      <c r="R45" t="s">
        <v>11</v>
      </c>
      <c r="V45" s="285">
        <f>+R42-S7-S31-S46</f>
        <v>1.03</v>
      </c>
      <c r="Y45" t="s">
        <v>11</v>
      </c>
      <c r="AC45" s="286">
        <f>+Y42-Z7-Z31-Z46</f>
        <v>1.03</v>
      </c>
      <c r="AF45" t="s">
        <v>11</v>
      </c>
      <c r="AJ45" s="294">
        <f>+AF42-AG7-AG31-AG46</f>
        <v>1.03</v>
      </c>
      <c r="AM45" t="s">
        <v>11</v>
      </c>
      <c r="AQ45" s="268">
        <f>+AM42-AN7-AN31-AN46</f>
        <v>1.03</v>
      </c>
      <c r="AT45" t="s">
        <v>11</v>
      </c>
      <c r="AX45" s="267">
        <f>+AT42-AU7-AU31-AU46</f>
        <v>1.03</v>
      </c>
    </row>
    <row r="46" spans="1:50" ht="13.5" thickBot="1" x14ac:dyDescent="0.25">
      <c r="D46" s="292" t="s">
        <v>174</v>
      </c>
      <c r="E46" s="293"/>
      <c r="K46" s="292" t="s">
        <v>174</v>
      </c>
      <c r="L46" s="293"/>
      <c r="R46" s="292" t="s">
        <v>174</v>
      </c>
      <c r="S46" s="293"/>
      <c r="Y46" s="292" t="s">
        <v>174</v>
      </c>
      <c r="Z46" s="293"/>
      <c r="AF46" s="292" t="s">
        <v>174</v>
      </c>
      <c r="AG46" s="293"/>
      <c r="AM46" s="292" t="s">
        <v>174</v>
      </c>
      <c r="AN46" s="293"/>
      <c r="AT46" s="292" t="s">
        <v>174</v>
      </c>
      <c r="AU46" s="293"/>
    </row>
    <row r="48" spans="1:50" ht="45.75" customHeight="1" x14ac:dyDescent="0.2">
      <c r="D48" s="477" t="s">
        <v>265</v>
      </c>
      <c r="E48" s="478"/>
      <c r="K48" s="477" t="s">
        <v>265</v>
      </c>
      <c r="L48" s="478"/>
      <c r="R48" s="477" t="s">
        <v>265</v>
      </c>
      <c r="S48" s="478"/>
      <c r="Y48" s="477" t="s">
        <v>265</v>
      </c>
      <c r="Z48" s="478"/>
      <c r="AF48" s="477" t="s">
        <v>265</v>
      </c>
      <c r="AG48" s="478"/>
      <c r="AM48" s="477" t="s">
        <v>265</v>
      </c>
      <c r="AN48" s="478"/>
      <c r="AT48" s="477" t="s">
        <v>265</v>
      </c>
      <c r="AU48" s="478"/>
    </row>
  </sheetData>
  <mergeCells count="144">
    <mergeCell ref="D48:E48"/>
    <mergeCell ref="K48:L48"/>
    <mergeCell ref="R48:S48"/>
    <mergeCell ref="Y48:Z48"/>
    <mergeCell ref="AF48:AG48"/>
    <mergeCell ref="AM48:AN48"/>
    <mergeCell ref="AT48:AU48"/>
    <mergeCell ref="AT42:AU42"/>
    <mergeCell ref="AW42:AX42"/>
    <mergeCell ref="AT43:AU43"/>
    <mergeCell ref="AW43:AX43"/>
    <mergeCell ref="AM42:AN42"/>
    <mergeCell ref="AP42:AQ42"/>
    <mergeCell ref="AM43:AN43"/>
    <mergeCell ref="AP43:AQ43"/>
    <mergeCell ref="AF42:AG42"/>
    <mergeCell ref="AI42:AJ42"/>
    <mergeCell ref="AF43:AG43"/>
    <mergeCell ref="AI43:AJ43"/>
    <mergeCell ref="Y42:Z42"/>
    <mergeCell ref="AB42:AC42"/>
    <mergeCell ref="Y43:Z43"/>
    <mergeCell ref="AB43:AC43"/>
    <mergeCell ref="R42:S42"/>
    <mergeCell ref="D3:H3"/>
    <mergeCell ref="K3:O3"/>
    <mergeCell ref="R3:V3"/>
    <mergeCell ref="Y3:AC3"/>
    <mergeCell ref="AF3:AJ3"/>
    <mergeCell ref="AM3:AQ3"/>
    <mergeCell ref="AT3:AX3"/>
    <mergeCell ref="AT35:AU35"/>
    <mergeCell ref="AW35:AX35"/>
    <mergeCell ref="AS4:AS5"/>
    <mergeCell ref="AM35:AN35"/>
    <mergeCell ref="AP35:AQ35"/>
    <mergeCell ref="AL4:AL5"/>
    <mergeCell ref="AF35:AG35"/>
    <mergeCell ref="AI35:AJ35"/>
    <mergeCell ref="AE4:AE5"/>
    <mergeCell ref="Y35:Z35"/>
    <mergeCell ref="AB35:AC35"/>
    <mergeCell ref="K33:L33"/>
    <mergeCell ref="N33:O33"/>
    <mergeCell ref="K34:L34"/>
    <mergeCell ref="N34:O34"/>
    <mergeCell ref="J4:J5"/>
    <mergeCell ref="K4:L4"/>
    <mergeCell ref="AT36:AU36"/>
    <mergeCell ref="AW36:AX36"/>
    <mergeCell ref="AT41:AU41"/>
    <mergeCell ref="AW41:AX41"/>
    <mergeCell ref="AT4:AU4"/>
    <mergeCell ref="AW4:AX4"/>
    <mergeCell ref="AT33:AU33"/>
    <mergeCell ref="AW33:AX33"/>
    <mergeCell ref="AT34:AU34"/>
    <mergeCell ref="AW34:AX34"/>
    <mergeCell ref="AM36:AN36"/>
    <mergeCell ref="AP36:AQ36"/>
    <mergeCell ref="AM41:AN41"/>
    <mergeCell ref="AP41:AQ41"/>
    <mergeCell ref="AM4:AN4"/>
    <mergeCell ref="AP4:AQ4"/>
    <mergeCell ref="AM33:AN33"/>
    <mergeCell ref="AP33:AQ33"/>
    <mergeCell ref="AM34:AN34"/>
    <mergeCell ref="AP34:AQ34"/>
    <mergeCell ref="AF36:AG36"/>
    <mergeCell ref="AI36:AJ36"/>
    <mergeCell ref="AF41:AG41"/>
    <mergeCell ref="AI41:AJ41"/>
    <mergeCell ref="AF4:AG4"/>
    <mergeCell ref="AI4:AJ4"/>
    <mergeCell ref="AF33:AG33"/>
    <mergeCell ref="AI33:AJ33"/>
    <mergeCell ref="AF34:AG34"/>
    <mergeCell ref="AI34:AJ34"/>
    <mergeCell ref="Y36:Z36"/>
    <mergeCell ref="AB36:AC36"/>
    <mergeCell ref="Y41:Z41"/>
    <mergeCell ref="AB41:AC41"/>
    <mergeCell ref="Y4:Z4"/>
    <mergeCell ref="AB4:AC4"/>
    <mergeCell ref="Y33:Z33"/>
    <mergeCell ref="AB33:AC33"/>
    <mergeCell ref="Y34:Z34"/>
    <mergeCell ref="AB34:AC34"/>
    <mergeCell ref="U42:V42"/>
    <mergeCell ref="R43:S43"/>
    <mergeCell ref="U43:V43"/>
    <mergeCell ref="X4:X5"/>
    <mergeCell ref="R35:S35"/>
    <mergeCell ref="U35:V35"/>
    <mergeCell ref="R36:S36"/>
    <mergeCell ref="U36:V36"/>
    <mergeCell ref="R41:S41"/>
    <mergeCell ref="U41:V41"/>
    <mergeCell ref="R4:S4"/>
    <mergeCell ref="U4:V4"/>
    <mergeCell ref="R33:S33"/>
    <mergeCell ref="U33:V33"/>
    <mergeCell ref="R34:S34"/>
    <mergeCell ref="U34:V34"/>
    <mergeCell ref="A42:B42"/>
    <mergeCell ref="D42:E42"/>
    <mergeCell ref="G42:H42"/>
    <mergeCell ref="A43:B43"/>
    <mergeCell ref="D43:E43"/>
    <mergeCell ref="G43:H43"/>
    <mergeCell ref="A39:B39"/>
    <mergeCell ref="A40:B40"/>
    <mergeCell ref="A41:B41"/>
    <mergeCell ref="D41:E41"/>
    <mergeCell ref="G41:H41"/>
    <mergeCell ref="K42:L42"/>
    <mergeCell ref="N42:O42"/>
    <mergeCell ref="K43:L43"/>
    <mergeCell ref="N43:O43"/>
    <mergeCell ref="K41:L41"/>
    <mergeCell ref="N41:O41"/>
    <mergeCell ref="K35:L35"/>
    <mergeCell ref="N35:O35"/>
    <mergeCell ref="K36:L36"/>
    <mergeCell ref="N36:O36"/>
    <mergeCell ref="N4:O4"/>
    <mergeCell ref="Q4:Q5"/>
    <mergeCell ref="A4:A5"/>
    <mergeCell ref="C4:C5"/>
    <mergeCell ref="D4:E4"/>
    <mergeCell ref="G4:H4"/>
    <mergeCell ref="A7:A32"/>
    <mergeCell ref="A33:B33"/>
    <mergeCell ref="D33:E33"/>
    <mergeCell ref="G33:H33"/>
    <mergeCell ref="A36:B36"/>
    <mergeCell ref="D36:E36"/>
    <mergeCell ref="A35:B35"/>
    <mergeCell ref="D35:E35"/>
    <mergeCell ref="A34:B34"/>
    <mergeCell ref="D34:E34"/>
    <mergeCell ref="G34:H34"/>
    <mergeCell ref="G35:H35"/>
    <mergeCell ref="G36:H36"/>
  </mergeCells>
  <pageMargins left="0.7" right="0.7" top="0.78740157499999996" bottom="0.78740157499999996"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66FF66"/>
  </sheetPr>
  <dimension ref="A1:BK54"/>
  <sheetViews>
    <sheetView workbookViewId="0">
      <selection activeCell="C18" sqref="C18"/>
    </sheetView>
  </sheetViews>
  <sheetFormatPr defaultRowHeight="12.75" x14ac:dyDescent="0.2"/>
  <cols>
    <col min="1" max="1" width="17.5703125" customWidth="1"/>
    <col min="2" max="2" width="6.28515625" style="5" customWidth="1"/>
    <col min="3" max="3" width="6.85546875" style="5" customWidth="1"/>
    <col min="4" max="4" width="4.7109375" style="5" customWidth="1"/>
    <col min="5" max="5" width="17.28515625" style="5" customWidth="1"/>
    <col min="6" max="6" width="29.28515625" style="5" customWidth="1"/>
    <col min="7" max="20" width="10.140625" style="5" customWidth="1"/>
    <col min="21" max="27" width="11.28515625" customWidth="1"/>
    <col min="28" max="30" width="12.42578125" customWidth="1"/>
    <col min="31" max="33" width="11.7109375" customWidth="1"/>
    <col min="34" max="34" width="12.7109375" customWidth="1"/>
    <col min="35" max="36" width="13" customWidth="1"/>
    <col min="37" max="39" width="13.140625" customWidth="1"/>
    <col min="40" max="44" width="16.85546875" customWidth="1"/>
    <col min="45" max="45" width="14" customWidth="1"/>
    <col min="46" max="46" width="13.42578125" customWidth="1"/>
    <col min="47" max="47" width="13.140625" customWidth="1"/>
    <col min="48" max="50" width="15.42578125" customWidth="1"/>
    <col min="51" max="51" width="10.42578125" style="7" customWidth="1"/>
    <col min="52" max="52" width="11.7109375" customWidth="1"/>
    <col min="53" max="54" width="14.5703125" customWidth="1"/>
    <col min="55" max="55" width="13.5703125" customWidth="1"/>
    <col min="56" max="56" width="11.42578125" customWidth="1"/>
    <col min="57" max="57" width="12.42578125" customWidth="1"/>
    <col min="58" max="60" width="17.28515625" customWidth="1"/>
    <col min="61" max="61" width="12.5703125" customWidth="1"/>
    <col min="62" max="62" width="22.7109375" customWidth="1"/>
    <col min="63" max="63" width="10.7109375" hidden="1" customWidth="1"/>
  </cols>
  <sheetData>
    <row r="1" spans="1:47" ht="30" x14ac:dyDescent="0.4">
      <c r="A1" s="13" t="s">
        <v>137</v>
      </c>
      <c r="B1" s="15"/>
      <c r="C1" s="16"/>
      <c r="D1" s="15"/>
      <c r="E1" s="15"/>
      <c r="F1" s="15"/>
      <c r="G1" s="40"/>
      <c r="H1" s="40"/>
      <c r="I1" s="40"/>
      <c r="J1" s="40"/>
      <c r="K1" s="40"/>
      <c r="L1" s="40"/>
      <c r="M1" s="40"/>
      <c r="N1" s="40"/>
      <c r="O1" s="40"/>
      <c r="P1" s="40"/>
      <c r="Q1" s="40"/>
      <c r="R1" s="40"/>
      <c r="S1" s="40"/>
      <c r="T1" s="40"/>
      <c r="Z1" s="14"/>
      <c r="AA1" s="14"/>
      <c r="AB1" s="14"/>
      <c r="AC1" s="14"/>
      <c r="AD1" s="14"/>
      <c r="AE1" s="14"/>
      <c r="AF1" s="14"/>
      <c r="AG1" s="14"/>
      <c r="AH1" s="14"/>
      <c r="AI1" s="14"/>
      <c r="AJ1" s="14"/>
      <c r="AK1" s="634" t="s">
        <v>67</v>
      </c>
      <c r="AL1" s="634"/>
      <c r="AM1" s="634"/>
      <c r="AN1" s="634"/>
      <c r="AO1" s="634"/>
      <c r="AP1" s="634"/>
      <c r="AQ1" s="634"/>
      <c r="AR1" s="634"/>
      <c r="AS1" s="634"/>
      <c r="AT1" s="634"/>
      <c r="AU1" s="634"/>
    </row>
    <row r="2" spans="1:47" x14ac:dyDescent="0.2">
      <c r="A2" s="7"/>
    </row>
    <row r="3" spans="1:47" ht="27.75" x14ac:dyDescent="0.4">
      <c r="A3" s="19" t="s">
        <v>136</v>
      </c>
      <c r="B3" s="9"/>
      <c r="C3" s="9"/>
      <c r="D3" s="9"/>
      <c r="E3" s="9"/>
      <c r="F3" s="9"/>
      <c r="G3" s="9"/>
      <c r="H3" s="9"/>
      <c r="I3" s="9"/>
      <c r="J3" s="9"/>
      <c r="K3" s="9"/>
      <c r="L3" s="9"/>
      <c r="M3" s="9"/>
      <c r="N3" s="9"/>
      <c r="O3" s="9"/>
      <c r="P3" s="9"/>
      <c r="Q3" s="9"/>
      <c r="R3" s="9"/>
      <c r="S3" s="9"/>
      <c r="T3" s="9"/>
      <c r="U3" s="8"/>
      <c r="V3" s="8"/>
      <c r="W3" s="8"/>
      <c r="X3" s="8"/>
      <c r="Y3" s="8"/>
      <c r="Z3" s="8"/>
      <c r="AA3" s="8"/>
      <c r="AB3" s="8"/>
      <c r="AC3" s="8"/>
      <c r="AD3" s="8"/>
      <c r="AE3" s="8"/>
      <c r="AF3" s="8"/>
      <c r="AG3" s="8"/>
      <c r="AH3" s="8"/>
      <c r="AI3" s="8"/>
      <c r="AJ3" s="8"/>
    </row>
    <row r="4" spans="1:47" ht="27.75" x14ac:dyDescent="0.4">
      <c r="A4" s="19" t="s">
        <v>135</v>
      </c>
      <c r="AS4" s="1"/>
      <c r="AU4" s="1"/>
    </row>
    <row r="5" spans="1:47" ht="30" x14ac:dyDescent="0.35">
      <c r="A5" s="89" t="s">
        <v>134</v>
      </c>
      <c r="C5" s="214" t="s">
        <v>133</v>
      </c>
      <c r="U5" s="82" t="s">
        <v>68</v>
      </c>
      <c r="V5" s="82"/>
      <c r="W5" s="92"/>
      <c r="X5" s="82"/>
      <c r="Y5" s="21"/>
      <c r="Z5" s="21"/>
      <c r="AA5" s="21"/>
      <c r="AB5" s="21"/>
      <c r="AC5" s="21"/>
      <c r="AD5" s="21"/>
      <c r="AE5" s="2"/>
      <c r="AF5" s="2"/>
      <c r="AG5" s="2"/>
      <c r="AH5" s="2"/>
      <c r="AI5" s="2"/>
      <c r="AJ5" s="2"/>
      <c r="AK5" s="2"/>
      <c r="AL5" s="2"/>
      <c r="AM5" s="2"/>
      <c r="AN5" s="2"/>
      <c r="AO5" s="2"/>
      <c r="AP5" s="2"/>
      <c r="AQ5" s="2"/>
      <c r="AR5" s="2"/>
      <c r="AS5" s="3"/>
      <c r="AT5" s="2"/>
      <c r="AU5" s="3"/>
    </row>
    <row r="6" spans="1:47" ht="30" x14ac:dyDescent="0.35">
      <c r="A6" s="89"/>
      <c r="U6" s="91"/>
      <c r="V6" s="91"/>
      <c r="W6" s="91"/>
      <c r="X6" s="82"/>
      <c r="Y6" s="21"/>
      <c r="Z6" s="21"/>
      <c r="AA6" s="21"/>
      <c r="AB6" s="21"/>
      <c r="AC6" s="21"/>
      <c r="AD6" s="21"/>
      <c r="AE6" s="2"/>
      <c r="AF6" s="2"/>
      <c r="AG6" s="2"/>
      <c r="AH6" s="2"/>
      <c r="AI6" s="2"/>
      <c r="AJ6" s="2"/>
      <c r="AK6" s="2"/>
      <c r="AL6" s="2"/>
      <c r="AM6" s="2"/>
      <c r="AN6" s="2"/>
      <c r="AO6" s="2"/>
      <c r="AP6" s="2"/>
      <c r="AQ6" s="2"/>
      <c r="AR6" s="2"/>
      <c r="AS6" s="3"/>
      <c r="AT6" s="2"/>
      <c r="AU6" s="3"/>
    </row>
    <row r="7" spans="1:47" ht="9.75" customHeight="1" x14ac:dyDescent="0.35">
      <c r="A7" s="89"/>
      <c r="U7" s="91"/>
      <c r="V7" s="91"/>
      <c r="W7" s="91"/>
      <c r="X7" s="91"/>
      <c r="Y7" s="22"/>
      <c r="Z7" s="22"/>
      <c r="AA7" s="22"/>
      <c r="AB7" s="22"/>
      <c r="AC7" s="22"/>
      <c r="AD7" s="22"/>
      <c r="AE7" s="4"/>
      <c r="AF7" s="4"/>
      <c r="AG7" s="4"/>
      <c r="AH7" s="4"/>
      <c r="AI7" s="4"/>
      <c r="AJ7" s="4"/>
      <c r="AK7" s="4"/>
      <c r="AL7" s="4"/>
      <c r="AM7" s="4"/>
      <c r="AN7" s="4"/>
      <c r="AO7" s="4"/>
      <c r="AP7" s="4"/>
      <c r="AQ7" s="4"/>
      <c r="AR7" s="4"/>
      <c r="AS7" s="93"/>
      <c r="AT7" s="4"/>
      <c r="AU7" s="93"/>
    </row>
    <row r="8" spans="1:47" ht="26.25" customHeight="1" x14ac:dyDescent="0.35">
      <c r="A8" s="89"/>
      <c r="AA8" s="10" t="s">
        <v>73</v>
      </c>
      <c r="AB8" s="10" t="s">
        <v>237</v>
      </c>
      <c r="AC8" s="94" t="s">
        <v>54</v>
      </c>
      <c r="AD8" s="95" t="s">
        <v>55</v>
      </c>
      <c r="AE8" s="96" t="s">
        <v>56</v>
      </c>
      <c r="AF8" s="97" t="s">
        <v>57</v>
      </c>
      <c r="AG8" s="98" t="s">
        <v>58</v>
      </c>
      <c r="AH8" s="99" t="s">
        <v>59</v>
      </c>
      <c r="AI8" s="100" t="s">
        <v>60</v>
      </c>
      <c r="AJ8" s="101"/>
      <c r="AM8" s="102"/>
      <c r="AN8" s="4"/>
      <c r="AO8" s="4"/>
      <c r="AP8" s="4"/>
      <c r="AQ8" s="4"/>
      <c r="AR8" s="4"/>
      <c r="AS8" s="93"/>
      <c r="AT8" s="4"/>
      <c r="AU8" s="93"/>
    </row>
    <row r="9" spans="1:47" ht="15.75" customHeight="1" x14ac:dyDescent="0.35">
      <c r="A9" s="89"/>
      <c r="AA9" s="10" t="s">
        <v>69</v>
      </c>
      <c r="AB9" s="10"/>
      <c r="AC9" s="308">
        <f>+CDV_CDDV!D42</f>
        <v>1.03</v>
      </c>
      <c r="AD9" s="308">
        <f>+CDV_CDDV!K42</f>
        <v>1.03</v>
      </c>
      <c r="AE9" s="308">
        <f>+CDV_CDDV!R42</f>
        <v>1.03</v>
      </c>
      <c r="AF9" s="308">
        <f>+CDV_CDDV!Y42</f>
        <v>1.03</v>
      </c>
      <c r="AG9" s="308">
        <f>+CDV_CDDV!AF42</f>
        <v>1.03</v>
      </c>
      <c r="AH9" s="308">
        <f>+CDV_CDDV!AM42</f>
        <v>1.03</v>
      </c>
      <c r="AI9" s="308">
        <f>+CDV_CDDV!AT42</f>
        <v>1.03</v>
      </c>
      <c r="AJ9" s="145" t="s">
        <v>138</v>
      </c>
      <c r="AM9" s="101"/>
      <c r="AN9" s="4"/>
      <c r="AO9" s="4"/>
      <c r="AP9" s="4"/>
      <c r="AQ9" s="4"/>
      <c r="AR9" s="4"/>
      <c r="AS9" s="93"/>
      <c r="AT9" s="4"/>
      <c r="AU9" s="93"/>
    </row>
    <row r="10" spans="1:47" ht="15.75" customHeight="1" x14ac:dyDescent="0.35">
      <c r="A10" s="89"/>
      <c r="AA10" s="10" t="s">
        <v>74</v>
      </c>
      <c r="AB10" s="10"/>
      <c r="AC10" s="308">
        <f>+CDV_CDDV!G43</f>
        <v>1.03</v>
      </c>
      <c r="AD10" s="308">
        <f>+CDV_CDDV!N43</f>
        <v>1.03</v>
      </c>
      <c r="AE10" s="308">
        <f>+CDV_CDDV!U43</f>
        <v>1.03</v>
      </c>
      <c r="AF10" s="308">
        <f>+CDV_CDDV!AB43</f>
        <v>1.03</v>
      </c>
      <c r="AG10" s="308">
        <f>+CDV_CDDV!AI43</f>
        <v>1.03</v>
      </c>
      <c r="AH10" s="308">
        <f>+CDV_CDDV!AP43</f>
        <v>1.03</v>
      </c>
      <c r="AI10" s="308">
        <f>+CDV_CDDV!AW43</f>
        <v>1.03</v>
      </c>
      <c r="AJ10" s="145" t="s">
        <v>139</v>
      </c>
      <c r="AM10" s="101"/>
      <c r="AN10" s="4"/>
      <c r="AO10" s="4"/>
      <c r="AP10" s="4"/>
      <c r="AQ10" s="4"/>
      <c r="AR10" s="4"/>
      <c r="AS10" s="93"/>
      <c r="AT10" s="4"/>
      <c r="AU10" s="93"/>
    </row>
    <row r="11" spans="1:47" ht="15" customHeight="1" x14ac:dyDescent="0.35">
      <c r="A11" s="345"/>
      <c r="U11" s="91"/>
      <c r="V11" s="91"/>
      <c r="W11" s="91"/>
      <c r="X11" s="91"/>
      <c r="Y11" s="22"/>
      <c r="Z11" s="22"/>
      <c r="AA11" s="10" t="s">
        <v>82</v>
      </c>
      <c r="AB11" s="10"/>
      <c r="AC11" s="307">
        <f>+CDV_CDDV!H45</f>
        <v>1.03</v>
      </c>
      <c r="AD11" s="307">
        <f>+CDV_CDDV!O45</f>
        <v>1.03</v>
      </c>
      <c r="AE11" s="307">
        <f>+CDV_CDDV!V45</f>
        <v>1.03</v>
      </c>
      <c r="AF11" s="307">
        <f>+CDV_CDDV!AC45</f>
        <v>1.03</v>
      </c>
      <c r="AG11" s="307">
        <f>+CDV_CDDV!AJ45</f>
        <v>1.03</v>
      </c>
      <c r="AH11" s="307">
        <f>+CDV_CDDV!AQ45</f>
        <v>1.03</v>
      </c>
      <c r="AI11" s="307">
        <f>+CDV_CDDV!AX45</f>
        <v>1.03</v>
      </c>
      <c r="AJ11" s="145" t="s">
        <v>140</v>
      </c>
      <c r="AM11" s="4"/>
      <c r="AN11" s="4"/>
      <c r="AO11" s="4"/>
      <c r="AP11" s="4"/>
      <c r="AQ11" s="4"/>
      <c r="AR11" s="4"/>
      <c r="AS11" s="93"/>
      <c r="AT11" s="4"/>
      <c r="AU11" s="93"/>
    </row>
    <row r="12" spans="1:47" ht="15" customHeight="1" x14ac:dyDescent="0.35">
      <c r="A12" s="345"/>
      <c r="U12" s="91"/>
      <c r="V12" s="91"/>
      <c r="W12" s="91"/>
      <c r="X12" s="91"/>
      <c r="Y12" s="22"/>
      <c r="Z12" s="22"/>
      <c r="AA12" s="394" t="s">
        <v>236</v>
      </c>
      <c r="AB12" s="2"/>
      <c r="AC12" s="395" t="s">
        <v>252</v>
      </c>
      <c r="AD12" s="4"/>
      <c r="AF12" s="393"/>
      <c r="AG12" s="393"/>
      <c r="AH12" s="393"/>
      <c r="AI12" s="393"/>
      <c r="AJ12" s="393"/>
      <c r="AK12" s="393"/>
      <c r="AL12" s="145"/>
      <c r="AM12" s="4"/>
      <c r="AN12" s="4"/>
      <c r="AO12" s="4"/>
      <c r="AP12" s="4"/>
      <c r="AQ12" s="4"/>
      <c r="AR12" s="4"/>
      <c r="AS12" s="93"/>
      <c r="AT12" s="4"/>
      <c r="AU12" s="93"/>
    </row>
    <row r="13" spans="1:47" ht="15" customHeight="1" x14ac:dyDescent="0.35">
      <c r="A13" s="345"/>
      <c r="U13" s="91"/>
      <c r="V13" s="91"/>
      <c r="W13" s="91"/>
      <c r="X13" s="91"/>
      <c r="Y13" s="22"/>
      <c r="Z13" s="22"/>
      <c r="AA13" s="10" t="s">
        <v>245</v>
      </c>
      <c r="AB13" s="10"/>
      <c r="AC13" s="395" t="s">
        <v>252</v>
      </c>
      <c r="AD13" s="276"/>
      <c r="AF13" s="393"/>
      <c r="AG13" s="393"/>
      <c r="AH13" s="393"/>
      <c r="AI13" s="393"/>
      <c r="AJ13" s="393"/>
      <c r="AK13" s="393"/>
      <c r="AL13" s="145"/>
      <c r="AM13" s="4"/>
      <c r="AN13" s="4"/>
      <c r="AO13" s="4"/>
      <c r="AP13" s="4"/>
      <c r="AQ13" s="4"/>
      <c r="AR13" s="4"/>
      <c r="AS13" s="93"/>
      <c r="AT13" s="4"/>
      <c r="AU13" s="93"/>
    </row>
    <row r="14" spans="1:47" ht="15" customHeight="1" x14ac:dyDescent="0.2">
      <c r="A14" s="90"/>
      <c r="AA14" s="10" t="s">
        <v>246</v>
      </c>
      <c r="AB14" s="2"/>
      <c r="AC14" s="395" t="s">
        <v>252</v>
      </c>
      <c r="AS14" s="1"/>
      <c r="AU14" s="1"/>
    </row>
    <row r="15" spans="1:47" ht="15.75" thickBot="1" x14ac:dyDescent="0.25">
      <c r="A15" s="90"/>
      <c r="AA15" s="392"/>
      <c r="AS15" s="1"/>
      <c r="AU15" s="1"/>
    </row>
    <row r="16" spans="1:47" ht="33" customHeight="1" thickBot="1" x14ac:dyDescent="0.35">
      <c r="A16" s="7" t="s">
        <v>72</v>
      </c>
      <c r="G16" s="637" t="s">
        <v>229</v>
      </c>
      <c r="H16" s="638"/>
      <c r="I16" s="638"/>
      <c r="J16" s="638"/>
      <c r="K16" s="638"/>
      <c r="L16" s="638"/>
      <c r="M16" s="639"/>
      <c r="N16" s="637" t="s">
        <v>230</v>
      </c>
      <c r="O16" s="638"/>
      <c r="P16" s="638"/>
      <c r="Q16" s="638"/>
      <c r="R16" s="638"/>
      <c r="S16" s="638"/>
      <c r="T16" s="639"/>
      <c r="U16" s="635" t="s">
        <v>231</v>
      </c>
      <c r="V16" s="636"/>
      <c r="W16" s="636"/>
      <c r="X16" s="636"/>
      <c r="Y16" s="636"/>
      <c r="Z16" s="636"/>
      <c r="AA16" s="636"/>
      <c r="AB16" s="442" t="s">
        <v>235</v>
      </c>
      <c r="AC16" s="444" t="s">
        <v>243</v>
      </c>
      <c r="AD16" s="443" t="s">
        <v>244</v>
      </c>
      <c r="AS16" s="6"/>
      <c r="AU16" s="1"/>
    </row>
    <row r="17" spans="1:63" ht="137.25" customHeight="1" x14ac:dyDescent="0.2">
      <c r="A17" s="151" t="s">
        <v>1</v>
      </c>
      <c r="B17" s="146" t="s">
        <v>145</v>
      </c>
      <c r="C17" s="146" t="s">
        <v>192</v>
      </c>
      <c r="D17" s="146" t="s">
        <v>141</v>
      </c>
      <c r="E17" s="146" t="s">
        <v>71</v>
      </c>
      <c r="F17" s="380" t="s">
        <v>70</v>
      </c>
      <c r="G17" s="300" t="s">
        <v>212</v>
      </c>
      <c r="H17" s="301" t="s">
        <v>206</v>
      </c>
      <c r="I17" s="302" t="s">
        <v>213</v>
      </c>
      <c r="J17" s="303" t="s">
        <v>214</v>
      </c>
      <c r="K17" s="304" t="s">
        <v>215</v>
      </c>
      <c r="L17" s="305" t="s">
        <v>216</v>
      </c>
      <c r="M17" s="306" t="s">
        <v>217</v>
      </c>
      <c r="N17" s="300" t="s">
        <v>205</v>
      </c>
      <c r="O17" s="301" t="s">
        <v>206</v>
      </c>
      <c r="P17" s="302" t="s">
        <v>207</v>
      </c>
      <c r="Q17" s="303" t="s">
        <v>208</v>
      </c>
      <c r="R17" s="304" t="s">
        <v>209</v>
      </c>
      <c r="S17" s="305" t="s">
        <v>210</v>
      </c>
      <c r="T17" s="306" t="s">
        <v>211</v>
      </c>
      <c r="U17" s="300" t="s">
        <v>196</v>
      </c>
      <c r="V17" s="301" t="s">
        <v>197</v>
      </c>
      <c r="W17" s="302" t="s">
        <v>198</v>
      </c>
      <c r="X17" s="303" t="s">
        <v>199</v>
      </c>
      <c r="Y17" s="304" t="s">
        <v>200</v>
      </c>
      <c r="Z17" s="305" t="s">
        <v>201</v>
      </c>
      <c r="AA17" s="346" t="s">
        <v>202</v>
      </c>
      <c r="AB17" s="409" t="s">
        <v>234</v>
      </c>
      <c r="AC17" s="411" t="s">
        <v>234</v>
      </c>
      <c r="AD17" s="404" t="s">
        <v>234</v>
      </c>
      <c r="AE17" s="366" t="s">
        <v>76</v>
      </c>
      <c r="AF17" s="147" t="s">
        <v>75</v>
      </c>
      <c r="AG17" s="147" t="s">
        <v>78</v>
      </c>
      <c r="AH17" s="147" t="s">
        <v>185</v>
      </c>
      <c r="AI17" s="148" t="s">
        <v>146</v>
      </c>
      <c r="AJ17" s="148" t="s">
        <v>79</v>
      </c>
      <c r="AK17" s="147" t="s">
        <v>80</v>
      </c>
      <c r="AL17" s="147" t="s">
        <v>85</v>
      </c>
      <c r="AM17" s="149" t="s">
        <v>77</v>
      </c>
      <c r="AN17" s="150" t="s">
        <v>147</v>
      </c>
      <c r="AO17" s="150" t="s">
        <v>148</v>
      </c>
      <c r="AP17" s="150" t="s">
        <v>149</v>
      </c>
      <c r="AQ17" s="150" t="s">
        <v>204</v>
      </c>
      <c r="AR17" s="149" t="s">
        <v>81</v>
      </c>
      <c r="AS17" s="146" t="s">
        <v>96</v>
      </c>
      <c r="AT17" s="146" t="s">
        <v>2</v>
      </c>
      <c r="AU17" s="146" t="s">
        <v>3</v>
      </c>
      <c r="AV17" s="146" t="s">
        <v>142</v>
      </c>
      <c r="BK17" s="11" t="s">
        <v>5</v>
      </c>
    </row>
    <row r="18" spans="1:63" x14ac:dyDescent="0.2">
      <c r="A18" s="83" t="s">
        <v>0</v>
      </c>
      <c r="B18" s="87" t="s">
        <v>84</v>
      </c>
      <c r="C18" s="87" t="s">
        <v>191</v>
      </c>
      <c r="D18" s="87"/>
      <c r="E18" s="87"/>
      <c r="F18" s="381"/>
      <c r="G18" s="351"/>
      <c r="H18" s="331"/>
      <c r="I18" s="331"/>
      <c r="J18" s="331"/>
      <c r="K18" s="331"/>
      <c r="L18" s="331"/>
      <c r="M18" s="352"/>
      <c r="N18" s="349"/>
      <c r="O18" s="332"/>
      <c r="P18" s="332"/>
      <c r="Q18" s="332"/>
      <c r="R18" s="332"/>
      <c r="S18" s="332"/>
      <c r="T18" s="350"/>
      <c r="U18" s="369"/>
      <c r="V18" s="333"/>
      <c r="W18" s="333"/>
      <c r="X18" s="333"/>
      <c r="Y18" s="333"/>
      <c r="Z18" s="333"/>
      <c r="AA18" s="397"/>
      <c r="AB18" s="369"/>
      <c r="AC18" s="333"/>
      <c r="AD18" s="370"/>
      <c r="AE18" s="367">
        <f t="shared" ref="AE18:AE23" si="0">SUM(G18:AD18)</f>
        <v>0</v>
      </c>
      <c r="AF18" s="88">
        <f>+G18*$AC$9+H18*$AD$9+I18*$AE$9+J18*$AF$9+K18*$AG$9+L18*$AH$9+M18*$AI$9+AB18*$AB$12</f>
        <v>0</v>
      </c>
      <c r="AG18" s="88"/>
      <c r="AH18" s="88"/>
      <c r="AI18" s="88"/>
      <c r="AJ18" s="88"/>
      <c r="AK18" s="88">
        <f>+AI18+AJ18</f>
        <v>0</v>
      </c>
      <c r="AL18" s="88"/>
      <c r="AM18" s="88">
        <f>+AF18+AG18+AH18+AK18+AL18</f>
        <v>0</v>
      </c>
      <c r="AN18" s="88"/>
      <c r="AO18" s="88"/>
      <c r="AP18" s="88">
        <v>0</v>
      </c>
      <c r="AQ18" s="88">
        <v>0</v>
      </c>
      <c r="AR18" s="88">
        <f>+AN18+AO18+AP18+AQ18</f>
        <v>0</v>
      </c>
      <c r="AS18" s="88"/>
      <c r="AT18" s="88"/>
      <c r="AU18" s="88"/>
      <c r="AV18" s="3">
        <f>+AM18-AR18-AS18+AT18+AU18</f>
        <v>0</v>
      </c>
    </row>
    <row r="19" spans="1:63" x14ac:dyDescent="0.2">
      <c r="A19" s="215" t="s">
        <v>97</v>
      </c>
      <c r="B19" s="87"/>
      <c r="C19" s="87"/>
      <c r="D19" s="87"/>
      <c r="E19" s="87"/>
      <c r="F19" s="381"/>
      <c r="G19" s="351"/>
      <c r="H19" s="331"/>
      <c r="I19" s="331"/>
      <c r="J19" s="331"/>
      <c r="K19" s="331"/>
      <c r="L19" s="331"/>
      <c r="M19" s="352"/>
      <c r="N19" s="351"/>
      <c r="O19" s="331"/>
      <c r="P19" s="331"/>
      <c r="Q19" s="331"/>
      <c r="R19" s="331"/>
      <c r="S19" s="331"/>
      <c r="T19" s="352"/>
      <c r="U19" s="371"/>
      <c r="V19" s="334"/>
      <c r="W19" s="334"/>
      <c r="X19" s="334"/>
      <c r="Y19" s="334"/>
      <c r="Z19" s="334"/>
      <c r="AA19" s="398"/>
      <c r="AB19" s="369"/>
      <c r="AC19" s="333"/>
      <c r="AD19" s="370"/>
      <c r="AE19" s="367">
        <f t="shared" si="0"/>
        <v>0</v>
      </c>
      <c r="AF19" s="88">
        <f>+G19*$AC$9+H19*$AD$9+I19*$AE$9+J19*$AF$9+K19*$AG$9+L19*$AH$9+M19*$AI$9+AB19*$AB$12</f>
        <v>0</v>
      </c>
      <c r="AG19" s="88"/>
      <c r="AH19" s="88"/>
      <c r="AI19" s="88"/>
      <c r="AJ19" s="88"/>
      <c r="AK19" s="88"/>
      <c r="AL19" s="88"/>
      <c r="AM19" s="88"/>
      <c r="AN19" s="88"/>
      <c r="AO19" s="88"/>
      <c r="AP19" s="88"/>
      <c r="AQ19" s="88"/>
      <c r="AR19" s="88"/>
      <c r="AS19" s="88"/>
      <c r="AT19" s="88"/>
      <c r="AU19" s="88"/>
      <c r="AV19" s="3"/>
    </row>
    <row r="20" spans="1:63" x14ac:dyDescent="0.2">
      <c r="A20" s="83"/>
      <c r="B20" s="87"/>
      <c r="C20" s="87"/>
      <c r="D20" s="87"/>
      <c r="E20" s="87"/>
      <c r="F20" s="381"/>
      <c r="G20" s="351"/>
      <c r="H20" s="331"/>
      <c r="I20" s="331"/>
      <c r="J20" s="331"/>
      <c r="K20" s="331"/>
      <c r="L20" s="331"/>
      <c r="M20" s="352"/>
      <c r="N20" s="351"/>
      <c r="O20" s="331"/>
      <c r="P20" s="331"/>
      <c r="Q20" s="331"/>
      <c r="R20" s="331"/>
      <c r="S20" s="331"/>
      <c r="T20" s="352"/>
      <c r="U20" s="371"/>
      <c r="V20" s="334"/>
      <c r="W20" s="334"/>
      <c r="X20" s="334"/>
      <c r="Y20" s="334"/>
      <c r="Z20" s="334"/>
      <c r="AA20" s="398"/>
      <c r="AB20" s="369"/>
      <c r="AC20" s="333"/>
      <c r="AD20" s="370"/>
      <c r="AE20" s="367">
        <f t="shared" si="0"/>
        <v>0</v>
      </c>
      <c r="AF20" s="88">
        <f>+G20*$AC$9+H20*$AD$9+I20*$AE$9+J20*$AF$9+K20*$AG$9+L20*$AH$9+M20*$AI$9+AB20*$AB$12</f>
        <v>0</v>
      </c>
      <c r="AG20" s="88"/>
      <c r="AH20" s="88"/>
      <c r="AI20" s="88"/>
      <c r="AJ20" s="88"/>
      <c r="AK20" s="88"/>
      <c r="AL20" s="88"/>
      <c r="AM20" s="88"/>
      <c r="AN20" s="88"/>
      <c r="AO20" s="88"/>
      <c r="AP20" s="88"/>
      <c r="AQ20" s="88"/>
      <c r="AR20" s="88"/>
      <c r="AS20" s="88"/>
      <c r="AT20" s="88"/>
      <c r="AU20" s="88"/>
      <c r="AV20" s="3"/>
    </row>
    <row r="21" spans="1:63" ht="13.5" thickBot="1" x14ac:dyDescent="0.25">
      <c r="A21" s="322"/>
      <c r="B21" s="323"/>
      <c r="C21" s="323"/>
      <c r="D21" s="323"/>
      <c r="E21" s="323"/>
      <c r="F21" s="382"/>
      <c r="G21" s="353"/>
      <c r="H21" s="335"/>
      <c r="I21" s="335"/>
      <c r="J21" s="335"/>
      <c r="K21" s="335"/>
      <c r="L21" s="335"/>
      <c r="M21" s="354"/>
      <c r="N21" s="353"/>
      <c r="O21" s="335"/>
      <c r="P21" s="335"/>
      <c r="Q21" s="335"/>
      <c r="R21" s="335"/>
      <c r="S21" s="335"/>
      <c r="T21" s="354"/>
      <c r="U21" s="372"/>
      <c r="V21" s="336"/>
      <c r="W21" s="336"/>
      <c r="X21" s="336"/>
      <c r="Y21" s="336"/>
      <c r="Z21" s="336"/>
      <c r="AA21" s="399"/>
      <c r="AB21" s="372"/>
      <c r="AC21" s="336"/>
      <c r="AD21" s="373"/>
      <c r="AE21" s="368">
        <f t="shared" si="0"/>
        <v>0</v>
      </c>
      <c r="AF21" s="324">
        <f>+G21*$AC$9+H21*$AD$9+I21*$AE$9+J21*$AF$9+K21*$AG$9+L21*$AH$9+M21*$AI$9+AB21*$AB$12</f>
        <v>0</v>
      </c>
      <c r="AG21" s="324"/>
      <c r="AH21" s="324"/>
      <c r="AI21" s="324"/>
      <c r="AJ21" s="324"/>
      <c r="AK21" s="324"/>
      <c r="AL21" s="324"/>
      <c r="AM21" s="324"/>
      <c r="AN21" s="324"/>
      <c r="AO21" s="324"/>
      <c r="AP21" s="324"/>
      <c r="AQ21" s="324"/>
      <c r="AR21" s="324"/>
      <c r="AS21" s="324"/>
      <c r="AT21" s="324"/>
      <c r="AU21" s="324"/>
      <c r="AV21" s="324"/>
    </row>
    <row r="22" spans="1:63" s="107" customFormat="1" ht="12.75" customHeight="1" thickTop="1" x14ac:dyDescent="0.2">
      <c r="A22" s="103" t="s">
        <v>83</v>
      </c>
      <c r="B22" s="104" t="s">
        <v>84</v>
      </c>
      <c r="C22" s="87" t="s">
        <v>191</v>
      </c>
      <c r="D22" s="104"/>
      <c r="E22" s="104"/>
      <c r="F22" s="383"/>
      <c r="G22" s="355"/>
      <c r="H22" s="337"/>
      <c r="I22" s="337"/>
      <c r="J22" s="337"/>
      <c r="K22" s="337"/>
      <c r="L22" s="337"/>
      <c r="M22" s="356"/>
      <c r="N22" s="355"/>
      <c r="O22" s="337"/>
      <c r="P22" s="337"/>
      <c r="Q22" s="337"/>
      <c r="R22" s="337"/>
      <c r="S22" s="337"/>
      <c r="T22" s="356"/>
      <c r="U22" s="374"/>
      <c r="V22" s="338"/>
      <c r="W22" s="338"/>
      <c r="X22" s="338"/>
      <c r="Y22" s="338"/>
      <c r="Z22" s="338"/>
      <c r="AA22" s="400"/>
      <c r="AB22" s="407"/>
      <c r="AC22" s="406"/>
      <c r="AD22" s="408"/>
      <c r="AE22" s="367">
        <f t="shared" si="0"/>
        <v>0</v>
      </c>
      <c r="AF22" s="105">
        <f>+N22*$AC$10+O22*$AD$10+P22*$AE$10+Q22*$AF$10*R22*$AG$10+S22*$AH$10+T22*$AI$10+AC22*$AB$13</f>
        <v>0</v>
      </c>
      <c r="AG22" s="105"/>
      <c r="AH22" s="105"/>
      <c r="AI22" s="105"/>
      <c r="AJ22" s="105"/>
      <c r="AK22" s="105"/>
      <c r="AL22" s="105"/>
      <c r="AM22" s="105"/>
      <c r="AN22" s="105"/>
      <c r="AO22" s="105"/>
      <c r="AP22" s="105"/>
      <c r="AQ22" s="105"/>
      <c r="AR22" s="105"/>
      <c r="AS22" s="105"/>
      <c r="AT22" s="105"/>
      <c r="AU22" s="105"/>
      <c r="AV22" s="105"/>
      <c r="AY22" s="108"/>
    </row>
    <row r="23" spans="1:63" s="107" customFormat="1" ht="12.75" customHeight="1" x14ac:dyDescent="0.2">
      <c r="A23" s="215" t="s">
        <v>98</v>
      </c>
      <c r="B23" s="104"/>
      <c r="C23" s="87"/>
      <c r="D23" s="104"/>
      <c r="E23" s="104"/>
      <c r="F23" s="383"/>
      <c r="G23" s="355"/>
      <c r="H23" s="337"/>
      <c r="I23" s="337"/>
      <c r="J23" s="337"/>
      <c r="K23" s="337"/>
      <c r="L23" s="337"/>
      <c r="M23" s="356"/>
      <c r="N23" s="355"/>
      <c r="O23" s="337"/>
      <c r="P23" s="337"/>
      <c r="Q23" s="337"/>
      <c r="R23" s="337"/>
      <c r="S23" s="337"/>
      <c r="T23" s="356"/>
      <c r="U23" s="374"/>
      <c r="V23" s="338"/>
      <c r="W23" s="338"/>
      <c r="X23" s="338"/>
      <c r="Y23" s="338"/>
      <c r="Z23" s="338"/>
      <c r="AA23" s="400"/>
      <c r="AB23" s="407"/>
      <c r="AC23" s="406"/>
      <c r="AD23" s="408"/>
      <c r="AE23" s="367">
        <f t="shared" si="0"/>
        <v>0</v>
      </c>
      <c r="AF23" s="105">
        <f>+N23*$AC$10+O23*$AD$10+P23*$AE$10+Q23*$AF$10*R23*$AG$10+S23*$AH$10+T23*$AI$10+AC23*$AB$13</f>
        <v>0</v>
      </c>
      <c r="AG23" s="105"/>
      <c r="AH23" s="105"/>
      <c r="AI23" s="105"/>
      <c r="AJ23" s="105"/>
      <c r="AK23" s="105"/>
      <c r="AL23" s="105"/>
      <c r="AM23" s="105"/>
      <c r="AN23" s="105"/>
      <c r="AO23" s="105"/>
      <c r="AP23" s="105"/>
      <c r="AQ23" s="105"/>
      <c r="AR23" s="105"/>
      <c r="AS23" s="105"/>
      <c r="AT23" s="105"/>
      <c r="AU23" s="105"/>
      <c r="AV23" s="106"/>
      <c r="AY23" s="108"/>
    </row>
    <row r="24" spans="1:63" s="107" customFormat="1" ht="12.75" customHeight="1" x14ac:dyDescent="0.2">
      <c r="A24" s="103"/>
      <c r="B24" s="104"/>
      <c r="C24" s="87"/>
      <c r="D24" s="104"/>
      <c r="E24" s="104"/>
      <c r="F24" s="383"/>
      <c r="G24" s="355"/>
      <c r="H24" s="337"/>
      <c r="I24" s="337"/>
      <c r="J24" s="337"/>
      <c r="K24" s="337"/>
      <c r="L24" s="337"/>
      <c r="M24" s="356"/>
      <c r="N24" s="355"/>
      <c r="O24" s="337"/>
      <c r="P24" s="337"/>
      <c r="Q24" s="337"/>
      <c r="R24" s="337"/>
      <c r="S24" s="337"/>
      <c r="T24" s="356"/>
      <c r="U24" s="374"/>
      <c r="V24" s="338"/>
      <c r="W24" s="338"/>
      <c r="X24" s="338"/>
      <c r="Y24" s="338"/>
      <c r="Z24" s="338"/>
      <c r="AA24" s="400"/>
      <c r="AB24" s="407"/>
      <c r="AC24" s="406"/>
      <c r="AD24" s="408"/>
      <c r="AE24" s="367">
        <f t="shared" ref="AE24:AE40" si="1">SUM(G24:AD24)</f>
        <v>0</v>
      </c>
      <c r="AF24" s="105">
        <f>+N24*$AC$10+O24*$AD$10+P24*$AE$10+Q24*$AF$10*R24*$AG$10+S24*$AH$10+T24*$AI$10+AC24*$AB$13</f>
        <v>0</v>
      </c>
      <c r="AG24" s="105"/>
      <c r="AH24" s="105"/>
      <c r="AI24" s="105"/>
      <c r="AJ24" s="105"/>
      <c r="AK24" s="105"/>
      <c r="AL24" s="105"/>
      <c r="AM24" s="105"/>
      <c r="AN24" s="105"/>
      <c r="AO24" s="105"/>
      <c r="AP24" s="105"/>
      <c r="AQ24" s="105"/>
      <c r="AR24" s="105"/>
      <c r="AS24" s="105"/>
      <c r="AT24" s="105"/>
      <c r="AU24" s="105"/>
      <c r="AV24" s="106"/>
      <c r="AY24" s="108"/>
    </row>
    <row r="25" spans="1:63" s="107" customFormat="1" ht="12.75" customHeight="1" thickBot="1" x14ac:dyDescent="0.25">
      <c r="A25" s="325"/>
      <c r="B25" s="326"/>
      <c r="C25" s="323"/>
      <c r="D25" s="326"/>
      <c r="E25" s="326"/>
      <c r="F25" s="384"/>
      <c r="G25" s="357"/>
      <c r="H25" s="339"/>
      <c r="I25" s="339"/>
      <c r="J25" s="339"/>
      <c r="K25" s="339"/>
      <c r="L25" s="339"/>
      <c r="M25" s="358"/>
      <c r="N25" s="357"/>
      <c r="O25" s="339"/>
      <c r="P25" s="339"/>
      <c r="Q25" s="339"/>
      <c r="R25" s="339"/>
      <c r="S25" s="339"/>
      <c r="T25" s="358"/>
      <c r="U25" s="375"/>
      <c r="V25" s="340"/>
      <c r="W25" s="340"/>
      <c r="X25" s="340"/>
      <c r="Y25" s="340"/>
      <c r="Z25" s="340"/>
      <c r="AA25" s="401"/>
      <c r="AB25" s="375"/>
      <c r="AC25" s="340"/>
      <c r="AD25" s="376"/>
      <c r="AE25" s="391">
        <f t="shared" si="1"/>
        <v>0</v>
      </c>
      <c r="AF25" s="327">
        <f>+N25*$AC$10+O25*$AD$10+P25*$AE$10+Q25*$AF$10*R25*$AG$10+S25*$AH$10+T25*$AI$10+AC25*$AB$13</f>
        <v>0</v>
      </c>
      <c r="AG25" s="327"/>
      <c r="AH25" s="327"/>
      <c r="AI25" s="327"/>
      <c r="AJ25" s="327"/>
      <c r="AK25" s="327"/>
      <c r="AL25" s="327"/>
      <c r="AM25" s="327"/>
      <c r="AN25" s="327"/>
      <c r="AO25" s="327"/>
      <c r="AP25" s="327"/>
      <c r="AQ25" s="327"/>
      <c r="AR25" s="327"/>
      <c r="AS25" s="327"/>
      <c r="AT25" s="327"/>
      <c r="AU25" s="327"/>
      <c r="AV25" s="327"/>
      <c r="AY25" s="108"/>
    </row>
    <row r="26" spans="1:63" s="107" customFormat="1" ht="12.75" customHeight="1" thickTop="1" x14ac:dyDescent="0.2">
      <c r="A26" s="103" t="s">
        <v>193</v>
      </c>
      <c r="B26" s="104" t="s">
        <v>84</v>
      </c>
      <c r="C26" s="87" t="s">
        <v>191</v>
      </c>
      <c r="D26" s="104"/>
      <c r="E26" s="104"/>
      <c r="F26" s="383"/>
      <c r="G26" s="355"/>
      <c r="H26" s="337"/>
      <c r="I26" s="337"/>
      <c r="J26" s="337"/>
      <c r="K26" s="337"/>
      <c r="L26" s="337"/>
      <c r="M26" s="356"/>
      <c r="N26" s="355"/>
      <c r="O26" s="337"/>
      <c r="P26" s="337"/>
      <c r="Q26" s="337"/>
      <c r="R26" s="337"/>
      <c r="S26" s="337"/>
      <c r="T26" s="356"/>
      <c r="U26" s="374"/>
      <c r="V26" s="338"/>
      <c r="W26" s="338"/>
      <c r="X26" s="338"/>
      <c r="Y26" s="338"/>
      <c r="Z26" s="338"/>
      <c r="AA26" s="400"/>
      <c r="AB26" s="407"/>
      <c r="AC26" s="406"/>
      <c r="AD26" s="408"/>
      <c r="AE26" s="367">
        <f t="shared" si="1"/>
        <v>0</v>
      </c>
      <c r="AF26" s="105">
        <f>+N26*$AC$10+O26*$AD$10+P26*$AE$10+Q26*$AF$10*R26*$AG$10+S26*$AH$10+T26*$AI$10+AB26*$AB$13</f>
        <v>0</v>
      </c>
      <c r="AG26" s="105"/>
      <c r="AH26" s="105"/>
      <c r="AI26" s="105"/>
      <c r="AJ26" s="105"/>
      <c r="AK26" s="105"/>
      <c r="AL26" s="105"/>
      <c r="AM26" s="105"/>
      <c r="AN26" s="105"/>
      <c r="AO26" s="105"/>
      <c r="AP26" s="105"/>
      <c r="AQ26" s="105"/>
      <c r="AR26" s="105"/>
      <c r="AS26" s="105"/>
      <c r="AT26" s="105"/>
      <c r="AU26" s="105"/>
      <c r="AV26" s="105"/>
      <c r="AY26" s="108"/>
    </row>
    <row r="27" spans="1:63" s="107" customFormat="1" ht="12.75" customHeight="1" x14ac:dyDescent="0.2">
      <c r="A27" s="215" t="s">
        <v>143</v>
      </c>
      <c r="B27" s="104"/>
      <c r="C27" s="87"/>
      <c r="D27" s="104"/>
      <c r="E27" s="104"/>
      <c r="F27" s="383"/>
      <c r="G27" s="355"/>
      <c r="H27" s="337"/>
      <c r="I27" s="337"/>
      <c r="J27" s="337"/>
      <c r="K27" s="337"/>
      <c r="L27" s="337"/>
      <c r="M27" s="356"/>
      <c r="N27" s="355"/>
      <c r="O27" s="337"/>
      <c r="P27" s="337"/>
      <c r="Q27" s="337"/>
      <c r="R27" s="337"/>
      <c r="S27" s="337"/>
      <c r="T27" s="356"/>
      <c r="U27" s="374"/>
      <c r="V27" s="338"/>
      <c r="W27" s="338"/>
      <c r="X27" s="338"/>
      <c r="Y27" s="338"/>
      <c r="Z27" s="338"/>
      <c r="AA27" s="400"/>
      <c r="AB27" s="407"/>
      <c r="AC27" s="406"/>
      <c r="AD27" s="408"/>
      <c r="AE27" s="367">
        <f t="shared" si="1"/>
        <v>0</v>
      </c>
      <c r="AF27" s="105">
        <f>+N27*$AC$10+O27*$AD$10+P27*$AE$10+Q27*$AF$10*R27*$AG$10+S27*$AH$10+T27*$AI$10+AB27*$AB$13</f>
        <v>0</v>
      </c>
      <c r="AG27" s="105"/>
      <c r="AH27" s="105"/>
      <c r="AI27" s="105"/>
      <c r="AJ27" s="105"/>
      <c r="AK27" s="105"/>
      <c r="AL27" s="105"/>
      <c r="AM27" s="105"/>
      <c r="AN27" s="105"/>
      <c r="AO27" s="105"/>
      <c r="AP27" s="105"/>
      <c r="AQ27" s="105"/>
      <c r="AR27" s="105"/>
      <c r="AS27" s="105"/>
      <c r="AT27" s="105"/>
      <c r="AU27" s="105"/>
      <c r="AV27" s="106"/>
      <c r="AY27" s="108"/>
    </row>
    <row r="28" spans="1:63" s="107" customFormat="1" ht="12.75" customHeight="1" thickBot="1" x14ac:dyDescent="0.25">
      <c r="A28" s="325"/>
      <c r="B28" s="326"/>
      <c r="C28" s="323"/>
      <c r="D28" s="326"/>
      <c r="E28" s="326"/>
      <c r="F28" s="384"/>
      <c r="G28" s="357"/>
      <c r="H28" s="339"/>
      <c r="I28" s="339"/>
      <c r="J28" s="339"/>
      <c r="K28" s="339"/>
      <c r="L28" s="339"/>
      <c r="M28" s="358"/>
      <c r="N28" s="357"/>
      <c r="O28" s="339"/>
      <c r="P28" s="339"/>
      <c r="Q28" s="339"/>
      <c r="R28" s="339"/>
      <c r="S28" s="339"/>
      <c r="T28" s="358"/>
      <c r="U28" s="375"/>
      <c r="V28" s="340"/>
      <c r="W28" s="340"/>
      <c r="X28" s="340"/>
      <c r="Y28" s="340"/>
      <c r="Z28" s="340"/>
      <c r="AA28" s="401"/>
      <c r="AB28" s="375"/>
      <c r="AC28" s="340"/>
      <c r="AD28" s="376"/>
      <c r="AE28" s="391">
        <f t="shared" si="1"/>
        <v>0</v>
      </c>
      <c r="AF28" s="327">
        <f>+N28*$AC$10+O28*$AD$10+P28*$AE$10+Q28*$AF$10*R28*$AG$10+S28*$AH$10+T28*$AI$10+AB28*$AB$13</f>
        <v>0</v>
      </c>
      <c r="AG28" s="327"/>
      <c r="AH28" s="327"/>
      <c r="AI28" s="327"/>
      <c r="AJ28" s="327"/>
      <c r="AK28" s="327"/>
      <c r="AL28" s="327"/>
      <c r="AM28" s="327"/>
      <c r="AN28" s="327"/>
      <c r="AO28" s="327"/>
      <c r="AP28" s="327"/>
      <c r="AQ28" s="327"/>
      <c r="AR28" s="327"/>
      <c r="AS28" s="327"/>
      <c r="AT28" s="327"/>
      <c r="AU28" s="327"/>
      <c r="AV28" s="327"/>
      <c r="AY28" s="108"/>
    </row>
    <row r="29" spans="1:63" s="107" customFormat="1" ht="12.75" customHeight="1" thickTop="1" x14ac:dyDescent="0.2">
      <c r="A29" s="103" t="s">
        <v>194</v>
      </c>
      <c r="B29" s="104" t="s">
        <v>84</v>
      </c>
      <c r="C29" s="87" t="s">
        <v>191</v>
      </c>
      <c r="D29" s="104"/>
      <c r="E29" s="104"/>
      <c r="F29" s="383"/>
      <c r="G29" s="355"/>
      <c r="H29" s="337"/>
      <c r="I29" s="337"/>
      <c r="J29" s="337"/>
      <c r="K29" s="337"/>
      <c r="L29" s="337"/>
      <c r="M29" s="356"/>
      <c r="N29" s="355"/>
      <c r="O29" s="337"/>
      <c r="P29" s="337"/>
      <c r="Q29" s="337"/>
      <c r="R29" s="337"/>
      <c r="S29" s="337"/>
      <c r="T29" s="356"/>
      <c r="U29" s="371"/>
      <c r="V29" s="334"/>
      <c r="W29" s="334"/>
      <c r="X29" s="334"/>
      <c r="Y29" s="334"/>
      <c r="Z29" s="334"/>
      <c r="AA29" s="398"/>
      <c r="AB29" s="369"/>
      <c r="AC29" s="333"/>
      <c r="AD29" s="370"/>
      <c r="AE29" s="367">
        <f t="shared" si="1"/>
        <v>0</v>
      </c>
      <c r="AF29" s="106">
        <f>+U29*$AC$11+V29*$AD$11+W29*$AE$11+X29*$AF$11+Y29*$AG$11+Z29*$AH$11+AA29*$AI$11+AD29*$AB$14</f>
        <v>0</v>
      </c>
      <c r="AG29" s="105"/>
      <c r="AH29" s="105"/>
      <c r="AI29" s="105"/>
      <c r="AJ29" s="105"/>
      <c r="AK29" s="105"/>
      <c r="AL29" s="105"/>
      <c r="AM29" s="105"/>
      <c r="AN29" s="105"/>
      <c r="AO29" s="105"/>
      <c r="AP29" s="105"/>
      <c r="AQ29" s="105"/>
      <c r="AR29" s="105"/>
      <c r="AS29" s="105"/>
      <c r="AT29" s="105"/>
      <c r="AU29" s="105"/>
      <c r="AV29" s="105"/>
      <c r="AY29" s="108"/>
    </row>
    <row r="30" spans="1:63" s="107" customFormat="1" ht="12.75" customHeight="1" x14ac:dyDescent="0.2">
      <c r="A30" s="215" t="s">
        <v>144</v>
      </c>
      <c r="B30" s="104"/>
      <c r="C30" s="87"/>
      <c r="D30" s="104"/>
      <c r="E30" s="104"/>
      <c r="F30" s="383"/>
      <c r="G30" s="355"/>
      <c r="H30" s="337"/>
      <c r="I30" s="337"/>
      <c r="J30" s="337"/>
      <c r="K30" s="337"/>
      <c r="L30" s="337"/>
      <c r="M30" s="356"/>
      <c r="N30" s="355"/>
      <c r="O30" s="337"/>
      <c r="P30" s="337"/>
      <c r="Q30" s="337"/>
      <c r="R30" s="337"/>
      <c r="S30" s="337"/>
      <c r="T30" s="356"/>
      <c r="U30" s="374"/>
      <c r="V30" s="338"/>
      <c r="W30" s="338"/>
      <c r="X30" s="338"/>
      <c r="Y30" s="338"/>
      <c r="Z30" s="338"/>
      <c r="AA30" s="400"/>
      <c r="AB30" s="407"/>
      <c r="AC30" s="406"/>
      <c r="AD30" s="408"/>
      <c r="AE30" s="367">
        <f t="shared" si="1"/>
        <v>0</v>
      </c>
      <c r="AF30" s="106">
        <f>+U30*$AC$11+V30*$AD$11+W30*$AE$11+X30*$AF$11+Y30*$AG$11+Z30*$AH$11+AA30*$AI$11+AD30*$AB$14</f>
        <v>0</v>
      </c>
      <c r="AG30" s="105"/>
      <c r="AH30" s="105"/>
      <c r="AI30" s="105"/>
      <c r="AJ30" s="105"/>
      <c r="AK30" s="105"/>
      <c r="AL30" s="105"/>
      <c r="AM30" s="105"/>
      <c r="AN30" s="105"/>
      <c r="AO30" s="105"/>
      <c r="AP30" s="105"/>
      <c r="AQ30" s="105"/>
      <c r="AR30" s="105"/>
      <c r="AS30" s="105"/>
      <c r="AT30" s="105"/>
      <c r="AU30" s="105"/>
      <c r="AV30" s="106"/>
      <c r="AY30" s="108"/>
    </row>
    <row r="31" spans="1:63" s="107" customFormat="1" ht="12.75" customHeight="1" x14ac:dyDescent="0.2">
      <c r="A31" s="103"/>
      <c r="B31" s="104"/>
      <c r="C31" s="87"/>
      <c r="D31" s="104"/>
      <c r="E31" s="104"/>
      <c r="F31" s="383"/>
      <c r="G31" s="355"/>
      <c r="H31" s="337"/>
      <c r="I31" s="337"/>
      <c r="J31" s="337"/>
      <c r="K31" s="337"/>
      <c r="L31" s="337"/>
      <c r="M31" s="356"/>
      <c r="N31" s="355"/>
      <c r="O31" s="337"/>
      <c r="P31" s="337"/>
      <c r="Q31" s="337"/>
      <c r="R31" s="337"/>
      <c r="S31" s="337"/>
      <c r="T31" s="356"/>
      <c r="U31" s="374"/>
      <c r="V31" s="338"/>
      <c r="W31" s="338"/>
      <c r="X31" s="338"/>
      <c r="Y31" s="338"/>
      <c r="Z31" s="338"/>
      <c r="AA31" s="400"/>
      <c r="AB31" s="407"/>
      <c r="AC31" s="406"/>
      <c r="AD31" s="408"/>
      <c r="AE31" s="367">
        <f t="shared" si="1"/>
        <v>0</v>
      </c>
      <c r="AF31" s="106">
        <f>+U31*$AC$11+V31*$AD$11+W31*$AE$11+X31*$AF$11+Y31*$AG$11+Z31*$AH$11+AA31*$AI$11+AD31*$AB$14</f>
        <v>0</v>
      </c>
      <c r="AG31" s="105"/>
      <c r="AH31" s="105"/>
      <c r="AI31" s="105"/>
      <c r="AJ31" s="105"/>
      <c r="AK31" s="105"/>
      <c r="AL31" s="105"/>
      <c r="AM31" s="105"/>
      <c r="AN31" s="105"/>
      <c r="AO31" s="105"/>
      <c r="AP31" s="105"/>
      <c r="AQ31" s="105"/>
      <c r="AR31" s="105"/>
      <c r="AS31" s="105"/>
      <c r="AT31" s="105"/>
      <c r="AU31" s="105"/>
      <c r="AV31" s="106"/>
      <c r="AY31" s="108"/>
    </row>
    <row r="32" spans="1:63" s="107" customFormat="1" ht="12.75" customHeight="1" x14ac:dyDescent="0.2">
      <c r="A32" s="269"/>
      <c r="B32" s="270"/>
      <c r="C32" s="271"/>
      <c r="D32" s="270"/>
      <c r="E32" s="270"/>
      <c r="F32" s="385"/>
      <c r="G32" s="359"/>
      <c r="H32" s="341"/>
      <c r="I32" s="341"/>
      <c r="J32" s="341"/>
      <c r="K32" s="341"/>
      <c r="L32" s="341"/>
      <c r="M32" s="360"/>
      <c r="N32" s="359"/>
      <c r="O32" s="341"/>
      <c r="P32" s="341"/>
      <c r="Q32" s="341"/>
      <c r="R32" s="341"/>
      <c r="S32" s="341"/>
      <c r="T32" s="360"/>
      <c r="U32" s="377"/>
      <c r="V32" s="342"/>
      <c r="W32" s="342"/>
      <c r="X32" s="342"/>
      <c r="Y32" s="342"/>
      <c r="Z32" s="342"/>
      <c r="AA32" s="402"/>
      <c r="AB32" s="377"/>
      <c r="AC32" s="347"/>
      <c r="AD32" s="379"/>
      <c r="AE32" s="390">
        <f t="shared" si="1"/>
        <v>0</v>
      </c>
      <c r="AF32" s="273">
        <f>+U32*$AC$11+V32*$AD$11+W32*$AE$11+X32*$AF$11+Y32*$AG$11+Z32*$AH$11+AA32*$AI$11+AD32*$AB$14</f>
        <v>0</v>
      </c>
      <c r="AG32" s="272"/>
      <c r="AH32" s="272"/>
      <c r="AI32" s="272"/>
      <c r="AJ32" s="272"/>
      <c r="AK32" s="272"/>
      <c r="AL32" s="272"/>
      <c r="AM32" s="272"/>
      <c r="AN32" s="272"/>
      <c r="AO32" s="272"/>
      <c r="AP32" s="272"/>
      <c r="AQ32" s="272"/>
      <c r="AR32" s="272"/>
      <c r="AS32" s="272"/>
      <c r="AT32" s="272"/>
      <c r="AU32" s="272"/>
      <c r="AV32" s="273"/>
      <c r="AY32" s="108"/>
    </row>
    <row r="33" spans="1:51" s="274" customFormat="1" ht="12.75" customHeight="1" x14ac:dyDescent="0.2">
      <c r="B33" s="275"/>
      <c r="C33" s="276"/>
      <c r="D33" s="275"/>
      <c r="E33" s="275"/>
      <c r="F33" s="275"/>
      <c r="G33" s="361"/>
      <c r="H33" s="343"/>
      <c r="I33" s="343"/>
      <c r="J33" s="343"/>
      <c r="K33" s="343"/>
      <c r="L33" s="343"/>
      <c r="M33" s="362"/>
      <c r="N33" s="361"/>
      <c r="O33" s="343"/>
      <c r="P33" s="343"/>
      <c r="Q33" s="343"/>
      <c r="R33" s="343"/>
      <c r="S33" s="343"/>
      <c r="T33" s="362"/>
      <c r="U33" s="378"/>
      <c r="V33" s="344"/>
      <c r="W33" s="344"/>
      <c r="X33" s="344"/>
      <c r="Y33" s="344"/>
      <c r="Z33" s="344"/>
      <c r="AA33" s="344"/>
      <c r="AB33" s="377"/>
      <c r="AC33" s="347"/>
      <c r="AD33" s="379"/>
      <c r="AE33" s="93"/>
      <c r="AF33" s="277"/>
      <c r="AG33" s="277"/>
      <c r="AH33" s="277"/>
      <c r="AI33" s="277"/>
      <c r="AJ33" s="277"/>
      <c r="AK33" s="277"/>
      <c r="AL33" s="277"/>
      <c r="AM33" s="277"/>
      <c r="AN33" s="277"/>
      <c r="AO33" s="277"/>
      <c r="AP33" s="277"/>
      <c r="AQ33" s="277"/>
      <c r="AR33" s="277"/>
      <c r="AS33" s="277"/>
      <c r="AT33" s="277"/>
      <c r="AU33" s="277"/>
      <c r="AV33" s="277"/>
      <c r="AY33" s="278"/>
    </row>
    <row r="34" spans="1:51" s="274" customFormat="1" ht="12.75" customHeight="1" x14ac:dyDescent="0.2">
      <c r="A34" s="279"/>
      <c r="B34" s="275"/>
      <c r="C34" s="276"/>
      <c r="D34" s="275"/>
      <c r="E34" s="275"/>
      <c r="F34" s="275"/>
      <c r="G34" s="361"/>
      <c r="H34" s="343"/>
      <c r="I34" s="343"/>
      <c r="J34" s="343"/>
      <c r="K34" s="343"/>
      <c r="L34" s="343"/>
      <c r="M34" s="362"/>
      <c r="N34" s="361"/>
      <c r="O34" s="343"/>
      <c r="P34" s="343"/>
      <c r="Q34" s="343"/>
      <c r="R34" s="343"/>
      <c r="S34" s="343"/>
      <c r="T34" s="362"/>
      <c r="U34" s="378"/>
      <c r="V34" s="344"/>
      <c r="W34" s="344"/>
      <c r="X34" s="344"/>
      <c r="Y34" s="344"/>
      <c r="Z34" s="344"/>
      <c r="AA34" s="344"/>
      <c r="AB34" s="377"/>
      <c r="AC34" s="347"/>
      <c r="AD34" s="379"/>
      <c r="AE34" s="93"/>
      <c r="AF34" s="277"/>
      <c r="AG34" s="277"/>
      <c r="AH34" s="277"/>
      <c r="AI34" s="277"/>
      <c r="AJ34" s="277"/>
      <c r="AK34" s="277"/>
      <c r="AL34" s="277"/>
      <c r="AM34" s="277"/>
      <c r="AN34" s="277"/>
      <c r="AO34" s="277"/>
      <c r="AP34" s="277"/>
      <c r="AQ34" s="277"/>
      <c r="AR34" s="277"/>
      <c r="AS34" s="277"/>
      <c r="AT34" s="277"/>
      <c r="AU34" s="277"/>
      <c r="AV34" s="277"/>
      <c r="AY34" s="278"/>
    </row>
    <row r="35" spans="1:51" s="274" customFormat="1" ht="12.75" customHeight="1" x14ac:dyDescent="0.2">
      <c r="A35" s="279"/>
      <c r="B35" s="275"/>
      <c r="C35" s="276"/>
      <c r="D35" s="275"/>
      <c r="E35" s="275"/>
      <c r="F35" s="275"/>
      <c r="G35" s="361"/>
      <c r="H35" s="343"/>
      <c r="I35" s="343"/>
      <c r="J35" s="343"/>
      <c r="K35" s="343"/>
      <c r="L35" s="343"/>
      <c r="M35" s="362"/>
      <c r="N35" s="361"/>
      <c r="O35" s="343"/>
      <c r="P35" s="343"/>
      <c r="Q35" s="343"/>
      <c r="R35" s="343"/>
      <c r="S35" s="343"/>
      <c r="T35" s="362"/>
      <c r="U35" s="378"/>
      <c r="V35" s="344"/>
      <c r="W35" s="344"/>
      <c r="X35" s="344"/>
      <c r="Y35" s="344"/>
      <c r="Z35" s="344"/>
      <c r="AA35" s="344"/>
      <c r="AB35" s="377"/>
      <c r="AC35" s="347"/>
      <c r="AD35" s="379"/>
      <c r="AE35" s="93"/>
      <c r="AF35" s="277"/>
      <c r="AG35" s="277"/>
      <c r="AH35" s="277"/>
      <c r="AI35" s="277"/>
      <c r="AJ35" s="277"/>
      <c r="AK35" s="277"/>
      <c r="AL35" s="277"/>
      <c r="AM35" s="277"/>
      <c r="AN35" s="277"/>
      <c r="AO35" s="277"/>
      <c r="AP35" s="277"/>
      <c r="AQ35" s="277"/>
      <c r="AR35" s="277"/>
      <c r="AS35" s="277"/>
      <c r="AT35" s="277"/>
      <c r="AU35" s="277"/>
      <c r="AV35" s="277"/>
      <c r="AY35" s="278"/>
    </row>
    <row r="36" spans="1:51" s="107" customFormat="1" ht="12.75" customHeight="1" x14ac:dyDescent="0.2">
      <c r="A36" s="103"/>
      <c r="B36" s="104"/>
      <c r="C36" s="87"/>
      <c r="D36" s="104"/>
      <c r="E36" s="104"/>
      <c r="F36" s="383"/>
      <c r="G36" s="355"/>
      <c r="H36" s="337"/>
      <c r="I36" s="337"/>
      <c r="J36" s="337"/>
      <c r="K36" s="337"/>
      <c r="L36" s="337"/>
      <c r="M36" s="356"/>
      <c r="N36" s="355"/>
      <c r="O36" s="337"/>
      <c r="P36" s="337"/>
      <c r="Q36" s="337"/>
      <c r="R36" s="337"/>
      <c r="S36" s="337"/>
      <c r="T36" s="356"/>
      <c r="U36" s="374"/>
      <c r="V36" s="338"/>
      <c r="W36" s="338"/>
      <c r="X36" s="338"/>
      <c r="Y36" s="338"/>
      <c r="Z36" s="338"/>
      <c r="AA36" s="400"/>
      <c r="AB36" s="374"/>
      <c r="AC36" s="347"/>
      <c r="AD36" s="379"/>
      <c r="AE36" s="367">
        <f t="shared" si="1"/>
        <v>0</v>
      </c>
      <c r="AF36" s="105">
        <f>+U36*$AC$11+V36*$AD$11+W36*$AE$11+X36*$AF$11+Y36*$AG$11+Z36*$AH$11+AA36*$AI$11+AD36*$AB$14</f>
        <v>0</v>
      </c>
      <c r="AG36" s="105"/>
      <c r="AH36" s="105"/>
      <c r="AI36" s="105"/>
      <c r="AJ36" s="105"/>
      <c r="AK36" s="105"/>
      <c r="AL36" s="105"/>
      <c r="AM36" s="105"/>
      <c r="AN36" s="105"/>
      <c r="AO36" s="105"/>
      <c r="AP36" s="105"/>
      <c r="AQ36" s="105"/>
      <c r="AR36" s="105"/>
      <c r="AS36" s="105"/>
      <c r="AT36" s="105"/>
      <c r="AU36" s="105"/>
      <c r="AV36" s="105"/>
      <c r="AY36" s="108"/>
    </row>
    <row r="37" spans="1:51" s="107" customFormat="1" ht="12.75" customHeight="1" x14ac:dyDescent="0.2">
      <c r="A37" s="103"/>
      <c r="B37" s="104"/>
      <c r="C37" s="87"/>
      <c r="D37" s="104"/>
      <c r="E37" s="104"/>
      <c r="F37" s="383"/>
      <c r="G37" s="355"/>
      <c r="H37" s="337"/>
      <c r="I37" s="337"/>
      <c r="J37" s="337"/>
      <c r="K37" s="337"/>
      <c r="L37" s="337"/>
      <c r="M37" s="356"/>
      <c r="N37" s="355"/>
      <c r="O37" s="337"/>
      <c r="P37" s="337"/>
      <c r="Q37" s="337"/>
      <c r="R37" s="337"/>
      <c r="S37" s="337"/>
      <c r="T37" s="356"/>
      <c r="U37" s="374"/>
      <c r="V37" s="338"/>
      <c r="W37" s="338"/>
      <c r="X37" s="338"/>
      <c r="Y37" s="338"/>
      <c r="Z37" s="338"/>
      <c r="AA37" s="400"/>
      <c r="AB37" s="407"/>
      <c r="AC37" s="406"/>
      <c r="AD37" s="410"/>
      <c r="AE37" s="367">
        <f t="shared" si="1"/>
        <v>0</v>
      </c>
      <c r="AF37" s="106">
        <f>+U37*$AC$11+V37*$AD$11+W37*$AE$11+X37*$AF$11+Y37*$AG$11+Z37*$AH$11+AA37*$AI$11+AD37*$AB$14</f>
        <v>0</v>
      </c>
      <c r="AG37" s="105"/>
      <c r="AH37" s="105"/>
      <c r="AI37" s="105"/>
      <c r="AJ37" s="105"/>
      <c r="AK37" s="105"/>
      <c r="AL37" s="105"/>
      <c r="AM37" s="105"/>
      <c r="AN37" s="105"/>
      <c r="AO37" s="105"/>
      <c r="AP37" s="105"/>
      <c r="AQ37" s="105"/>
      <c r="AR37" s="105"/>
      <c r="AS37" s="105"/>
      <c r="AT37" s="105"/>
      <c r="AU37" s="105"/>
      <c r="AV37" s="106"/>
      <c r="AY37" s="108"/>
    </row>
    <row r="38" spans="1:51" s="107" customFormat="1" ht="12.75" customHeight="1" x14ac:dyDescent="0.2">
      <c r="A38" s="103"/>
      <c r="B38" s="104"/>
      <c r="C38" s="87"/>
      <c r="D38" s="104"/>
      <c r="E38" s="104"/>
      <c r="F38" s="383"/>
      <c r="G38" s="355"/>
      <c r="H38" s="337"/>
      <c r="I38" s="337"/>
      <c r="J38" s="337"/>
      <c r="K38" s="337"/>
      <c r="L38" s="337"/>
      <c r="M38" s="356"/>
      <c r="N38" s="355"/>
      <c r="O38" s="337"/>
      <c r="P38" s="337"/>
      <c r="Q38" s="337"/>
      <c r="R38" s="337"/>
      <c r="S38" s="337"/>
      <c r="T38" s="356"/>
      <c r="U38" s="374"/>
      <c r="V38" s="338"/>
      <c r="W38" s="338"/>
      <c r="X38" s="338"/>
      <c r="Y38" s="338"/>
      <c r="Z38" s="338"/>
      <c r="AA38" s="400"/>
      <c r="AB38" s="407"/>
      <c r="AC38" s="406"/>
      <c r="AD38" s="410"/>
      <c r="AE38" s="367">
        <f t="shared" si="1"/>
        <v>0</v>
      </c>
      <c r="AF38" s="106">
        <f>+U38*$AC$11+V38*$AD$11+W38*$AE$11+X38*$AF$11+Y38*$AG$11+Z38*$AH$11+AA38*$AI$11+AD38*$AB$14</f>
        <v>0</v>
      </c>
      <c r="AG38" s="105"/>
      <c r="AH38" s="105"/>
      <c r="AI38" s="105"/>
      <c r="AJ38" s="105"/>
      <c r="AK38" s="105"/>
      <c r="AL38" s="105"/>
      <c r="AM38" s="105"/>
      <c r="AN38" s="105"/>
      <c r="AO38" s="105"/>
      <c r="AP38" s="105"/>
      <c r="AQ38" s="105"/>
      <c r="AR38" s="105"/>
      <c r="AS38" s="105"/>
      <c r="AT38" s="105"/>
      <c r="AU38" s="105"/>
      <c r="AV38" s="106"/>
      <c r="AY38" s="108"/>
    </row>
    <row r="39" spans="1:51" s="107" customFormat="1" ht="12.75" customHeight="1" x14ac:dyDescent="0.2">
      <c r="A39" s="103"/>
      <c r="B39" s="104"/>
      <c r="C39" s="87"/>
      <c r="D39" s="104"/>
      <c r="E39" s="104"/>
      <c r="F39" s="383"/>
      <c r="G39" s="355"/>
      <c r="H39" s="337"/>
      <c r="I39" s="337"/>
      <c r="J39" s="337"/>
      <c r="K39" s="337"/>
      <c r="L39" s="337"/>
      <c r="M39" s="356"/>
      <c r="N39" s="355"/>
      <c r="O39" s="337"/>
      <c r="P39" s="337"/>
      <c r="Q39" s="337"/>
      <c r="R39" s="337"/>
      <c r="S39" s="337"/>
      <c r="T39" s="356"/>
      <c r="U39" s="374"/>
      <c r="V39" s="338"/>
      <c r="W39" s="338"/>
      <c r="X39" s="338"/>
      <c r="Y39" s="338"/>
      <c r="Z39" s="338"/>
      <c r="AA39" s="400"/>
      <c r="AB39" s="407"/>
      <c r="AC39" s="406"/>
      <c r="AD39" s="410"/>
      <c r="AE39" s="367">
        <f t="shared" si="1"/>
        <v>0</v>
      </c>
      <c r="AF39" s="106">
        <f>+U39*$AC$11+V39*$AD$11+W39*$AE$11+X39*$AF$11+Y39*$AG$11+Z39*$AH$11+AA39*$AI$11+AD39*$AB$14</f>
        <v>0</v>
      </c>
      <c r="AG39" s="105"/>
      <c r="AH39" s="105"/>
      <c r="AI39" s="105"/>
      <c r="AJ39" s="105"/>
      <c r="AK39" s="105"/>
      <c r="AL39" s="105"/>
      <c r="AM39" s="105"/>
      <c r="AN39" s="105"/>
      <c r="AO39" s="105"/>
      <c r="AP39" s="105"/>
      <c r="AQ39" s="105"/>
      <c r="AR39" s="105"/>
      <c r="AS39" s="105"/>
      <c r="AT39" s="105"/>
      <c r="AU39" s="105"/>
      <c r="AV39" s="106"/>
      <c r="AY39" s="108"/>
    </row>
    <row r="40" spans="1:51" s="107" customFormat="1" ht="12.75" customHeight="1" thickBot="1" x14ac:dyDescent="0.25">
      <c r="A40" s="325"/>
      <c r="B40" s="326"/>
      <c r="C40" s="323"/>
      <c r="D40" s="326"/>
      <c r="E40" s="326"/>
      <c r="F40" s="384"/>
      <c r="G40" s="357"/>
      <c r="H40" s="339"/>
      <c r="I40" s="339"/>
      <c r="J40" s="339"/>
      <c r="K40" s="339"/>
      <c r="L40" s="339"/>
      <c r="M40" s="358"/>
      <c r="N40" s="357"/>
      <c r="O40" s="339"/>
      <c r="P40" s="339"/>
      <c r="Q40" s="339"/>
      <c r="R40" s="339"/>
      <c r="S40" s="339"/>
      <c r="T40" s="358"/>
      <c r="U40" s="375"/>
      <c r="V40" s="340"/>
      <c r="W40" s="340"/>
      <c r="X40" s="340"/>
      <c r="Y40" s="340"/>
      <c r="Z40" s="340"/>
      <c r="AA40" s="401"/>
      <c r="AB40" s="375"/>
      <c r="AC40" s="340"/>
      <c r="AD40" s="389"/>
      <c r="AE40" s="391">
        <f t="shared" si="1"/>
        <v>0</v>
      </c>
      <c r="AF40" s="327">
        <f>+U40*$AC$11+V40*$AD$11+W40*$AE$11+X40*$AF$11+Y40*$AG$11+Z40*$AH$11+AA40*$AI$11+AD40*$AB$14</f>
        <v>0</v>
      </c>
      <c r="AG40" s="327"/>
      <c r="AH40" s="327"/>
      <c r="AI40" s="327"/>
      <c r="AJ40" s="327"/>
      <c r="AK40" s="327"/>
      <c r="AL40" s="327"/>
      <c r="AM40" s="327"/>
      <c r="AN40" s="327"/>
      <c r="AO40" s="327"/>
      <c r="AP40" s="327"/>
      <c r="AQ40" s="327"/>
      <c r="AR40" s="327"/>
      <c r="AS40" s="327"/>
      <c r="AT40" s="327"/>
      <c r="AU40" s="327"/>
      <c r="AV40" s="327"/>
      <c r="AY40" s="108"/>
    </row>
    <row r="41" spans="1:51" s="12" customFormat="1" ht="14.25" thickTop="1" thickBot="1" x14ac:dyDescent="0.25">
      <c r="A41" s="328" t="s">
        <v>195</v>
      </c>
      <c r="B41" s="329"/>
      <c r="C41" s="329"/>
      <c r="D41" s="329"/>
      <c r="E41" s="329"/>
      <c r="F41" s="386"/>
      <c r="G41" s="363">
        <f t="shared" ref="G41:M41" si="2">SUM(G18:G40)</f>
        <v>0</v>
      </c>
      <c r="H41" s="364">
        <f t="shared" si="2"/>
        <v>0</v>
      </c>
      <c r="I41" s="364">
        <f t="shared" si="2"/>
        <v>0</v>
      </c>
      <c r="J41" s="364">
        <f t="shared" si="2"/>
        <v>0</v>
      </c>
      <c r="K41" s="364">
        <f t="shared" si="2"/>
        <v>0</v>
      </c>
      <c r="L41" s="364">
        <f t="shared" si="2"/>
        <v>0</v>
      </c>
      <c r="M41" s="365">
        <f t="shared" si="2"/>
        <v>0</v>
      </c>
      <c r="N41" s="363">
        <f t="shared" ref="N41:AE41" si="3">SUM(N18:N40)</f>
        <v>0</v>
      </c>
      <c r="O41" s="364">
        <f t="shared" si="3"/>
        <v>0</v>
      </c>
      <c r="P41" s="364">
        <f t="shared" si="3"/>
        <v>0</v>
      </c>
      <c r="Q41" s="364">
        <f t="shared" si="3"/>
        <v>0</v>
      </c>
      <c r="R41" s="364">
        <f t="shared" si="3"/>
        <v>0</v>
      </c>
      <c r="S41" s="364">
        <f t="shared" si="3"/>
        <v>0</v>
      </c>
      <c r="T41" s="365">
        <f t="shared" si="3"/>
        <v>0</v>
      </c>
      <c r="U41" s="363">
        <f t="shared" si="3"/>
        <v>0</v>
      </c>
      <c r="V41" s="364">
        <f t="shared" si="3"/>
        <v>0</v>
      </c>
      <c r="W41" s="364">
        <f t="shared" si="3"/>
        <v>0</v>
      </c>
      <c r="X41" s="364">
        <f t="shared" si="3"/>
        <v>0</v>
      </c>
      <c r="Y41" s="364">
        <f t="shared" si="3"/>
        <v>0</v>
      </c>
      <c r="Z41" s="364">
        <f t="shared" si="3"/>
        <v>0</v>
      </c>
      <c r="AA41" s="403">
        <f t="shared" si="3"/>
        <v>0</v>
      </c>
      <c r="AB41" s="405">
        <f t="shared" si="3"/>
        <v>0</v>
      </c>
      <c r="AC41" s="412">
        <f t="shared" si="3"/>
        <v>0</v>
      </c>
      <c r="AD41" s="396">
        <f t="shared" si="3"/>
        <v>0</v>
      </c>
      <c r="AE41" s="413">
        <f t="shared" si="3"/>
        <v>0</v>
      </c>
      <c r="AF41" s="348">
        <f t="shared" ref="AF41:AP41" si="4">SUM(AF18:AF40)</f>
        <v>0</v>
      </c>
      <c r="AG41" s="330">
        <f t="shared" si="4"/>
        <v>0</v>
      </c>
      <c r="AH41" s="330">
        <f t="shared" si="4"/>
        <v>0</v>
      </c>
      <c r="AI41" s="330">
        <f t="shared" si="4"/>
        <v>0</v>
      </c>
      <c r="AJ41" s="330">
        <f t="shared" si="4"/>
        <v>0</v>
      </c>
      <c r="AK41" s="330">
        <f t="shared" si="4"/>
        <v>0</v>
      </c>
      <c r="AL41" s="330">
        <f t="shared" si="4"/>
        <v>0</v>
      </c>
      <c r="AM41" s="330">
        <f t="shared" si="4"/>
        <v>0</v>
      </c>
      <c r="AN41" s="330">
        <f t="shared" si="4"/>
        <v>0</v>
      </c>
      <c r="AO41" s="330">
        <f t="shared" si="4"/>
        <v>0</v>
      </c>
      <c r="AP41" s="330">
        <f t="shared" si="4"/>
        <v>0</v>
      </c>
      <c r="AQ41" s="330"/>
      <c r="AR41" s="330">
        <f>SUM(AR18:AR40)</f>
        <v>0</v>
      </c>
      <c r="AS41" s="330">
        <f>SUM(AS18:AS40)</f>
        <v>0</v>
      </c>
      <c r="AT41" s="330">
        <f>SUM(AT18:AT40)</f>
        <v>0</v>
      </c>
      <c r="AU41" s="330">
        <f>SUM(AU18:AU40)</f>
        <v>0</v>
      </c>
      <c r="AV41" s="330">
        <f>SUM(AV18:AV40)</f>
        <v>0</v>
      </c>
      <c r="AY41" s="216"/>
    </row>
    <row r="42" spans="1:51" x14ac:dyDescent="0.2">
      <c r="U42" s="1">
        <f>+U41+N41+G41</f>
        <v>0</v>
      </c>
      <c r="V42" s="1">
        <f t="shared" ref="V42:AA42" si="5">+V41+O41+H41</f>
        <v>0</v>
      </c>
      <c r="W42" s="1">
        <f t="shared" si="5"/>
        <v>0</v>
      </c>
      <c r="X42" s="1">
        <f t="shared" si="5"/>
        <v>0</v>
      </c>
      <c r="Y42" s="1">
        <f t="shared" si="5"/>
        <v>0</v>
      </c>
      <c r="Z42" s="1">
        <f t="shared" si="5"/>
        <v>0</v>
      </c>
      <c r="AA42" s="1">
        <f t="shared" si="5"/>
        <v>0</v>
      </c>
      <c r="AB42" s="1"/>
      <c r="AC42" s="1"/>
      <c r="AD42" s="1"/>
      <c r="AE42" s="1">
        <f>+'vyhodnocení dle smlouvy'!B57</f>
        <v>0</v>
      </c>
    </row>
    <row r="43" spans="1:51" x14ac:dyDescent="0.2">
      <c r="AE43" s="1">
        <f>+AE41-AE42</f>
        <v>0</v>
      </c>
    </row>
    <row r="46" spans="1:51" x14ac:dyDescent="0.2">
      <c r="A46" t="s">
        <v>165</v>
      </c>
    </row>
    <row r="47" spans="1:51" x14ac:dyDescent="0.2">
      <c r="A47" t="s">
        <v>166</v>
      </c>
      <c r="AI47" s="109"/>
    </row>
    <row r="48" spans="1:51" x14ac:dyDescent="0.2">
      <c r="A48" t="s">
        <v>167</v>
      </c>
    </row>
    <row r="49" spans="1:1" x14ac:dyDescent="0.2">
      <c r="A49" t="s">
        <v>168</v>
      </c>
    </row>
    <row r="50" spans="1:1" x14ac:dyDescent="0.2">
      <c r="A50" t="s">
        <v>169</v>
      </c>
    </row>
    <row r="51" spans="1:1" x14ac:dyDescent="0.2">
      <c r="A51" t="s">
        <v>232</v>
      </c>
    </row>
    <row r="52" spans="1:1" x14ac:dyDescent="0.2">
      <c r="A52" t="s">
        <v>170</v>
      </c>
    </row>
    <row r="53" spans="1:1" x14ac:dyDescent="0.2">
      <c r="A53" t="s">
        <v>171</v>
      </c>
    </row>
    <row r="54" spans="1:1" x14ac:dyDescent="0.2">
      <c r="A54" t="s">
        <v>203</v>
      </c>
    </row>
  </sheetData>
  <autoFilter ref="A17:AU41"/>
  <mergeCells count="4">
    <mergeCell ref="AK1:AU1"/>
    <mergeCell ref="U16:AA16"/>
    <mergeCell ref="G16:M16"/>
    <mergeCell ref="N16:T16"/>
  </mergeCells>
  <pageMargins left="0.7" right="0.7" top="0.78740157499999996" bottom="0.78740157499999996" header="0.3" footer="0.3"/>
  <pageSetup paperSize="9"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vyhodnocení dle smlouvy</vt:lpstr>
      <vt:lpstr>CDV_CDDV</vt:lpstr>
      <vt:lpstr>pomocný soubor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Šimůnek Jiří</dc:creator>
  <cp:lastModifiedBy>Miroslava Staňková</cp:lastModifiedBy>
  <cp:lastPrinted>2022-07-06T21:27:07Z</cp:lastPrinted>
  <dcterms:created xsi:type="dcterms:W3CDTF">2000-01-27T15:41:10Z</dcterms:created>
  <dcterms:modified xsi:type="dcterms:W3CDTF">2022-07-10T02:58:30Z</dcterms:modified>
</cp:coreProperties>
</file>