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3 - M3 - EPC II s dotací (projekty)\Soubor objektů č. 1\"/>
    </mc:Choice>
  </mc:AlternateContent>
  <xr:revisionPtr revIDLastSave="0" documentId="13_ncr:1_{5F302643-02FA-46D7-8B57-E5BFCF220BD6}" xr6:coauthVersionLast="47" xr6:coauthVersionMax="47" xr10:uidLastSave="{00000000-0000-0000-0000-000000000000}"/>
  <bookViews>
    <workbookView xWindow="1170" yWindow="2730" windowWidth="25155" windowHeight="12225" xr2:uid="{00000000-000D-0000-FFFF-FFFF00000000}"/>
  </bookViews>
  <sheets>
    <sheet name="EPC II_soubor objektů č.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" i="1" l="1"/>
  <c r="T19" i="1" s="1"/>
  <c r="Q19" i="1"/>
  <c r="O19" i="1"/>
  <c r="N19" i="1"/>
  <c r="M19" i="1"/>
  <c r="L19" i="1"/>
  <c r="K19" i="1"/>
  <c r="J19" i="1" l="1"/>
  <c r="I19" i="1"/>
  <c r="H19" i="1"/>
  <c r="V18" i="1"/>
  <c r="V17" i="1"/>
  <c r="V16" i="1"/>
  <c r="V11" i="1"/>
  <c r="W9" i="1"/>
  <c r="U9" i="1"/>
  <c r="T9" i="1"/>
  <c r="V9" i="1" l="1"/>
  <c r="W19" i="1"/>
  <c r="X19" i="1" s="1"/>
  <c r="H20" i="1"/>
</calcChain>
</file>

<file path=xl/sharedStrings.xml><?xml version="1.0" encoding="utf-8"?>
<sst xmlns="http://schemas.openxmlformats.org/spreadsheetml/2006/main" count="76" uniqueCount="57">
  <si>
    <t>Číslo sloupce</t>
  </si>
  <si>
    <t>Číslo souborů objektů</t>
  </si>
  <si>
    <t>Pořadové číslo</t>
  </si>
  <si>
    <t>Název organizace</t>
  </si>
  <si>
    <t>Upřesnění budovy</t>
  </si>
  <si>
    <t>Výčet klíčových opatření</t>
  </si>
  <si>
    <t>Varianta</t>
  </si>
  <si>
    <t>Činnost</t>
  </si>
  <si>
    <t>Cena za činnost b) v Kč bez DPH</t>
  </si>
  <si>
    <t>Cena za činnost c) v Kč bez DPH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</si>
  <si>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</si>
  <si>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</si>
  <si>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</si>
  <si>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</si>
  <si>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</si>
  <si>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</si>
  <si>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</si>
  <si>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</si>
  <si>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</si>
  <si>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</si>
  <si>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</si>
  <si>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</si>
  <si>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</si>
  <si>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</si>
  <si>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</si>
  <si>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</si>
  <si>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</si>
  <si>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</si>
  <si>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</si>
  <si>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</si>
  <si>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</si>
  <si>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</si>
  <si>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Střední odborné učiliště a Praktická škola Kladno - Vrapice, příspěvková organizace</t>
  </si>
  <si>
    <t>Hlavní budova</t>
  </si>
  <si>
    <t>Zateplení střech/stropů;
Výměna osvětlení za LED technologii;
FVE;
VZT + ZZT;
TRV + IRC regulace</t>
  </si>
  <si>
    <t>EPC s dotací</t>
  </si>
  <si>
    <t>b-d</t>
  </si>
  <si>
    <t>Budova B</t>
  </si>
  <si>
    <t>Sportovní gymnázium, Kladno, Plzeňská 3103</t>
  </si>
  <si>
    <t>U 1 - 1</t>
  </si>
  <si>
    <t>Výměna osvětlení za LED technologii;
FVE;
VZT + ZZT;
TRV + IRC regulace</t>
  </si>
  <si>
    <t>U 2 - 2</t>
  </si>
  <si>
    <t>MDV</t>
  </si>
  <si>
    <t>Vestibul, jídelna, tunel</t>
  </si>
  <si>
    <t>Výměna osvětlení za LED technologii;
FVE;
TRV + IRC regulace</t>
  </si>
  <si>
    <t>Tělocvična</t>
  </si>
  <si>
    <t>Střední odborná škola a Střední odborné učiliště, Kladno, Dubská</t>
  </si>
  <si>
    <t>Škola s kuchyní, internát</t>
  </si>
  <si>
    <t>Zateplení stěn;
Zateplení střech/stropů;
Výměna osvětlení za LED technologii;
FVE;
VZT + ZZT;
TRV + IRC regulace;
Výměna zdroje vytápění</t>
  </si>
  <si>
    <t>DM Sítná</t>
  </si>
  <si>
    <t>Zateplení stěn;
Zateplení střech/stropů;
Výměna výplní otvorů
Výměna osvětlení za LED technologii;
FVE;
VZT + ZZT;
TRV + IRC regulace;
Výměna zdroje vytápění</t>
  </si>
  <si>
    <t>Střední průmyslová škola a Vyšší odborná škola, Kladno, Jana Palacha 1840</t>
  </si>
  <si>
    <t>Budova školy</t>
  </si>
  <si>
    <t>Zateplení střech/stropů;
Výměna osvětlení za LED technologii;
VZT + ZZT;
TRV + IRC regulace;
Výměna zdroje vytápění</t>
  </si>
  <si>
    <t>Celkové hodnoty</t>
  </si>
  <si>
    <t>Celková cena za plnění Prováděcí smlouvy v Kč bez DPH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</si>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</sst>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3" fontId="0" fillId="0" borderId="11" xfId="0" applyNumberFormat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center" vertical="center"/>
    </xf>
    <xf numFmtId="164" fontId="0" fillId="4" borderId="21" xfId="0" applyNumberForma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2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164" fontId="1" fillId="0" borderId="27" xfId="0" applyNumberFormat="1" applyFont="1" applyBorder="1" applyAlignment="1" applyProtection="1">
      <alignment horizontal="center" vertical="center"/>
    </xf>
    <xf numFmtId="164" fontId="1" fillId="0" borderId="24" xfId="0" applyNumberFormat="1" applyFont="1" applyBorder="1" applyAlignment="1" applyProtection="1">
      <alignment horizontal="center" vertical="center"/>
    </xf>
    <xf numFmtId="164" fontId="1" fillId="0" borderId="26" xfId="0" applyNumberFormat="1" applyFont="1" applyBorder="1" applyAlignment="1" applyProtection="1">
      <alignment horizontal="center" vertical="center"/>
    </xf>
    <xf numFmtId="4" fontId="4" fillId="5" borderId="23" xfId="0" applyNumberFormat="1" applyFont="1" applyFill="1" applyBorder="1" applyAlignment="1" applyProtection="1">
      <alignment horizontal="center" vertical="center"/>
    </xf>
    <xf numFmtId="4" fontId="4" fillId="5" borderId="24" xfId="0" applyNumberFormat="1" applyFont="1" applyFill="1" applyBorder="1" applyAlignment="1" applyProtection="1">
      <alignment horizontal="center" vertical="center"/>
    </xf>
    <xf numFmtId="4" fontId="4" fillId="5" borderId="26" xfId="0" applyNumberFormat="1" applyFont="1" applyFill="1" applyBorder="1" applyAlignment="1" applyProtection="1">
      <alignment horizontal="center" vertical="center"/>
    </xf>
    <xf numFmtId="4" fontId="5" fillId="5" borderId="9" xfId="0" applyNumberFormat="1" applyFont="1" applyFill="1" applyBorder="1" applyAlignment="1" applyProtection="1">
      <alignment horizontal="center" vertical="center"/>
      <protection locked="0"/>
    </xf>
    <xf numFmtId="4" fontId="5" fillId="5" borderId="11" xfId="0" applyNumberFormat="1" applyFont="1" applyFill="1" applyBorder="1" applyAlignment="1" applyProtection="1">
      <alignment horizontal="center" vertical="center"/>
      <protection locked="0"/>
    </xf>
    <xf numFmtId="4" fontId="5" fillId="5" borderId="2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3" fontId="0" fillId="4" borderId="13" xfId="0" applyNumberFormat="1" applyFill="1" applyBorder="1" applyAlignment="1" applyProtection="1">
      <alignment horizontal="center" vertical="center"/>
    </xf>
    <xf numFmtId="3" fontId="0" fillId="4" borderId="17" xfId="0" applyNumberFormat="1" applyFill="1" applyBorder="1" applyAlignment="1" applyProtection="1">
      <alignment horizontal="center" vertical="center"/>
    </xf>
    <xf numFmtId="3" fontId="0" fillId="4" borderId="22" xfId="0" applyNumberFormat="1" applyFill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left" vertical="center" wrapText="1"/>
    </xf>
    <xf numFmtId="164" fontId="0" fillId="0" borderId="5" xfId="0" applyNumberFormat="1" applyBorder="1" applyAlignment="1" applyProtection="1">
      <alignment horizontal="left" vertical="center" wrapText="1"/>
    </xf>
    <xf numFmtId="164" fontId="0" fillId="0" borderId="10" xfId="0" applyNumberFormat="1" applyBorder="1" applyAlignment="1" applyProtection="1">
      <alignment horizontal="center" vertical="center"/>
    </xf>
    <xf numFmtId="164" fontId="0" fillId="0" borderId="5" xfId="0" applyNumberFormat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center" vertical="center"/>
    </xf>
    <xf numFmtId="164" fontId="0" fillId="4" borderId="6" xfId="0" applyNumberFormat="1" applyFill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 wrapText="1"/>
    </xf>
    <xf numFmtId="164" fontId="3" fillId="0" borderId="11" xfId="0" applyNumberFormat="1" applyFon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left" vertical="center" wrapText="1"/>
    </xf>
    <xf numFmtId="164" fontId="0" fillId="0" borderId="15" xfId="0" applyNumberFormat="1" applyBorder="1" applyAlignment="1" applyProtection="1">
      <alignment horizontal="center" vertical="center"/>
    </xf>
    <xf numFmtId="164" fontId="0" fillId="4" borderId="16" xfId="0" applyNumberForma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center" vertical="center"/>
    </xf>
    <xf numFmtId="0" fontId="0" fillId="5" borderId="23" xfId="0" applyFill="1" applyBorder="1" applyAlignment="1" applyProtection="1">
      <alignment horizontal="left" vertical="center"/>
    </xf>
    <xf numFmtId="0" fontId="0" fillId="5" borderId="24" xfId="0" applyFill="1" applyBorder="1" applyAlignment="1" applyProtection="1">
      <alignment horizontal="left" vertical="center"/>
    </xf>
    <xf numFmtId="0" fontId="0" fillId="5" borderId="25" xfId="0" applyFill="1" applyBorder="1" applyAlignment="1" applyProtection="1">
      <alignment horizontal="left" vertical="center"/>
    </xf>
    <xf numFmtId="0" fontId="1" fillId="5" borderId="28" xfId="0" applyFont="1" applyFill="1" applyBorder="1" applyAlignment="1" applyProtection="1">
      <alignment horizontal="left"/>
    </xf>
    <xf numFmtId="0" fontId="1" fillId="5" borderId="29" xfId="0" applyFont="1" applyFill="1" applyBorder="1" applyAlignment="1" applyProtection="1">
      <alignment horizontal="left"/>
    </xf>
    <xf numFmtId="165" fontId="4" fillId="5" borderId="28" xfId="0" applyNumberFormat="1" applyFont="1" applyFill="1" applyBorder="1" applyAlignment="1" applyProtection="1">
      <alignment horizontal="center" vertical="center"/>
    </xf>
    <xf numFmtId="165" fontId="4" fillId="5" borderId="29" xfId="0" applyNumberFormat="1" applyFont="1" applyFill="1" applyBorder="1" applyAlignment="1" applyProtection="1">
      <alignment horizontal="center" vertical="center"/>
    </xf>
    <xf numFmtId="165" fontId="4" fillId="5" borderId="30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1"/>
  <sheetViews>
    <sheetView tabSelected="1" zoomScale="80" zoomScaleNormal="80" workbookViewId="0">
      <pane xSplit="1" ySplit="8" topLeftCell="B18" activePane="bottomRight" state="frozen"/>
      <selection activeCell="B9" sqref="B9"/>
      <selection pane="topRight" activeCell="B9" sqref="B9"/>
      <selection pane="bottomLeft" activeCell="B9" sqref="B9"/>
      <selection pane="bottomRight" activeCell="A2" sqref="A2"/>
    </sheetView>
  </sheetViews>
  <sheetFormatPr defaultColWidth="9.140625" defaultRowHeight="15" x14ac:dyDescent="0.25"/>
  <cols>
    <col min="1" max="2" width="9.140625" style="1"/>
    <col min="3" max="3" width="45.140625" bestFit="1" customWidth="1"/>
    <col min="4" max="4" width="25.28515625" bestFit="1" customWidth="1"/>
    <col min="5" max="5" width="38.42578125" customWidth="1"/>
    <col min="6" max="6" width="13.85546875" customWidth="1"/>
    <col min="7" max="7" width="9.5703125" customWidth="1"/>
    <col min="8" max="10" width="13.85546875" customWidth="1"/>
    <col min="11" max="14" width="9.85546875" bestFit="1" customWidth="1"/>
    <col min="15" max="15" width="8" bestFit="1" customWidth="1"/>
    <col min="16" max="16" width="11.5703125" customWidth="1"/>
    <col min="17" max="17" width="9.85546875" bestFit="1" customWidth="1"/>
    <col min="18" max="18" width="13.85546875" customWidth="1"/>
    <col min="19" max="19" width="9.85546875" bestFit="1" customWidth="1"/>
    <col min="20" max="21" width="13.85546875" customWidth="1"/>
    <col min="22" max="22" width="8" customWidth="1"/>
    <col min="23" max="23" width="15" customWidth="1"/>
    <col min="24" max="24" width="11.42578125" customWidth="1"/>
  </cols>
  <sheetData>
    <row r="1" spans="1:24" x14ac:dyDescent="0.25">
      <c r="A1" s="27" t="s">
        <v>56</v>
      </c>
      <c r="B1" s="27"/>
      <c r="C1" s="27"/>
    </row>
    <row r="2" spans="1:24" ht="15.75" thickBot="1" x14ac:dyDescent="0.3"/>
    <row r="3" spans="1:24" x14ac:dyDescent="0.2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30"/>
    </row>
    <row r="4" spans="1:24" ht="15.75" thickBot="1" x14ac:dyDescent="0.3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>
        <v>7</v>
      </c>
      <c r="H4" s="7">
        <v>8</v>
      </c>
      <c r="I4" s="8">
        <v>9</v>
      </c>
      <c r="J4" s="10">
        <v>10</v>
      </c>
      <c r="K4" s="11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10">
        <v>24</v>
      </c>
    </row>
    <row r="5" spans="1:24" ht="30" customHeight="1" x14ac:dyDescent="0.25">
      <c r="A5" s="31" t="s">
        <v>1</v>
      </c>
      <c r="B5" s="33" t="s">
        <v>2</v>
      </c>
      <c r="C5" s="34" t="s">
        <v>3</v>
      </c>
      <c r="D5" s="34" t="s">
        <v>4</v>
      </c>
      <c r="E5" s="33" t="s">
        <v>5</v>
      </c>
      <c r="F5" s="33" t="s">
        <v>6</v>
      </c>
      <c r="G5" s="36" t="s">
        <v>7</v>
      </c>
      <c r="H5" s="38" t="s">
        <v>8</v>
      </c>
      <c r="I5" s="50" t="s">
        <v>9</v>
      </c>
      <c r="J5" s="52" t="s">
        <v>10</v>
      </c>
      <c r="K5" s="54" t="s">
        <v>11</v>
      </c>
      <c r="L5" s="45"/>
      <c r="M5" s="45"/>
      <c r="N5" s="45"/>
      <c r="O5" s="45"/>
      <c r="P5" s="33" t="s">
        <v>12</v>
      </c>
      <c r="Q5" s="33" t="s">
        <v>13</v>
      </c>
      <c r="R5" s="33" t="s">
        <v>14</v>
      </c>
      <c r="S5" s="33" t="s">
        <v>15</v>
      </c>
      <c r="T5" s="33" t="s">
        <v>16</v>
      </c>
      <c r="U5" s="33" t="s">
        <v>17</v>
      </c>
      <c r="V5" s="46" t="s">
        <v>18</v>
      </c>
      <c r="W5" s="47"/>
      <c r="X5" s="40" t="s">
        <v>19</v>
      </c>
    </row>
    <row r="6" spans="1:24" x14ac:dyDescent="0.25">
      <c r="A6" s="32"/>
      <c r="B6" s="33"/>
      <c r="C6" s="35"/>
      <c r="D6" s="35"/>
      <c r="E6" s="33"/>
      <c r="F6" s="33"/>
      <c r="G6" s="36"/>
      <c r="H6" s="38"/>
      <c r="I6" s="50"/>
      <c r="J6" s="52"/>
      <c r="K6" s="42" t="s">
        <v>20</v>
      </c>
      <c r="L6" s="44" t="s">
        <v>21</v>
      </c>
      <c r="M6" s="44" t="s">
        <v>22</v>
      </c>
      <c r="N6" s="44" t="s">
        <v>23</v>
      </c>
      <c r="O6" s="44" t="s">
        <v>24</v>
      </c>
      <c r="P6" s="33"/>
      <c r="Q6" s="33"/>
      <c r="R6" s="33"/>
      <c r="S6" s="33"/>
      <c r="T6" s="33"/>
      <c r="U6" s="33"/>
      <c r="V6" s="46"/>
      <c r="W6" s="47"/>
      <c r="X6" s="40"/>
    </row>
    <row r="7" spans="1:24" ht="22.5" customHeight="1" x14ac:dyDescent="0.25">
      <c r="A7" s="32"/>
      <c r="B7" s="33"/>
      <c r="C7" s="35"/>
      <c r="D7" s="35"/>
      <c r="E7" s="33"/>
      <c r="F7" s="33"/>
      <c r="G7" s="36"/>
      <c r="H7" s="38"/>
      <c r="I7" s="50"/>
      <c r="J7" s="52"/>
      <c r="K7" s="43"/>
      <c r="L7" s="45"/>
      <c r="M7" s="45"/>
      <c r="N7" s="45"/>
      <c r="O7" s="45"/>
      <c r="P7" s="34"/>
      <c r="Q7" s="34"/>
      <c r="R7" s="34"/>
      <c r="S7" s="34"/>
      <c r="T7" s="34"/>
      <c r="U7" s="34"/>
      <c r="V7" s="48"/>
      <c r="W7" s="49"/>
      <c r="X7" s="41"/>
    </row>
    <row r="8" spans="1:24" ht="17.25" x14ac:dyDescent="0.25">
      <c r="A8" s="32"/>
      <c r="B8" s="34"/>
      <c r="C8" s="35"/>
      <c r="D8" s="35"/>
      <c r="E8" s="34"/>
      <c r="F8" s="34"/>
      <c r="G8" s="37"/>
      <c r="H8" s="39"/>
      <c r="I8" s="51"/>
      <c r="J8" s="53"/>
      <c r="K8" s="12" t="s">
        <v>25</v>
      </c>
      <c r="L8" s="13" t="s">
        <v>25</v>
      </c>
      <c r="M8" s="13" t="s">
        <v>25</v>
      </c>
      <c r="N8" s="13" t="s">
        <v>25</v>
      </c>
      <c r="O8" s="13" t="s">
        <v>26</v>
      </c>
      <c r="P8" s="13" t="s">
        <v>27</v>
      </c>
      <c r="Q8" s="13" t="s">
        <v>28</v>
      </c>
      <c r="R8" s="14" t="s">
        <v>27</v>
      </c>
      <c r="S8" s="13" t="s">
        <v>29</v>
      </c>
      <c r="T8" s="13" t="s">
        <v>30</v>
      </c>
      <c r="U8" s="13" t="s">
        <v>27</v>
      </c>
      <c r="V8" s="13" t="s">
        <v>27</v>
      </c>
      <c r="W8" s="13" t="s">
        <v>31</v>
      </c>
      <c r="X8" s="15" t="s">
        <v>30</v>
      </c>
    </row>
    <row r="9" spans="1:24" ht="30" x14ac:dyDescent="0.25">
      <c r="A9" s="56">
        <v>1</v>
      </c>
      <c r="B9" s="3">
        <v>1</v>
      </c>
      <c r="C9" s="4" t="s">
        <v>32</v>
      </c>
      <c r="D9" s="4" t="s">
        <v>33</v>
      </c>
      <c r="E9" s="59" t="s">
        <v>34</v>
      </c>
      <c r="F9" s="61" t="s">
        <v>35</v>
      </c>
      <c r="G9" s="63" t="s">
        <v>36</v>
      </c>
      <c r="H9" s="24"/>
      <c r="I9" s="25"/>
      <c r="J9" s="26"/>
      <c r="K9" s="72">
        <v>89.88</v>
      </c>
      <c r="L9" s="55">
        <v>44.34</v>
      </c>
      <c r="M9" s="55">
        <v>0</v>
      </c>
      <c r="N9" s="55">
        <v>0</v>
      </c>
      <c r="O9" s="55">
        <v>0</v>
      </c>
      <c r="P9" s="67">
        <v>37.119024024809839</v>
      </c>
      <c r="Q9" s="55">
        <v>407.59199999999998</v>
      </c>
      <c r="R9" s="67">
        <v>71.890100384842995</v>
      </c>
      <c r="S9" s="55">
        <v>8048.7060000000001</v>
      </c>
      <c r="T9" s="55">
        <f>S9/Q9</f>
        <v>19.746967555791088</v>
      </c>
      <c r="U9" s="55">
        <f>5651071/S9/1000*100</f>
        <v>70.210925830810552</v>
      </c>
      <c r="V9" s="61">
        <f>W9/S9/10</f>
        <v>38.61600858572794</v>
      </c>
      <c r="W9" s="61">
        <f>2542982+565107</f>
        <v>3108089</v>
      </c>
      <c r="X9" s="68">
        <v>12.1</v>
      </c>
    </row>
    <row r="10" spans="1:24" ht="30" x14ac:dyDescent="0.25">
      <c r="A10" s="57"/>
      <c r="B10" s="3">
        <v>2</v>
      </c>
      <c r="C10" s="4" t="s">
        <v>32</v>
      </c>
      <c r="D10" s="4" t="s">
        <v>37</v>
      </c>
      <c r="E10" s="60"/>
      <c r="F10" s="62"/>
      <c r="G10" s="64"/>
      <c r="H10" s="24"/>
      <c r="I10" s="25"/>
      <c r="J10" s="26"/>
      <c r="K10" s="72"/>
      <c r="L10" s="55"/>
      <c r="M10" s="55"/>
      <c r="N10" s="55"/>
      <c r="O10" s="55"/>
      <c r="P10" s="67"/>
      <c r="Q10" s="55"/>
      <c r="R10" s="67"/>
      <c r="S10" s="55"/>
      <c r="T10" s="55"/>
      <c r="U10" s="55"/>
      <c r="V10" s="62"/>
      <c r="W10" s="62"/>
      <c r="X10" s="68"/>
    </row>
    <row r="11" spans="1:24" ht="60" x14ac:dyDescent="0.25">
      <c r="A11" s="57"/>
      <c r="B11" s="3">
        <v>3</v>
      </c>
      <c r="C11" s="59" t="s">
        <v>38</v>
      </c>
      <c r="D11" s="4" t="s">
        <v>39</v>
      </c>
      <c r="E11" s="4" t="s">
        <v>40</v>
      </c>
      <c r="F11" s="61" t="s">
        <v>35</v>
      </c>
      <c r="G11" s="63" t="s">
        <v>36</v>
      </c>
      <c r="H11" s="24"/>
      <c r="I11" s="25"/>
      <c r="J11" s="26"/>
      <c r="K11" s="72">
        <v>0</v>
      </c>
      <c r="L11" s="55">
        <v>45.4</v>
      </c>
      <c r="M11" s="55">
        <v>188.63576057064222</v>
      </c>
      <c r="N11" s="55">
        <v>0</v>
      </c>
      <c r="O11" s="55">
        <v>0</v>
      </c>
      <c r="P11" s="67">
        <v>23.621052118594374</v>
      </c>
      <c r="Q11" s="55">
        <v>761.12328069539433</v>
      </c>
      <c r="R11" s="67">
        <v>29.64194142894641</v>
      </c>
      <c r="S11" s="55">
        <v>18278.317048275861</v>
      </c>
      <c r="T11" s="55">
        <v>24.014923090482817</v>
      </c>
      <c r="U11" s="55">
        <v>32.244778680356575</v>
      </c>
      <c r="V11" s="61">
        <f>W11/S11/1000*100</f>
        <v>17.734628274196119</v>
      </c>
      <c r="W11" s="61">
        <v>3241591.5832907399</v>
      </c>
      <c r="X11" s="68">
        <v>19.755965750051601</v>
      </c>
    </row>
    <row r="12" spans="1:24" ht="60" x14ac:dyDescent="0.25">
      <c r="A12" s="57"/>
      <c r="B12" s="3">
        <v>4</v>
      </c>
      <c r="C12" s="69"/>
      <c r="D12" s="4" t="s">
        <v>41</v>
      </c>
      <c r="E12" s="4" t="s">
        <v>40</v>
      </c>
      <c r="F12" s="70"/>
      <c r="G12" s="71"/>
      <c r="H12" s="24"/>
      <c r="I12" s="25"/>
      <c r="J12" s="26"/>
      <c r="K12" s="72"/>
      <c r="L12" s="55"/>
      <c r="M12" s="55"/>
      <c r="N12" s="55"/>
      <c r="O12" s="55"/>
      <c r="P12" s="67"/>
      <c r="Q12" s="55"/>
      <c r="R12" s="67"/>
      <c r="S12" s="55"/>
      <c r="T12" s="55"/>
      <c r="U12" s="55"/>
      <c r="V12" s="70"/>
      <c r="W12" s="70"/>
      <c r="X12" s="68"/>
    </row>
    <row r="13" spans="1:24" ht="60" x14ac:dyDescent="0.25">
      <c r="A13" s="57"/>
      <c r="B13" s="3">
        <v>5</v>
      </c>
      <c r="C13" s="69"/>
      <c r="D13" s="4" t="s">
        <v>42</v>
      </c>
      <c r="E13" s="4" t="s">
        <v>40</v>
      </c>
      <c r="F13" s="70"/>
      <c r="G13" s="71"/>
      <c r="H13" s="24"/>
      <c r="I13" s="25"/>
      <c r="J13" s="26"/>
      <c r="K13" s="72"/>
      <c r="L13" s="55"/>
      <c r="M13" s="55"/>
      <c r="N13" s="55"/>
      <c r="O13" s="55"/>
      <c r="P13" s="67"/>
      <c r="Q13" s="55"/>
      <c r="R13" s="67"/>
      <c r="S13" s="55"/>
      <c r="T13" s="55"/>
      <c r="U13" s="55"/>
      <c r="V13" s="70"/>
      <c r="W13" s="70"/>
      <c r="X13" s="68"/>
    </row>
    <row r="14" spans="1:24" ht="45" x14ac:dyDescent="0.25">
      <c r="A14" s="57"/>
      <c r="B14" s="3">
        <v>6</v>
      </c>
      <c r="C14" s="69"/>
      <c r="D14" s="4" t="s">
        <v>43</v>
      </c>
      <c r="E14" s="4" t="s">
        <v>44</v>
      </c>
      <c r="F14" s="70"/>
      <c r="G14" s="71"/>
      <c r="H14" s="24"/>
      <c r="I14" s="25"/>
      <c r="J14" s="26"/>
      <c r="K14" s="72"/>
      <c r="L14" s="55"/>
      <c r="M14" s="55"/>
      <c r="N14" s="55"/>
      <c r="O14" s="55"/>
      <c r="P14" s="67"/>
      <c r="Q14" s="55"/>
      <c r="R14" s="67"/>
      <c r="S14" s="55"/>
      <c r="T14" s="55"/>
      <c r="U14" s="55"/>
      <c r="V14" s="70"/>
      <c r="W14" s="70"/>
      <c r="X14" s="68"/>
    </row>
    <row r="15" spans="1:24" ht="60" x14ac:dyDescent="0.25">
      <c r="A15" s="57"/>
      <c r="B15" s="3">
        <v>7</v>
      </c>
      <c r="C15" s="60"/>
      <c r="D15" s="4" t="s">
        <v>45</v>
      </c>
      <c r="E15" s="4" t="s">
        <v>40</v>
      </c>
      <c r="F15" s="62"/>
      <c r="G15" s="64"/>
      <c r="H15" s="24"/>
      <c r="I15" s="25"/>
      <c r="J15" s="26"/>
      <c r="K15" s="72"/>
      <c r="L15" s="55"/>
      <c r="M15" s="55"/>
      <c r="N15" s="55"/>
      <c r="O15" s="55"/>
      <c r="P15" s="67"/>
      <c r="Q15" s="55"/>
      <c r="R15" s="67"/>
      <c r="S15" s="55"/>
      <c r="T15" s="55"/>
      <c r="U15" s="55"/>
      <c r="V15" s="62"/>
      <c r="W15" s="62"/>
      <c r="X15" s="68"/>
    </row>
    <row r="16" spans="1:24" ht="105" x14ac:dyDescent="0.25">
      <c r="A16" s="57"/>
      <c r="B16" s="3">
        <v>8</v>
      </c>
      <c r="C16" s="65" t="s">
        <v>46</v>
      </c>
      <c r="D16" s="4" t="s">
        <v>47</v>
      </c>
      <c r="E16" s="4" t="s">
        <v>48</v>
      </c>
      <c r="F16" s="5" t="s">
        <v>35</v>
      </c>
      <c r="G16" s="6" t="s">
        <v>36</v>
      </c>
      <c r="H16" s="24"/>
      <c r="I16" s="25"/>
      <c r="J16" s="26"/>
      <c r="K16" s="16">
        <v>320.81</v>
      </c>
      <c r="L16" s="5">
        <v>38.47</v>
      </c>
      <c r="M16" s="5">
        <v>0</v>
      </c>
      <c r="N16" s="5">
        <v>0</v>
      </c>
      <c r="O16" s="5">
        <v>0</v>
      </c>
      <c r="P16" s="5">
        <v>51.169989488342452</v>
      </c>
      <c r="Q16" s="5">
        <v>889.14154190221916</v>
      </c>
      <c r="R16" s="5">
        <v>81.003542625880726</v>
      </c>
      <c r="S16" s="5">
        <v>24871.427800000001</v>
      </c>
      <c r="T16" s="5">
        <v>27.972405548379118</v>
      </c>
      <c r="U16" s="5">
        <v>66.882096732701442</v>
      </c>
      <c r="V16" s="5">
        <f>W16/1000/S16*100</f>
        <v>36.785153202985796</v>
      </c>
      <c r="W16" s="5">
        <v>9148992.8200000003</v>
      </c>
      <c r="X16" s="17">
        <v>17.682713312847358</v>
      </c>
    </row>
    <row r="17" spans="1:24" ht="120" x14ac:dyDescent="0.25">
      <c r="A17" s="57"/>
      <c r="B17" s="3">
        <v>9</v>
      </c>
      <c r="C17" s="66"/>
      <c r="D17" s="4" t="s">
        <v>49</v>
      </c>
      <c r="E17" s="4" t="s">
        <v>50</v>
      </c>
      <c r="F17" s="5" t="s">
        <v>35</v>
      </c>
      <c r="G17" s="6" t="s">
        <v>36</v>
      </c>
      <c r="H17" s="24"/>
      <c r="I17" s="25"/>
      <c r="J17" s="26"/>
      <c r="K17" s="16">
        <v>-475.81399357220113</v>
      </c>
      <c r="L17" s="5">
        <v>98.14</v>
      </c>
      <c r="M17" s="5">
        <v>1231.4531352729223</v>
      </c>
      <c r="N17" s="5">
        <v>0</v>
      </c>
      <c r="O17" s="5">
        <v>0</v>
      </c>
      <c r="P17" s="5">
        <v>53.462209426667549</v>
      </c>
      <c r="Q17" s="5">
        <v>2829.8480276817363</v>
      </c>
      <c r="R17" s="5">
        <v>69.338080639154114</v>
      </c>
      <c r="S17" s="5">
        <v>73477.543000000005</v>
      </c>
      <c r="T17" s="5">
        <v>25.965190455896728</v>
      </c>
      <c r="U17" s="5">
        <v>65.957295976942362</v>
      </c>
      <c r="V17" s="5">
        <f>W17/1000/S17*100</f>
        <v>36.276512787318296</v>
      </c>
      <c r="W17" s="5">
        <v>26655090.282202303</v>
      </c>
      <c r="X17" s="17">
        <v>16.5459248199118</v>
      </c>
    </row>
    <row r="18" spans="1:24" ht="75.75" thickBot="1" x14ac:dyDescent="0.3">
      <c r="A18" s="58"/>
      <c r="B18" s="3">
        <v>10</v>
      </c>
      <c r="C18" s="4" t="s">
        <v>51</v>
      </c>
      <c r="D18" s="4" t="s">
        <v>52</v>
      </c>
      <c r="E18" s="4" t="s">
        <v>53</v>
      </c>
      <c r="F18" s="5" t="s">
        <v>35</v>
      </c>
      <c r="G18" s="6" t="s">
        <v>36</v>
      </c>
      <c r="H18" s="24"/>
      <c r="I18" s="25"/>
      <c r="J18" s="26"/>
      <c r="K18" s="16">
        <v>-145.05820706749134</v>
      </c>
      <c r="L18" s="5">
        <v>27.94862400088029</v>
      </c>
      <c r="M18" s="5">
        <v>276.41535729001026</v>
      </c>
      <c r="N18" s="5">
        <v>0</v>
      </c>
      <c r="O18" s="5">
        <v>0</v>
      </c>
      <c r="P18" s="5">
        <v>36.252327251507211</v>
      </c>
      <c r="Q18" s="5">
        <v>656.9057986536086</v>
      </c>
      <c r="R18" s="5">
        <v>62.920244242594627</v>
      </c>
      <c r="S18" s="5">
        <v>22367.421039999997</v>
      </c>
      <c r="T18" s="5">
        <v>34.049662959048575</v>
      </c>
      <c r="U18" s="5">
        <v>66.617412769013626</v>
      </c>
      <c r="V18" s="5">
        <f>W18/1000/S18*100</f>
        <v>36.639577022957496</v>
      </c>
      <c r="W18" s="5">
        <v>8195328.46</v>
      </c>
      <c r="X18" s="17">
        <v>21.574010473110544</v>
      </c>
    </row>
    <row r="19" spans="1:24" ht="15.75" thickBot="1" x14ac:dyDescent="0.3">
      <c r="A19" s="73" t="s">
        <v>54</v>
      </c>
      <c r="B19" s="74"/>
      <c r="C19" s="74"/>
      <c r="D19" s="74"/>
      <c r="E19" s="74"/>
      <c r="F19" s="74"/>
      <c r="G19" s="75"/>
      <c r="H19" s="21">
        <f t="shared" ref="H19:O19" si="0">SUM(H9:H18)</f>
        <v>0</v>
      </c>
      <c r="I19" s="22">
        <f t="shared" si="0"/>
        <v>0</v>
      </c>
      <c r="J19" s="23">
        <f t="shared" si="0"/>
        <v>0</v>
      </c>
      <c r="K19" s="18">
        <f t="shared" si="0"/>
        <v>-210.18220063969247</v>
      </c>
      <c r="L19" s="19">
        <f t="shared" si="0"/>
        <v>254.29862400088032</v>
      </c>
      <c r="M19" s="19">
        <f t="shared" si="0"/>
        <v>1696.5042531335746</v>
      </c>
      <c r="N19" s="19">
        <f t="shared" si="0"/>
        <v>0</v>
      </c>
      <c r="O19" s="19">
        <f t="shared" si="0"/>
        <v>0</v>
      </c>
      <c r="P19" s="19"/>
      <c r="Q19" s="19">
        <f>SUM(Q9:Q18)</f>
        <v>5544.6106489329577</v>
      </c>
      <c r="R19" s="19"/>
      <c r="S19" s="19">
        <f>SUM(S9:S18)</f>
        <v>147043.41488827587</v>
      </c>
      <c r="T19" s="19">
        <f>S19/Q19</f>
        <v>26.520061407120426</v>
      </c>
      <c r="U19" s="19"/>
      <c r="V19" s="19"/>
      <c r="W19" s="19">
        <f>SUM(W9:W18)</f>
        <v>50349092.145493045</v>
      </c>
      <c r="X19" s="20">
        <f>(147043400-W19)/5544600</f>
        <v>17.439365843254148</v>
      </c>
    </row>
    <row r="20" spans="1:24" ht="15.75" thickBot="1" x14ac:dyDescent="0.3">
      <c r="A20" s="76" t="s">
        <v>55</v>
      </c>
      <c r="B20" s="77"/>
      <c r="C20" s="77"/>
      <c r="D20" s="77"/>
      <c r="E20" s="77"/>
      <c r="F20" s="77"/>
      <c r="G20" s="77"/>
      <c r="H20" s="78">
        <f>SUM(H19:J19)</f>
        <v>0</v>
      </c>
      <c r="I20" s="79"/>
      <c r="J20" s="80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</sheetData>
  <mergeCells count="65">
    <mergeCell ref="W11:W15"/>
    <mergeCell ref="X11:X15"/>
    <mergeCell ref="A19:G19"/>
    <mergeCell ref="A20:G20"/>
    <mergeCell ref="H20:J20"/>
    <mergeCell ref="Q11:Q15"/>
    <mergeCell ref="R11:R15"/>
    <mergeCell ref="S11:S15"/>
    <mergeCell ref="T11:T15"/>
    <mergeCell ref="U11:U15"/>
    <mergeCell ref="V11:V15"/>
    <mergeCell ref="K11:K15"/>
    <mergeCell ref="L11:L15"/>
    <mergeCell ref="M11:M15"/>
    <mergeCell ref="N11:N15"/>
    <mergeCell ref="O11:O15"/>
    <mergeCell ref="P11:P15"/>
    <mergeCell ref="V9:V10"/>
    <mergeCell ref="W9:W10"/>
    <mergeCell ref="X9:X10"/>
    <mergeCell ref="C11:C15"/>
    <mergeCell ref="F11:F15"/>
    <mergeCell ref="G11:G15"/>
    <mergeCell ref="P9:P10"/>
    <mergeCell ref="Q9:Q10"/>
    <mergeCell ref="R9:R10"/>
    <mergeCell ref="S9:S10"/>
    <mergeCell ref="T9:T10"/>
    <mergeCell ref="U9:U10"/>
    <mergeCell ref="K9:K10"/>
    <mergeCell ref="L9:L10"/>
    <mergeCell ref="M9:M10"/>
    <mergeCell ref="N9:N10"/>
    <mergeCell ref="O9:O10"/>
    <mergeCell ref="A9:A18"/>
    <mergeCell ref="E9:E10"/>
    <mergeCell ref="F9:F10"/>
    <mergeCell ref="G9:G10"/>
    <mergeCell ref="C16:C17"/>
    <mergeCell ref="T5:T7"/>
    <mergeCell ref="U5:U7"/>
    <mergeCell ref="V5:W7"/>
    <mergeCell ref="I5:I8"/>
    <mergeCell ref="J5:J8"/>
    <mergeCell ref="K5:O5"/>
    <mergeCell ref="P5:P7"/>
    <mergeCell ref="Q5:Q7"/>
    <mergeCell ref="R5:R7"/>
    <mergeCell ref="O6:O7"/>
    <mergeCell ref="A1:C1"/>
    <mergeCell ref="A3:X3"/>
    <mergeCell ref="A5:A8"/>
    <mergeCell ref="B5:B8"/>
    <mergeCell ref="C5:C8"/>
    <mergeCell ref="D5:D8"/>
    <mergeCell ref="E5:E8"/>
    <mergeCell ref="F5:F8"/>
    <mergeCell ref="G5:G8"/>
    <mergeCell ref="H5:H8"/>
    <mergeCell ref="X5:X7"/>
    <mergeCell ref="K6:K7"/>
    <mergeCell ref="L6:L7"/>
    <mergeCell ref="M6:M7"/>
    <mergeCell ref="N6:N7"/>
    <mergeCell ref="S5:S7"/>
  </mergeCells>
  <pageMargins left="0.7" right="0.7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Dvořák Milan</cp:lastModifiedBy>
  <cp:lastPrinted>2022-03-02T08:27:32Z</cp:lastPrinted>
  <dcterms:created xsi:type="dcterms:W3CDTF">2015-06-05T18:19:34Z</dcterms:created>
  <dcterms:modified xsi:type="dcterms:W3CDTF">2022-03-22T13:10:07Z</dcterms:modified>
</cp:coreProperties>
</file>