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1"/>
  <workbookPr/>
  <bookViews>
    <workbookView xWindow="1980" yWindow="500" windowWidth="28800" windowHeight="18000" tabRatio="276" activeTab="0"/>
  </bookViews>
  <sheets>
    <sheet name="Rekapitulace dílů" sheetId="3" r:id="rId1"/>
    <sheet name="Zahrada" sheetId="1" r:id="rId2"/>
    <sheet name="seniorské a dětské herní prvky" sheetId="2" r:id="rId3"/>
    <sheet name="stavební část" sheetId="6" r:id="rId4"/>
    <sheet name="Technologie vodního prvku" sheetId="8" r:id="rId5"/>
    <sheet name="VRN" sheetId="7" r:id="rId6"/>
  </sheets>
  <definedNames>
    <definedName name="_xlnm._FilterDatabase" localSheetId="3" hidden="1">'stavební část'!$E$1:$E$95</definedName>
    <definedName name="_xlnm._FilterDatabase" localSheetId="4" hidden="1">'Technologie vodního prvku'!$F$1:$F$83</definedName>
    <definedName name="_xlnm._FilterDatabase" localSheetId="1" hidden="1">'Zahrada'!$D$1:$D$139</definedName>
    <definedName name="Excel_BuiltIn_Print_Titles_1">'Zahrada'!$A$88:$ID$88</definedName>
    <definedName name="_xlnm.Print_Area" localSheetId="0">'Rekapitulace dílů'!$A$1:$F$40</definedName>
    <definedName name="_xlnm.Print_Area" localSheetId="2">'seniorské a dětské herní prvky'!$A$1:$D$40</definedName>
    <definedName name="_xlnm.Print_Area" localSheetId="3">'stavební část'!$A$1:$G$97</definedName>
    <definedName name="_xlnm.Print_Area" localSheetId="4">'Technologie vodního prvku'!$A$1:$G$71</definedName>
    <definedName name="_xlnm.Print_Area" localSheetId="5">'VRN'!$A$1:$G$35</definedName>
    <definedName name="_xlnm.Print_Area" localSheetId="1">'Zahrada'!$A$1:$F$140</definedName>
    <definedName name="_xlnm.Print_Titles" localSheetId="1">'Zahrada'!$88:$88</definedName>
  </definedNames>
  <calcPr calcId="191029"/>
  <extLst/>
</workbook>
</file>

<file path=xl/sharedStrings.xml><?xml version="1.0" encoding="utf-8"?>
<sst xmlns="http://schemas.openxmlformats.org/spreadsheetml/2006/main" count="639" uniqueCount="388">
  <si>
    <t>ROSTLINNÝ MATERIÁL</t>
  </si>
  <si>
    <t>Název rostliny</t>
  </si>
  <si>
    <t>Velikost</t>
  </si>
  <si>
    <t>Kusy</t>
  </si>
  <si>
    <t>Cena za kus</t>
  </si>
  <si>
    <t>listnate stromy</t>
  </si>
  <si>
    <t>Soliterní strom A – Acer rubrum ´October Glory´</t>
  </si>
  <si>
    <t>Ok 16-18</t>
  </si>
  <si>
    <t>Soliterní strom B – Quercus palustris</t>
  </si>
  <si>
    <t>Soliterní strom C – Malus x ´Rudolph´</t>
  </si>
  <si>
    <t>Soliterní listnaté kere</t>
  </si>
  <si>
    <t xml:space="preserve">Soliterní keř A – Amelanchier  lamarckii                               </t>
  </si>
  <si>
    <t>V 120-150</t>
  </si>
  <si>
    <t xml:space="preserve">Soliterní keř B – Euonymus alatus          </t>
  </si>
  <si>
    <t>V 100-125</t>
  </si>
  <si>
    <t xml:space="preserve">Soliterní keř C – Koelreuteria paniculata                          </t>
  </si>
  <si>
    <t>V 200-250</t>
  </si>
  <si>
    <t xml:space="preserve">Soliterní keř D – Hamamelis virginiana                               </t>
  </si>
  <si>
    <t>listnaté kere</t>
  </si>
  <si>
    <t>listnate keře skupina A</t>
  </si>
  <si>
    <t>V 20-40</t>
  </si>
  <si>
    <t>Cornus sanguinea ´Winter Flame´</t>
  </si>
  <si>
    <t>Hydrangea paniculata ´Limelight´</t>
  </si>
  <si>
    <t>Hypericom calycinum</t>
  </si>
  <si>
    <t>V 40-60</t>
  </si>
  <si>
    <t>listnate keře skupina D</t>
  </si>
  <si>
    <t>Deutzia hybrida ´Strawberry Fields´</t>
  </si>
  <si>
    <t>Phyladelphus ´Belle Etoile´</t>
  </si>
  <si>
    <t>Lonicera pileata</t>
  </si>
  <si>
    <t>Rosa glauca</t>
  </si>
  <si>
    <t>listnate keře skupina E</t>
  </si>
  <si>
    <t>Cornus mas</t>
  </si>
  <si>
    <t>Aronia melanocaropa</t>
  </si>
  <si>
    <t>Kolkwitzia amabilis</t>
  </si>
  <si>
    <t>Physocarpos opulifolius</t>
  </si>
  <si>
    <t>Spiraea cinerea ´Grewsheim´</t>
  </si>
  <si>
    <t>trvalky a travy</t>
  </si>
  <si>
    <t>trvalky skupina A</t>
  </si>
  <si>
    <t>V 15-20</t>
  </si>
  <si>
    <t>Aster dumosus Jenny</t>
  </si>
  <si>
    <t>C2</t>
  </si>
  <si>
    <t>Lavandulla angustifolia</t>
  </si>
  <si>
    <t>Rudbeckia fulgida Goldsturm</t>
  </si>
  <si>
    <t>Salvia superba New Dimension Rose</t>
  </si>
  <si>
    <t>Sedum telephilum Purple Emperor</t>
  </si>
  <si>
    <t>trvalky skupina B</t>
  </si>
  <si>
    <t>Brunera macrophylla</t>
  </si>
  <si>
    <t>Iris sibirika</t>
  </si>
  <si>
    <t>Hemerocalis Citrina</t>
  </si>
  <si>
    <t>Lythtum salicaria Robert</t>
  </si>
  <si>
    <t>Primula veris</t>
  </si>
  <si>
    <t>Agastache hybride</t>
  </si>
  <si>
    <t>trvalky skupina C</t>
  </si>
  <si>
    <t>Hosta lancifolia</t>
  </si>
  <si>
    <t>Ligularia przewalski</t>
  </si>
  <si>
    <t>Hosta fortunei Patriot</t>
  </si>
  <si>
    <t>Carex morowii</t>
  </si>
  <si>
    <t>Heuchera Lime marmelade</t>
  </si>
  <si>
    <t>Matheucia struthiopteris</t>
  </si>
  <si>
    <t>trvalky skupina D</t>
  </si>
  <si>
    <t>Penisetum alupecuroides</t>
  </si>
  <si>
    <t>Echinacea purpurea</t>
  </si>
  <si>
    <t>trvalky skupina E</t>
  </si>
  <si>
    <t>Anemone hupehensis</t>
  </si>
  <si>
    <t>Panicum virgatum</t>
  </si>
  <si>
    <t>Aster dumosus Kristýna</t>
  </si>
  <si>
    <t>Aster divaricatus</t>
  </si>
  <si>
    <t>Salvia nemorosa Blaukonigin</t>
  </si>
  <si>
    <t>Liatris Floristan Violet</t>
  </si>
  <si>
    <t>Helenium Double Trouble</t>
  </si>
  <si>
    <t>trvalky skupina F</t>
  </si>
  <si>
    <t>Astilbe arendsii Glut</t>
  </si>
  <si>
    <t>Geranium macrorhizum</t>
  </si>
  <si>
    <t>popínavé rostliny</t>
  </si>
  <si>
    <t xml:space="preserve">Parthenocissus quinquefolia </t>
  </si>
  <si>
    <t>V 30-40</t>
  </si>
  <si>
    <t>Hedera  helix</t>
  </si>
  <si>
    <t xml:space="preserve">Parthenocissus tricuspidata </t>
  </si>
  <si>
    <t>Wisteria sinensis</t>
  </si>
  <si>
    <t>B</t>
  </si>
  <si>
    <t>PRÁCE A DODÁVKY</t>
  </si>
  <si>
    <t>Jednotka</t>
  </si>
  <si>
    <t>Množství</t>
  </si>
  <si>
    <t>Plošná úprava terénu – založení záhonu</t>
  </si>
  <si>
    <t xml:space="preserve">Pokácení keřů nad 100 cm, vč. odstranění kořenů        </t>
  </si>
  <si>
    <t>ks</t>
  </si>
  <si>
    <t xml:space="preserve">Pokácení stromů a ošetření koruny ve skupině vč.odvozu odpadu     </t>
  </si>
  <si>
    <t>kpl.</t>
  </si>
  <si>
    <t xml:space="preserve">Chemické odplevelenf postřikem na široko před založením                   </t>
  </si>
  <si>
    <t>m2</t>
  </si>
  <si>
    <t xml:space="preserve">Obdělání půd  rytím                                                  </t>
  </si>
  <si>
    <t xml:space="preserve">Výměna,  rozprostření substrátu v rovině, tl.vrstvy do 200 mm  </t>
  </si>
  <si>
    <t xml:space="preserve">Rozprostření substrátu v rovině, tl.vrstvy do 200 mm                  </t>
  </si>
  <si>
    <t>m3</t>
  </si>
  <si>
    <t xml:space="preserve">Obdělání půdy hrabáním                                           </t>
  </si>
  <si>
    <t xml:space="preserve">Vytyčení, založení záhonů                                             </t>
  </si>
  <si>
    <t xml:space="preserve">herbicid ROUNDUP                                                      </t>
  </si>
  <si>
    <t>l</t>
  </si>
  <si>
    <t xml:space="preserve">substrát pěstební                                             </t>
  </si>
  <si>
    <t xml:space="preserve">pěstební substrát pro výměnu                                      </t>
  </si>
  <si>
    <t>Výsadba rostlin</t>
  </si>
  <si>
    <t xml:space="preserve">Hloubení jamek s  50%  výměnou do 1m3                           </t>
  </si>
  <si>
    <t xml:space="preserve">Hloubení jamek s  50%  výměnou do 0,125  m3                         </t>
  </si>
  <si>
    <t xml:space="preserve">Hloubení jamek s  50%  výměnou   do 0,02  m3                    </t>
  </si>
  <si>
    <t xml:space="preserve">Hloubeni jamek bez výměnou do 0,01 m3 pro trvalky                </t>
  </si>
  <si>
    <t xml:space="preserve">Výsadba  dřeviny s balem do 800  mm                          </t>
  </si>
  <si>
    <t xml:space="preserve">Výsadba  dřeviny s balem do 400  mm                           </t>
  </si>
  <si>
    <t xml:space="preserve">Výsadba  dřeviny s balem do 200  mm                            </t>
  </si>
  <si>
    <t xml:space="preserve">Výsadba  trvalek                                                  </t>
  </si>
  <si>
    <t xml:space="preserve">Ukotvení dřeviny 3 kůly do 300 cm                         </t>
  </si>
  <si>
    <t xml:space="preserve">Obalení kmene rákosovou stínovkou                          </t>
  </si>
  <si>
    <t xml:space="preserve">Mulčování  rostlin drc. borovou kůrou, vrstva do 10 cm          </t>
  </si>
  <si>
    <t xml:space="preserve">Mulčování   rostlin drc. borovou kůrou, vrstva do 5 cm              </t>
  </si>
  <si>
    <t xml:space="preserve">Zálivka bez dovozu vody (501/strom, 30I/m2 skupina)                   </t>
  </si>
  <si>
    <t xml:space="preserve">hnojivo SILVAMIX  (tablety po 10g)                       </t>
  </si>
  <si>
    <t>kg</t>
  </si>
  <si>
    <t xml:space="preserve">kůlování (3 kůly 6cm, příčky, provázek)                     </t>
  </si>
  <si>
    <t xml:space="preserve">rákosový obal  kmene (cca 0,5m x1,8m)                      </t>
  </si>
  <si>
    <t xml:space="preserve">drcená borová  kůra                                     </t>
  </si>
  <si>
    <t xml:space="preserve">založeni trávníku výsevem, parkový                      </t>
  </si>
  <si>
    <t xml:space="preserve">připrava plochy pro obnovu trávníku, vč.doplnění substrátu           </t>
  </si>
  <si>
    <t xml:space="preserve">substrát na trávník                        </t>
  </si>
  <si>
    <t xml:space="preserve">travní osivo (pro obnovu)                 </t>
  </si>
  <si>
    <t xml:space="preserve">odvoz výkopku ze záhonů                            </t>
  </si>
  <si>
    <t>%</t>
  </si>
  <si>
    <t>CELKEM BEZ DPH</t>
  </si>
  <si>
    <t>ROZPOČET CELKEM VČETNĚ DPH</t>
  </si>
  <si>
    <t>umístění</t>
  </si>
  <si>
    <t>Název</t>
  </si>
  <si>
    <t>cena bez DPH</t>
  </si>
  <si>
    <t>H2</t>
  </si>
  <si>
    <t xml:space="preserve">Balanční lávka </t>
  </si>
  <si>
    <t xml:space="preserve">montáž vč. Dopravy </t>
  </si>
  <si>
    <t>mezisoučet dětské prvky</t>
  </si>
  <si>
    <t>H3</t>
  </si>
  <si>
    <t>mezisoučet seniorské prvky</t>
  </si>
  <si>
    <t>M2</t>
  </si>
  <si>
    <t>mezisoučet mobiliář</t>
  </si>
  <si>
    <t>Doprava</t>
  </si>
  <si>
    <t>H1</t>
  </si>
  <si>
    <t>S1</t>
  </si>
  <si>
    <t>S2</t>
  </si>
  <si>
    <t>S3</t>
  </si>
  <si>
    <t>S4</t>
  </si>
  <si>
    <t>S5</t>
  </si>
  <si>
    <t>Cenová nabídka- položkový rozpočet</t>
  </si>
  <si>
    <t>položka</t>
  </si>
  <si>
    <t>jedn.</t>
  </si>
  <si>
    <t>množství</t>
  </si>
  <si>
    <t>jednotková cena</t>
  </si>
  <si>
    <t>cena celkem</t>
  </si>
  <si>
    <t>1.1</t>
  </si>
  <si>
    <t>kpl</t>
  </si>
  <si>
    <t>1.2</t>
  </si>
  <si>
    <t>1.3</t>
  </si>
  <si>
    <t>1.4</t>
  </si>
  <si>
    <t>Celkem Kč bez DPH</t>
  </si>
  <si>
    <t>Zahrada</t>
  </si>
  <si>
    <t>Seniorské a herní prvky</t>
  </si>
  <si>
    <t>Stavební část</t>
  </si>
  <si>
    <t>Seniorské a dětské herní prvky</t>
  </si>
  <si>
    <t>pol. Č.</t>
  </si>
  <si>
    <t>ozn.</t>
  </si>
  <si>
    <t>VRN</t>
  </si>
  <si>
    <t>Celkem Kč včetně 15%DPH</t>
  </si>
  <si>
    <t>121112003</t>
  </si>
  <si>
    <t>167111101</t>
  </si>
  <si>
    <t>997221141</t>
  </si>
  <si>
    <t>t</t>
  </si>
  <si>
    <t>171251201</t>
  </si>
  <si>
    <t>167151101</t>
  </si>
  <si>
    <t>Nakládání výkopku z hornin třídy těžitelnosti I skupiny 1 až 3 do 100 m3</t>
  </si>
  <si>
    <t>162206112</t>
  </si>
  <si>
    <t>Vodorovné přemístění do 50 m bez naložení výkopku ze zemin schopných zúrodnění</t>
  </si>
  <si>
    <t>171203111</t>
  </si>
  <si>
    <t>Uložení a hrubé rozhrnutí výkopku bez zhutnění v rovině a ve svahu do 1:5</t>
  </si>
  <si>
    <t>181351103</t>
  </si>
  <si>
    <t>Rozprostření ornice tl vrstvy do 200 mm pl přes 100 do 500 m2 v rovině nebo ve svahu do 1:5 strojně</t>
  </si>
  <si>
    <t>m</t>
  </si>
  <si>
    <t>998223011</t>
  </si>
  <si>
    <t>Mimostaveništní doprava</t>
  </si>
  <si>
    <t>010001000</t>
  </si>
  <si>
    <t>Průzkumné, geodetické a projektové práce</t>
  </si>
  <si>
    <t>023002000</t>
  </si>
  <si>
    <t>Odstranění materiálů a konstrukcí</t>
  </si>
  <si>
    <t>030001000</t>
  </si>
  <si>
    <t>Zařízení staveniště</t>
  </si>
  <si>
    <t>032103000</t>
  </si>
  <si>
    <t>Náklady na stavební buňky</t>
  </si>
  <si>
    <t>měs</t>
  </si>
  <si>
    <t>034103000</t>
  </si>
  <si>
    <t>Oplocení staveniště</t>
  </si>
  <si>
    <t>039103000</t>
  </si>
  <si>
    <t>Rozebrání, bourání a odvoz zařízení staveniště</t>
  </si>
  <si>
    <t>hod</t>
  </si>
  <si>
    <t>033002000</t>
  </si>
  <si>
    <t>Připojení staveniště na inženýrské sítě</t>
  </si>
  <si>
    <t>044002000</t>
  </si>
  <si>
    <t>Revize</t>
  </si>
  <si>
    <t>051002000</t>
  </si>
  <si>
    <t>Pojistné</t>
  </si>
  <si>
    <t xml:space="preserve">Uložení sypaniny na skládky nebo meziskládky - Příprava podkladu </t>
  </si>
  <si>
    <t>Vodorovná doprava suti ze sypkých materiálů stavebním kolečkem do 50 m - Příprava podkladu</t>
  </si>
  <si>
    <t xml:space="preserve">lavice </t>
  </si>
  <si>
    <t xml:space="preserve">odpadkový koš </t>
  </si>
  <si>
    <t>132 30-1210.R00</t>
  </si>
  <si>
    <t>131 20-1119.R00  </t>
  </si>
  <si>
    <t>Příplatek za lepivost - hloubení nezap.jam v hor.3 </t>
  </si>
  <si>
    <t>58333664R  </t>
  </si>
  <si>
    <t>Kamenivo těžené frakce 8-16 kačírek praný VL  </t>
  </si>
  <si>
    <t>58333665R  </t>
  </si>
  <si>
    <t>Kamenivo těžené frakce 22-32 kačírek praný VL  </t>
  </si>
  <si>
    <t>58318599R  </t>
  </si>
  <si>
    <t>Kamenivo dolomitové do bet.jemné fr.0-2 tř.A VL  </t>
  </si>
  <si>
    <t>322 22-2111.R00  </t>
  </si>
  <si>
    <t>171 10-1121.R00</t>
  </si>
  <si>
    <t>uložení kameniva do rýhy koryta+ modelace dna</t>
  </si>
  <si>
    <t>583318074R</t>
  </si>
  <si>
    <t>583318076R  </t>
  </si>
  <si>
    <t xml:space="preserve">Kamenivo těžené frakce 16/32 D </t>
  </si>
  <si>
    <t>Zdění zdiva vápencového kamene do MVC- nepravidelné tvary, vodopády</t>
  </si>
  <si>
    <t>Sejmutí ornice tl vrstvy do 200 mm - Příprava podkladu pro rekultivaci zeleně</t>
  </si>
  <si>
    <t>Nakládání výkopku z hornin třídy těžitelnosti I skupiny 1 až 3 ručně - Příprava podkladu</t>
  </si>
  <si>
    <t>273351121</t>
  </si>
  <si>
    <t>Zřízení bednění základových desek</t>
  </si>
  <si>
    <t>273351122</t>
  </si>
  <si>
    <t>Odstranění bednění základových desek</t>
  </si>
  <si>
    <t>60515121</t>
  </si>
  <si>
    <t>762395000</t>
  </si>
  <si>
    <t>Spojovací prostředky</t>
  </si>
  <si>
    <t>413321414</t>
  </si>
  <si>
    <t>Přesun hmot pro sadbové úpravy</t>
  </si>
  <si>
    <r>
      <t>Kamenivo</t>
    </r>
    <r>
      <rPr>
        <sz val="9"/>
        <color indexed="63"/>
        <rFont val="Tahoma"/>
        <family val="2"/>
      </rPr>
      <t> těžené frakce 16/32 B</t>
    </r>
  </si>
  <si>
    <t>Celkem Kč včetně 15% DPH</t>
  </si>
  <si>
    <t>Zpětný zásyp</t>
  </si>
  <si>
    <t>9982230RT1</t>
  </si>
  <si>
    <t>Trenažér pro komplexní procvičení ramen</t>
  </si>
  <si>
    <t>Trenažér pro procvičení kloubů a svalového aparátu horních končetin.</t>
  </si>
  <si>
    <t>Pružinová houpačka</t>
  </si>
  <si>
    <t>M1</t>
  </si>
  <si>
    <t>mulčovací kůra</t>
  </si>
  <si>
    <t>1671511RAS</t>
  </si>
  <si>
    <t xml:space="preserve">hod </t>
  </si>
  <si>
    <t xml:space="preserve">Gula, šachta, skimmer, vzduchování </t>
  </si>
  <si>
    <t xml:space="preserve">Čerpadlová šachta na míru z PPR </t>
  </si>
  <si>
    <t xml:space="preserve">ks </t>
  </si>
  <si>
    <t xml:space="preserve">Stavební materiál na usazení potrubních systémů a čerpadlové šachty </t>
  </si>
  <si>
    <t xml:space="preserve">pol. </t>
  </si>
  <si>
    <t xml:space="preserve">Gula – dnová vpusť 110 mm </t>
  </si>
  <si>
    <t xml:space="preserve">soub. </t>
  </si>
  <si>
    <t xml:space="preserve">Příruba foliová 63mm </t>
  </si>
  <si>
    <t xml:space="preserve">Příruba foliová 110mm </t>
  </si>
  <si>
    <t xml:space="preserve">Oase AquaOxy 4800 CWS vzduchovací kompresor </t>
  </si>
  <si>
    <t xml:space="preserve">Šoupě 63 mm </t>
  </si>
  <si>
    <t xml:space="preserve">Šoupě 110mm </t>
  </si>
  <si>
    <t xml:space="preserve">Skimmer Oase Gravity – hladinový sběrač </t>
  </si>
  <si>
    <t xml:space="preserve">Zpětná klapka PVC 63 mm </t>
  </si>
  <si>
    <t xml:space="preserve">Oase černá odtoková trubka, koleno na skimmer </t>
  </si>
  <si>
    <t xml:space="preserve">Práce spojené s usazením a nepojením rozvodů do technické místnosti </t>
  </si>
  <si>
    <t xml:space="preserve">Práce spojené s usazením čerpadlové šachty a napojení rozvodů vody </t>
  </si>
  <si>
    <t xml:space="preserve">Práce spojené s montáží kompresoru a usazení vzduchovacích hadic a kamenů </t>
  </si>
  <si>
    <t xml:space="preserve">Práce spojené s montáží čerpadla a tvorbou prostupů v šachtě </t>
  </si>
  <si>
    <t xml:space="preserve">Folie, lišty - m2 a m jsou dopočítaný dle reálné spotřeby </t>
  </si>
  <si>
    <t xml:space="preserve">m2 </t>
  </si>
  <si>
    <t xml:space="preserve">Pokládka EPDM Firestone fólie PondGard vč. Geotextilie 300g/m2 </t>
  </si>
  <si>
    <t xml:space="preserve">Spoj. mat. (primer, formflash, vulkan. páska, český prén, tmel) </t>
  </si>
  <si>
    <t xml:space="preserve">Izolace prostupu gula </t>
  </si>
  <si>
    <t xml:space="preserve">Izolace prostupu přes stěnu – průchodka 50-110 mm </t>
  </si>
  <si>
    <t xml:space="preserve">Realizace jezírka, pokládka a instalace dekorativních prvků, kameny a jiné dekorativní prvky </t>
  </si>
  <si>
    <t xml:space="preserve">Realizace jezírka, stavba kamenného lemu, potoku, dekorace mělčin, osazení kamenné vodopádu, ukončení fólie, čištění před napuštěním </t>
  </si>
  <si>
    <t xml:space="preserve">Stavební materiál na usazení/ukotvení dekoračních prvků (beton, lepidlo, pěna) </t>
  </si>
  <si>
    <t xml:space="preserve">tun </t>
  </si>
  <si>
    <t xml:space="preserve">Filtrační soustava a čerpadla </t>
  </si>
  <si>
    <t xml:space="preserve">Ozon UV - C Redox </t>
  </si>
  <si>
    <t xml:space="preserve">AquaForte Phospat 3 270 g </t>
  </si>
  <si>
    <t xml:space="preserve">Oase ProfiClear Guard automatické dopouštění vody </t>
  </si>
  <si>
    <t xml:space="preserve">UV lampa TMC 110 </t>
  </si>
  <si>
    <t xml:space="preserve">Čerpadlo AquaForte DM Vario 30000S </t>
  </si>
  <si>
    <t xml:space="preserve">Spojovací materiál PVC, KG, HT, fitinky, hadice, šroubení atd.; odhad </t>
  </si>
  <si>
    <t xml:space="preserve">Lepidla, tmely, čističe, mazadla </t>
  </si>
  <si>
    <t>Spojovací materiál KG, PE, PVC pro gulu a skimmer, trysky a vzduchování</t>
  </si>
  <si>
    <t>Pomocné práce spojené s instalací (schody, fixace na stěny, kotvení, detaily)</t>
  </si>
  <si>
    <t>Geotextílie 300 g/m2pod kameny a jako spotřební materiál</t>
  </si>
  <si>
    <t>Technologie vodního prvku</t>
  </si>
  <si>
    <t>řezivo jehličnaté boční prkno 40-60mm</t>
  </si>
  <si>
    <t>výkopy a zemní práce pro vodní prvek a technologie</t>
  </si>
  <si>
    <t>Elektroinstalace</t>
  </si>
  <si>
    <t>Usazení jímky a stavební materiál</t>
  </si>
  <si>
    <t>Práce spojené s napojením jímky</t>
  </si>
  <si>
    <t>Pronájem jeřábu/bagru pro usazení solitéru</t>
  </si>
  <si>
    <t>Výběr dekoračního materiálu v kamenolomech nebo deponiích</t>
  </si>
  <si>
    <t>Vodorovný přesun dekoračního materiálu po pozemku - ručně</t>
  </si>
  <si>
    <t>Vodorovný přesun dekoračního materiálu po pozemku za použití mechanizace</t>
  </si>
  <si>
    <t>Kámen lomový</t>
  </si>
  <si>
    <t>Dekorativní štípaný kámen</t>
  </si>
  <si>
    <t>Práce spojené s instalací</t>
  </si>
  <si>
    <t>Doprava a přesun hmot</t>
  </si>
  <si>
    <t>Doprava materiálu, technologie</t>
  </si>
  <si>
    <t>Doprava vnitrostaveništní, přesuny hmot</t>
  </si>
  <si>
    <t>Karčírek praný</t>
  </si>
  <si>
    <t>311 11-2120.RT3</t>
  </si>
  <si>
    <t>279 36-0001.RAA  </t>
  </si>
  <si>
    <t>Výztuž základových konstrukcí  z oceli 10216</t>
  </si>
  <si>
    <t>273 31-6131.R00</t>
  </si>
  <si>
    <t>Základové desky z betonu vodostavebního C 25/30</t>
  </si>
  <si>
    <t xml:space="preserve">Stěna z tvárnic ztraceného bednění, tl. 20 cm  zalití tvárnic betonem C 20/25, </t>
  </si>
  <si>
    <t>979 08-1111.RT2</t>
  </si>
  <si>
    <t>979 08-1121.R00</t>
  </si>
  <si>
    <t>Příplatek k odvozu za každý 1km</t>
  </si>
  <si>
    <t>199 00-0002.R00  </t>
  </si>
  <si>
    <t>Poplatek za skládku horniny 1- 4  </t>
  </si>
  <si>
    <t>Výkopy a hloubení rýh  pro vodní prvek, modelace terénu</t>
  </si>
  <si>
    <t>podsyp pod základové desky z kameniva 16/32</t>
  </si>
  <si>
    <t>kompletní dodávka a zapojení technologie  vodního prvku</t>
  </si>
  <si>
    <t xml:space="preserve">Stěna z tvárnic ztraceného bednění, tl. 30 cm  zalití tvárnic betonem C 20/25, </t>
  </si>
  <si>
    <t>Odvoz suti a vybour. hmot na skládku do 1 km  , kontejnerem 4 t</t>
  </si>
  <si>
    <t>583887512R </t>
  </si>
  <si>
    <t>Obklad břidlice, povrch přírodní štípaný</t>
  </si>
  <si>
    <t>6550-000 RT1</t>
  </si>
  <si>
    <t>113106124</t>
  </si>
  <si>
    <t>Rozebrání dlažeb komunikací pro ručně</t>
  </si>
  <si>
    <t>113107124</t>
  </si>
  <si>
    <t>Odstranění podkladu z kameniva drceného tl přes 300 do 400 mm ručně</t>
  </si>
  <si>
    <t>X100000005</t>
  </si>
  <si>
    <t>Demontáž nespecifikovaných prací - PD v provedení DSP</t>
  </si>
  <si>
    <t>997221611</t>
  </si>
  <si>
    <t>Nakládání suti na dopravní prostředky pro vodorovnou dopravu</t>
  </si>
  <si>
    <t>997013211</t>
  </si>
  <si>
    <t>Vnitrostaveništní doprava suti a vybouraných hmot  ručně</t>
  </si>
  <si>
    <t>997002611</t>
  </si>
  <si>
    <t>Nakládání suti a vybouraných hmot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</si>
  <si>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</si>
  <si>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</si>
  <si>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</si>
  <si>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</si>
  <si>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997013631</t>
  </si>
  <si>
    <t>Poplatek za uložení na skládce (skládkovné) stavebního odpadu směsného kód odpadu 17 09 04 - smíšená sut.</t>
  </si>
  <si>
    <t>596211110</t>
  </si>
  <si>
    <t>Kladení zámkové dlažby komunikací pro pěší tl 60 mm skupiny A pl do 50 m2</t>
  </si>
  <si>
    <t>916231112</t>
  </si>
  <si>
    <t>Osazení chodníkového obrubníku betonového ležatého bez boční opěry do lože z betonu prostého</t>
  </si>
  <si>
    <t>916991121</t>
  </si>
  <si>
    <t xml:space="preserve">Lože pod obrubníky, krajníky nebo obruby z dlažebních kostek z betonu prostého - </t>
  </si>
  <si>
    <t>59245212</t>
  </si>
  <si>
    <t>dlažba zámková tvaru I 196x161x60mm přírodní</t>
  </si>
  <si>
    <t>59217001</t>
  </si>
  <si>
    <t>obrubník betonový zahradní 1000x50x250mm</t>
  </si>
  <si>
    <t>564751111</t>
  </si>
  <si>
    <t>Podklad z kameniva hrubého drceného vel. 32-63 mm tl 150 mm</t>
  </si>
  <si>
    <t>564851111</t>
  </si>
  <si>
    <t>Podklad ze štěrkodrtě ŠD tl 150 mm</t>
  </si>
  <si>
    <t>564811111</t>
  </si>
  <si>
    <t>Podklad ze štěrkodrtě ŠD tl 50 mm</t>
  </si>
  <si>
    <t>Podklad ze štěrkodrtě ŠD tl 40 mm</t>
  </si>
  <si>
    <t>599432111</t>
  </si>
  <si>
    <t>Vyplnění spár dlažby z lomového kamene drobným kamenivem</t>
  </si>
  <si>
    <t>Přesun hmot pro pozemní komunikace s krytem dlážděným</t>
  </si>
  <si>
    <t>998 23-1311.R00</t>
  </si>
  <si>
    <t xml:space="preserve">Sejmutí ornice tl vrstvy do 200 mm ručně </t>
  </si>
  <si>
    <t xml:space="preserve">Nakládání výkopku z hornin třídy těžitelnosti I skupiny 1 až 3 ručně </t>
  </si>
  <si>
    <t>Vodorovná doprava suti ze sypkých materiálů stavebním kolečkem do 50 m</t>
  </si>
  <si>
    <t>Uložení sypaniny na skládky nebo meziskládky</t>
  </si>
  <si>
    <t>Základové desky  C 15/20</t>
  </si>
  <si>
    <t>Základové pasy z betonu vodostavebního C 25/30</t>
  </si>
  <si>
    <t xml:space="preserve">Jímka samonosná 9 m3 </t>
  </si>
  <si>
    <t xml:space="preserve">Filtrace Tripond Center Vortex C-115 vč. Šoupat a filtr. Médií </t>
  </si>
  <si>
    <t xml:space="preserve">Přepravní náklady </t>
  </si>
  <si>
    <t xml:space="preserve">Příprava a kompletace zakázky </t>
  </si>
  <si>
    <t xml:space="preserve">Provozní režie </t>
  </si>
  <si>
    <t>Kompletní dodávka vodopádový  žlábek s čerpadlem, přepadová hrana 180 cm, nerez ocel, led osvětlení</t>
  </si>
  <si>
    <t>Technologie vodního prvku V1, V2</t>
  </si>
  <si>
    <t>Herní sestava -hrad</t>
  </si>
  <si>
    <t>Instalace </t>
  </si>
  <si>
    <t>Podklad pro herní prvky a napojení komunikace</t>
  </si>
  <si>
    <t>K2</t>
  </si>
  <si>
    <t>K1</t>
  </si>
  <si>
    <t>komunikace</t>
  </si>
  <si>
    <t>V3</t>
  </si>
  <si>
    <t>Vodopádová stěna</t>
  </si>
  <si>
    <t>V2</t>
  </si>
  <si>
    <t>šachty</t>
  </si>
  <si>
    <t>E</t>
  </si>
  <si>
    <t>DPH 15%</t>
  </si>
  <si>
    <t>Rekapitulace dílů</t>
  </si>
  <si>
    <t>Venkovní trenažér pro dvě osoby, pro procvičování mentálních dovedností s rotopedem</t>
  </si>
  <si>
    <t>Venkovní trenažér pro vozíčkáře pro procvičení horní poloviny těla</t>
  </si>
  <si>
    <t xml:space="preserve">Trenažér pro procvičování chodidel a kotníků s psychomotorickým diskem labyrint </t>
  </si>
  <si>
    <t>Uchazeč: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</si>
</sst>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164" formatCode="#,##0&quot; Kč&quot;"/>
    <numFmt numFmtId="165" formatCode="d/m/yyyy"/>
    <numFmt numFmtId="166" formatCode="#,##0.00\ _K_č"/>
    <numFmt numFmtId="167" formatCode="#,##0.00\ &quot;Kč&quot;"/>
    <numFmt numFmtId="168" formatCode="#,##0.0"/>
    <numFmt numFmtId="169" formatCode="_(#,##0.0??;\-\ #,##0.0??;&quot;–&quot;???;_(@_)"/>
    <numFmt numFmtId="170" formatCode="_(#,##0_);[Red]\-\ #,##0_);&quot;–&quot;??;_(@_)"/>
    <numFmt numFmtId="171" formatCode="_-* #,##0\ &quot;Kč&quot;_-;\-* #,##0\ &quot;Kč&quot;_-;_-* &quot;-&quot;??\ &quot;Kč&quot;_-;_-@_-"/>
  </numFmts>
  <fonts count="27">
    <font>
      <sz val="10"/>
      <name val="Arial CE"/>
      <family val="2"/>
    </font>
    <font>
      <sz val="10"/>
      <name val="Arial"/>
      <family val="2"/>
    </font>
    <font>
      <sz val="12"/>
      <name val="Courier New"/>
      <family val="3"/>
    </font>
    <font>
      <u val="single"/>
      <sz val="10"/>
      <color indexed="12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0"/>
      <name val="Calibri"/>
      <family val="2"/>
    </font>
    <font>
      <b/>
      <i/>
      <sz val="14"/>
      <name val="Calibri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4"/>
      <name val="Calibri"/>
      <family val="2"/>
    </font>
    <font>
      <sz val="9"/>
      <color indexed="63"/>
      <name val="Tahoma"/>
      <family val="2"/>
    </font>
    <font>
      <b/>
      <i/>
      <sz val="10"/>
      <name val="Calibri"/>
      <family val="2"/>
    </font>
    <font>
      <sz val="12"/>
      <name val="Arial"/>
      <family val="2"/>
    </font>
    <font>
      <sz val="18"/>
      <color rgb="FF333333"/>
      <name val="Tahoma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medium"/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/>
      <top style="thin"/>
      <bottom style="thin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dotted"/>
      <right style="thin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</cellStyleXfs>
  <cellXfs count="25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/>
    <xf numFmtId="0" fontId="0" fillId="0" borderId="1" xfId="0" applyBorder="1"/>
    <xf numFmtId="0" fontId="0" fillId="0" borderId="2" xfId="0" applyBorder="1"/>
    <xf numFmtId="49" fontId="0" fillId="0" borderId="0" xfId="25" applyNumberFormat="1" applyFont="1">
      <alignment/>
      <protection/>
    </xf>
    <xf numFmtId="49" fontId="7" fillId="0" borderId="3" xfId="25" applyNumberFormat="1" applyFont="1" applyBorder="1">
      <alignment/>
      <protection/>
    </xf>
    <xf numFmtId="4" fontId="8" fillId="0" borderId="4" xfId="25" applyNumberFormat="1" applyFont="1" applyBorder="1" applyAlignment="1">
      <alignment wrapText="1"/>
      <protection/>
    </xf>
    <xf numFmtId="0" fontId="7" fillId="0" borderId="0" xfId="25" applyFont="1">
      <alignment/>
      <protection/>
    </xf>
    <xf numFmtId="4" fontId="7" fillId="0" borderId="0" xfId="25" applyNumberFormat="1" applyFont="1">
      <alignment/>
      <protection/>
    </xf>
    <xf numFmtId="4" fontId="7" fillId="0" borderId="0" xfId="25" applyNumberFormat="1" applyFont="1" applyAlignment="1">
      <alignment horizontal="right"/>
      <protection/>
    </xf>
    <xf numFmtId="0" fontId="9" fillId="0" borderId="0" xfId="0" applyFont="1"/>
    <xf numFmtId="0" fontId="9" fillId="0" borderId="0" xfId="0" applyFont="1" applyAlignment="1">
      <alignment wrapText="1"/>
    </xf>
    <xf numFmtId="49" fontId="7" fillId="0" borderId="5" xfId="25" applyNumberFormat="1" applyFont="1" applyBorder="1">
      <alignment/>
      <protection/>
    </xf>
    <xf numFmtId="0" fontId="7" fillId="0" borderId="6" xfId="25" applyFont="1" applyBorder="1">
      <alignment/>
      <protection/>
    </xf>
    <xf numFmtId="49" fontId="7" fillId="0" borderId="0" xfId="25" applyNumberFormat="1" applyFont="1">
      <alignment/>
      <protection/>
    </xf>
    <xf numFmtId="0" fontId="11" fillId="0" borderId="0" xfId="25" applyFont="1" applyAlignment="1">
      <alignment horizontal="center"/>
      <protection/>
    </xf>
    <xf numFmtId="0" fontId="12" fillId="0" borderId="0" xfId="25" applyFont="1">
      <alignment/>
      <protection/>
    </xf>
    <xf numFmtId="49" fontId="7" fillId="2" borderId="7" xfId="25" applyNumberFormat="1" applyFont="1" applyFill="1" applyBorder="1">
      <alignment/>
      <protection/>
    </xf>
    <xf numFmtId="0" fontId="14" fillId="2" borderId="7" xfId="25" applyFont="1" applyFill="1" applyBorder="1">
      <alignment/>
      <protection/>
    </xf>
    <xf numFmtId="0" fontId="14" fillId="2" borderId="7" xfId="25" applyFont="1" applyFill="1" applyBorder="1" applyAlignment="1">
      <alignment horizontal="center"/>
      <protection/>
    </xf>
    <xf numFmtId="0" fontId="0" fillId="2" borderId="0" xfId="25" applyFont="1" applyFill="1">
      <alignment/>
      <protection/>
    </xf>
    <xf numFmtId="49" fontId="7" fillId="2" borderId="8" xfId="25" applyNumberFormat="1" applyFont="1" applyFill="1" applyBorder="1">
      <alignment/>
      <protection/>
    </xf>
    <xf numFmtId="0" fontId="15" fillId="2" borderId="8" xfId="25" applyFont="1" applyFill="1" applyBorder="1">
      <alignment/>
      <protection/>
    </xf>
    <xf numFmtId="0" fontId="14" fillId="2" borderId="8" xfId="25" applyFont="1" applyFill="1" applyBorder="1" applyAlignment="1">
      <alignment horizontal="center"/>
      <protection/>
    </xf>
    <xf numFmtId="167" fontId="15" fillId="2" borderId="8" xfId="25" applyNumberFormat="1" applyFont="1" applyFill="1" applyBorder="1" applyAlignment="1">
      <alignment horizontal="center"/>
      <protection/>
    </xf>
    <xf numFmtId="49" fontId="7" fillId="0" borderId="9" xfId="25" applyNumberFormat="1" applyFont="1" applyBorder="1">
      <alignment/>
      <protection/>
    </xf>
    <xf numFmtId="0" fontId="7" fillId="0" borderId="9" xfId="25" applyFont="1" applyBorder="1" applyAlignment="1">
      <alignment wrapText="1"/>
      <protection/>
    </xf>
    <xf numFmtId="4" fontId="7" fillId="0" borderId="9" xfId="25" applyNumberFormat="1" applyFont="1" applyBorder="1" applyAlignment="1">
      <alignment horizontal="center"/>
      <protection/>
    </xf>
    <xf numFmtId="4" fontId="7" fillId="0" borderId="9" xfId="25" applyNumberFormat="1" applyFont="1" applyBorder="1" applyAlignment="1">
      <alignment wrapText="1"/>
      <protection/>
    </xf>
    <xf numFmtId="2" fontId="7" fillId="0" borderId="9" xfId="25" applyNumberFormat="1" applyFont="1" applyBorder="1">
      <alignment/>
      <protection/>
    </xf>
    <xf numFmtId="167" fontId="7" fillId="0" borderId="9" xfId="25" applyNumberFormat="1" applyFont="1" applyBorder="1">
      <alignment/>
      <protection/>
    </xf>
    <xf numFmtId="49" fontId="7" fillId="0" borderId="10" xfId="25" applyNumberFormat="1" applyFont="1" applyBorder="1">
      <alignment/>
      <protection/>
    </xf>
    <xf numFmtId="168" fontId="7" fillId="0" borderId="0" xfId="25" applyNumberFormat="1" applyFont="1">
      <alignment/>
      <protection/>
    </xf>
    <xf numFmtId="3" fontId="7" fillId="0" borderId="0" xfId="25" applyNumberFormat="1" applyFont="1" applyAlignment="1">
      <alignment horizontal="center"/>
      <protection/>
    </xf>
    <xf numFmtId="167" fontId="7" fillId="0" borderId="0" xfId="25" applyNumberFormat="1" applyFont="1">
      <alignment/>
      <protection/>
    </xf>
    <xf numFmtId="167" fontId="7" fillId="0" borderId="11" xfId="25" applyNumberFormat="1" applyFont="1" applyBorder="1">
      <alignment/>
      <protection/>
    </xf>
    <xf numFmtId="49" fontId="7" fillId="2" borderId="12" xfId="25" applyNumberFormat="1" applyFont="1" applyFill="1" applyBorder="1">
      <alignment/>
      <protection/>
    </xf>
    <xf numFmtId="0" fontId="15" fillId="2" borderId="13" xfId="25" applyFont="1" applyFill="1" applyBorder="1">
      <alignment/>
      <protection/>
    </xf>
    <xf numFmtId="0" fontId="15" fillId="2" borderId="13" xfId="25" applyFont="1" applyFill="1" applyBorder="1" applyAlignment="1">
      <alignment horizontal="right"/>
      <protection/>
    </xf>
    <xf numFmtId="167" fontId="15" fillId="2" borderId="13" xfId="25" applyNumberFormat="1" applyFont="1" applyFill="1" applyBorder="1" applyAlignment="1">
      <alignment horizontal="right"/>
      <protection/>
    </xf>
    <xf numFmtId="167" fontId="15" fillId="2" borderId="14" xfId="25" applyNumberFormat="1" applyFont="1" applyFill="1" applyBorder="1" applyAlignment="1">
      <alignment horizontal="right"/>
      <protection/>
    </xf>
    <xf numFmtId="0" fontId="16" fillId="0" borderId="0" xfId="25" applyFont="1">
      <alignment/>
      <protection/>
    </xf>
    <xf numFmtId="44" fontId="1" fillId="0" borderId="0" xfId="22"/>
    <xf numFmtId="44" fontId="1" fillId="0" borderId="0" xfId="22" applyAlignment="1">
      <alignment horizontal="right"/>
    </xf>
    <xf numFmtId="44" fontId="1" fillId="0" borderId="0" xfId="22" applyFont="1" applyAlignment="1">
      <alignment horizontal="center"/>
    </xf>
    <xf numFmtId="0" fontId="9" fillId="0" borderId="0" xfId="23" applyFont="1" applyBorder="1" applyAlignment="1">
      <alignment horizontal="center"/>
      <protection/>
    </xf>
    <xf numFmtId="49" fontId="9" fillId="0" borderId="0" xfId="23" applyNumberFormat="1" applyFont="1" applyFill="1" applyBorder="1" applyAlignment="1">
      <alignment horizontal="center"/>
      <protection/>
    </xf>
    <xf numFmtId="44" fontId="1" fillId="0" borderId="0" xfId="22" applyFont="1" applyBorder="1" applyAlignment="1">
      <alignment horizontal="center"/>
    </xf>
    <xf numFmtId="0" fontId="9" fillId="3" borderId="7" xfId="23" applyFont="1" applyFill="1" applyBorder="1" applyAlignment="1">
      <alignment horizontal="center"/>
      <protection/>
    </xf>
    <xf numFmtId="49" fontId="9" fillId="3" borderId="15" xfId="23" applyNumberFormat="1" applyFont="1" applyFill="1" applyBorder="1" applyAlignment="1">
      <alignment horizontal="center"/>
      <protection/>
    </xf>
    <xf numFmtId="44" fontId="1" fillId="3" borderId="16" xfId="22" applyFont="1" applyFill="1" applyBorder="1" applyAlignment="1">
      <alignment horizontal="center"/>
    </xf>
    <xf numFmtId="0" fontId="17" fillId="0" borderId="0" xfId="23" applyFont="1" applyBorder="1" applyAlignment="1">
      <alignment horizontal="center"/>
      <protection/>
    </xf>
    <xf numFmtId="49" fontId="17" fillId="0" borderId="0" xfId="23" applyNumberFormat="1" applyFont="1" applyFill="1" applyBorder="1" applyAlignment="1">
      <alignment horizontal="center"/>
      <protection/>
    </xf>
    <xf numFmtId="44" fontId="1" fillId="0" borderId="0" xfId="22" applyFont="1" applyBorder="1"/>
    <xf numFmtId="0" fontId="17" fillId="0" borderId="3" xfId="23" applyFont="1" applyBorder="1" applyAlignment="1">
      <alignment horizontal="center"/>
      <protection/>
    </xf>
    <xf numFmtId="49" fontId="17" fillId="0" borderId="17" xfId="23" applyNumberFormat="1" applyFont="1" applyFill="1" applyBorder="1" applyAlignment="1">
      <alignment horizontal="center"/>
      <protection/>
    </xf>
    <xf numFmtId="44" fontId="1" fillId="0" borderId="4" xfId="22" applyFont="1" applyBorder="1"/>
    <xf numFmtId="0" fontId="17" fillId="0" borderId="18" xfId="23" applyFont="1" applyBorder="1" applyAlignment="1">
      <alignment horizontal="center"/>
      <protection/>
    </xf>
    <xf numFmtId="44" fontId="1" fillId="0" borderId="19" xfId="22" applyFont="1" applyBorder="1"/>
    <xf numFmtId="0" fontId="1" fillId="0" borderId="0" xfId="0" applyFont="1" applyBorder="1"/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/>
    <xf numFmtId="0" fontId="1" fillId="0" borderId="0" xfId="0" applyFont="1" applyBorder="1" applyAlignment="1">
      <alignment horizontal="center"/>
    </xf>
    <xf numFmtId="0" fontId="1" fillId="0" borderId="18" xfId="23" applyFont="1" applyBorder="1">
      <alignment/>
      <protection/>
    </xf>
    <xf numFmtId="0" fontId="9" fillId="0" borderId="18" xfId="23" applyFont="1" applyBorder="1" applyAlignment="1">
      <alignment horizontal="center"/>
      <protection/>
    </xf>
    <xf numFmtId="49" fontId="9" fillId="0" borderId="0" xfId="23" applyNumberFormat="1" applyFont="1" applyBorder="1" applyAlignment="1">
      <alignment horizontal="center"/>
      <protection/>
    </xf>
    <xf numFmtId="44" fontId="1" fillId="0" borderId="29" xfId="22" applyFont="1" applyBorder="1"/>
    <xf numFmtId="0" fontId="1" fillId="0" borderId="0" xfId="0" applyFont="1" applyBorder="1" applyAlignment="1">
      <alignment wrapText="1"/>
    </xf>
    <xf numFmtId="0" fontId="1" fillId="0" borderId="18" xfId="0" applyFont="1" applyBorder="1"/>
    <xf numFmtId="0" fontId="1" fillId="0" borderId="20" xfId="0" applyFont="1" applyBorder="1"/>
    <xf numFmtId="0" fontId="1" fillId="0" borderId="30" xfId="0" applyFont="1" applyBorder="1"/>
    <xf numFmtId="49" fontId="1" fillId="0" borderId="31" xfId="0" applyNumberFormat="1" applyFont="1" applyBorder="1" applyAlignment="1">
      <alignment horizontal="center"/>
    </xf>
    <xf numFmtId="0" fontId="1" fillId="0" borderId="32" xfId="0" applyFont="1" applyBorder="1"/>
    <xf numFmtId="44" fontId="1" fillId="0" borderId="33" xfId="22" applyFont="1" applyBorder="1"/>
    <xf numFmtId="44" fontId="1" fillId="0" borderId="19" xfId="22" applyFont="1" applyBorder="1" applyAlignment="1">
      <alignment horizontal="right"/>
    </xf>
    <xf numFmtId="0" fontId="1" fillId="0" borderId="5" xfId="0" applyFont="1" applyBorder="1"/>
    <xf numFmtId="49" fontId="1" fillId="0" borderId="34" xfId="0" applyNumberFormat="1" applyFont="1" applyBorder="1"/>
    <xf numFmtId="0" fontId="1" fillId="0" borderId="3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44" fontId="1" fillId="0" borderId="6" xfId="22" applyFont="1" applyBorder="1"/>
    <xf numFmtId="0" fontId="18" fillId="0" borderId="0" xfId="25" applyFont="1" applyAlignment="1">
      <alignment horizontal="center"/>
      <protection/>
    </xf>
    <xf numFmtId="0" fontId="9" fillId="0" borderId="0" xfId="23" applyFont="1" applyFill="1" applyBorder="1" applyAlignment="1">
      <alignment horizontal="center"/>
      <protection/>
    </xf>
    <xf numFmtId="164" fontId="9" fillId="0" borderId="0" xfId="23" applyNumberFormat="1" applyFont="1" applyFill="1" applyBorder="1" applyAlignment="1">
      <alignment horizontal="center"/>
      <protection/>
    </xf>
    <xf numFmtId="0" fontId="9" fillId="3" borderId="36" xfId="23" applyFont="1" applyFill="1" applyBorder="1" applyAlignment="1">
      <alignment horizontal="center"/>
      <protection/>
    </xf>
    <xf numFmtId="0" fontId="9" fillId="3" borderId="37" xfId="23" applyFont="1" applyFill="1" applyBorder="1" applyAlignment="1">
      <alignment horizontal="center"/>
      <protection/>
    </xf>
    <xf numFmtId="164" fontId="9" fillId="3" borderId="38" xfId="23" applyNumberFormat="1" applyFont="1" applyFill="1" applyBorder="1" applyAlignment="1">
      <alignment horizontal="center"/>
      <protection/>
    </xf>
    <xf numFmtId="0" fontId="17" fillId="0" borderId="20" xfId="23" applyFont="1" applyFill="1" applyBorder="1" applyAlignment="1">
      <alignment horizontal="center"/>
      <protection/>
    </xf>
    <xf numFmtId="0" fontId="17" fillId="0" borderId="18" xfId="23" applyFont="1" applyFill="1" applyBorder="1" applyAlignment="1">
      <alignment horizontal="center"/>
      <protection/>
    </xf>
    <xf numFmtId="164" fontId="17" fillId="0" borderId="19" xfId="23" applyNumberFormat="1" applyFont="1" applyFill="1" applyBorder="1" applyAlignment="1">
      <alignment horizontal="center"/>
      <protection/>
    </xf>
    <xf numFmtId="0" fontId="17" fillId="0" borderId="39" xfId="23" applyFont="1" applyFill="1" applyBorder="1" applyAlignment="1">
      <alignment horizontal="center"/>
      <protection/>
    </xf>
    <xf numFmtId="0" fontId="17" fillId="0" borderId="3" xfId="23" applyFont="1" applyFill="1" applyBorder="1" applyAlignment="1">
      <alignment horizontal="center"/>
      <protection/>
    </xf>
    <xf numFmtId="164" fontId="17" fillId="0" borderId="4" xfId="23" applyNumberFormat="1" applyFont="1" applyFill="1" applyBorder="1" applyAlignment="1">
      <alignment horizontal="center"/>
      <protection/>
    </xf>
    <xf numFmtId="0" fontId="19" fillId="0" borderId="18" xfId="20" applyNumberFormat="1" applyFont="1" applyBorder="1">
      <alignment/>
      <protection/>
    </xf>
    <xf numFmtId="49" fontId="9" fillId="0" borderId="0" xfId="0" applyNumberFormat="1" applyFont="1" applyBorder="1" applyAlignment="1">
      <alignment vertical="top" wrapText="1"/>
    </xf>
    <xf numFmtId="0" fontId="1" fillId="0" borderId="20" xfId="23" applyFont="1" applyFill="1" applyBorder="1" applyAlignment="1">
      <alignment horizontal="center"/>
      <protection/>
    </xf>
    <xf numFmtId="0" fontId="1" fillId="0" borderId="18" xfId="23" applyFont="1" applyFill="1" applyBorder="1" applyAlignment="1">
      <alignment horizontal="center"/>
      <protection/>
    </xf>
    <xf numFmtId="164" fontId="1" fillId="0" borderId="19" xfId="23" applyNumberFormat="1" applyFont="1" applyFill="1" applyBorder="1" applyAlignment="1">
      <alignment/>
      <protection/>
    </xf>
    <xf numFmtId="0" fontId="9" fillId="0" borderId="20" xfId="23" applyFont="1" applyFill="1" applyBorder="1" applyAlignment="1">
      <alignment horizontal="center"/>
      <protection/>
    </xf>
    <xf numFmtId="0" fontId="9" fillId="0" borderId="18" xfId="23" applyFont="1" applyFill="1" applyBorder="1" applyAlignment="1">
      <alignment horizontal="center"/>
      <protection/>
    </xf>
    <xf numFmtId="0" fontId="1" fillId="0" borderId="40" xfId="0" applyFont="1" applyBorder="1"/>
    <xf numFmtId="49" fontId="1" fillId="0" borderId="13" xfId="23" applyNumberFormat="1" applyFont="1" applyBorder="1">
      <alignment/>
      <protection/>
    </xf>
    <xf numFmtId="0" fontId="9" fillId="0" borderId="41" xfId="23" applyFont="1" applyFill="1" applyBorder="1" applyAlignment="1">
      <alignment horizontal="center"/>
      <protection/>
    </xf>
    <xf numFmtId="0" fontId="9" fillId="0" borderId="40" xfId="23" applyFont="1" applyFill="1" applyBorder="1" applyAlignment="1">
      <alignment horizontal="center"/>
      <protection/>
    </xf>
    <xf numFmtId="164" fontId="1" fillId="0" borderId="19" xfId="23" applyNumberFormat="1" applyFont="1" applyBorder="1" applyAlignment="1">
      <alignment/>
      <protection/>
    </xf>
    <xf numFmtId="49" fontId="9" fillId="0" borderId="0" xfId="0" applyNumberFormat="1" applyFont="1" applyBorder="1" applyAlignment="1">
      <alignment wrapText="1"/>
    </xf>
    <xf numFmtId="0" fontId="1" fillId="0" borderId="20" xfId="23" applyFont="1" applyBorder="1" applyAlignment="1">
      <alignment horizontal="center"/>
      <protection/>
    </xf>
    <xf numFmtId="0" fontId="1" fillId="0" borderId="18" xfId="23" applyFont="1" applyBorder="1" applyAlignment="1">
      <alignment horizontal="center"/>
      <protection/>
    </xf>
    <xf numFmtId="164" fontId="1" fillId="0" borderId="33" xfId="23" applyNumberFormat="1" applyFont="1" applyFill="1" applyBorder="1" applyAlignment="1">
      <alignment/>
      <protection/>
    </xf>
    <xf numFmtId="49" fontId="1" fillId="0" borderId="0" xfId="0" applyNumberFormat="1" applyFont="1" applyBorder="1" applyAlignment="1">
      <alignment horizontal="left"/>
    </xf>
    <xf numFmtId="164" fontId="1" fillId="0" borderId="19" xfId="0" applyNumberFormat="1" applyFont="1" applyBorder="1" applyAlignment="1">
      <alignment/>
    </xf>
    <xf numFmtId="49" fontId="1" fillId="0" borderId="0" xfId="23" applyNumberFormat="1" applyFont="1" applyBorder="1">
      <alignment/>
      <protection/>
    </xf>
    <xf numFmtId="0" fontId="9" fillId="0" borderId="20" xfId="23" applyFont="1" applyBorder="1">
      <alignment/>
      <protection/>
    </xf>
    <xf numFmtId="164" fontId="9" fillId="0" borderId="19" xfId="23" applyNumberFormat="1" applyFont="1" applyBorder="1" applyAlignment="1">
      <alignment/>
      <protection/>
    </xf>
    <xf numFmtId="0" fontId="1" fillId="0" borderId="20" xfId="23" applyFont="1" applyBorder="1">
      <alignment/>
      <protection/>
    </xf>
    <xf numFmtId="44" fontId="9" fillId="0" borderId="19" xfId="22" applyFont="1" applyBorder="1" applyAlignment="1">
      <alignment horizontal="right"/>
    </xf>
    <xf numFmtId="49" fontId="9" fillId="0" borderId="0" xfId="23" applyNumberFormat="1" applyFont="1" applyBorder="1" applyAlignment="1">
      <alignment horizontal="left"/>
      <protection/>
    </xf>
    <xf numFmtId="49" fontId="9" fillId="0" borderId="0" xfId="0" applyNumberFormat="1" applyFont="1" applyBorder="1" applyAlignment="1">
      <alignment horizontal="left"/>
    </xf>
    <xf numFmtId="4" fontId="8" fillId="0" borderId="17" xfId="25" applyNumberFormat="1" applyFont="1" applyBorder="1" applyAlignment="1">
      <alignment wrapText="1"/>
      <protection/>
    </xf>
    <xf numFmtId="0" fontId="7" fillId="0" borderId="4" xfId="25" applyFont="1" applyBorder="1">
      <alignment/>
      <protection/>
    </xf>
    <xf numFmtId="0" fontId="7" fillId="0" borderId="34" xfId="25" applyFont="1" applyBorder="1">
      <alignment/>
      <protection/>
    </xf>
    <xf numFmtId="0" fontId="14" fillId="2" borderId="42" xfId="25" applyFont="1" applyFill="1" applyBorder="1" applyAlignment="1">
      <alignment horizontal="center"/>
      <protection/>
    </xf>
    <xf numFmtId="49" fontId="7" fillId="0" borderId="9" xfId="25" applyNumberFormat="1" applyFont="1" applyBorder="1" applyAlignment="1">
      <alignment vertical="center"/>
      <protection/>
    </xf>
    <xf numFmtId="0" fontId="7" fillId="0" borderId="9" xfId="25" applyFont="1" applyBorder="1" applyAlignment="1">
      <alignment vertical="center" wrapText="1"/>
      <protection/>
    </xf>
    <xf numFmtId="4" fontId="7" fillId="0" borderId="9" xfId="25" applyNumberFormat="1" applyFont="1" applyBorder="1" applyAlignment="1">
      <alignment horizontal="center" vertical="center"/>
      <protection/>
    </xf>
    <xf numFmtId="2" fontId="7" fillId="0" borderId="9" xfId="25" applyNumberFormat="1" applyFont="1" applyBorder="1" applyAlignment="1">
      <alignment vertical="center"/>
      <protection/>
    </xf>
    <xf numFmtId="9" fontId="7" fillId="0" borderId="9" xfId="24" applyFont="1" applyFill="1" applyBorder="1" applyAlignment="1">
      <alignment vertical="center" wrapText="1"/>
    </xf>
    <xf numFmtId="0" fontId="3" fillId="0" borderId="43" xfId="21" applyFill="1" applyBorder="1"/>
    <xf numFmtId="49" fontId="25" fillId="0" borderId="43" xfId="0" applyNumberFormat="1" applyFont="1" applyFill="1" applyBorder="1" applyAlignment="1">
      <alignment horizontal="left" vertical="top"/>
    </xf>
    <xf numFmtId="0" fontId="25" fillId="0" borderId="43" xfId="0" applyFont="1" applyFill="1" applyBorder="1" applyAlignment="1">
      <alignment horizontal="left" vertical="top" wrapText="1"/>
    </xf>
    <xf numFmtId="49" fontId="25" fillId="0" borderId="43" xfId="0" applyNumberFormat="1" applyFont="1" applyFill="1" applyBorder="1" applyAlignment="1">
      <alignment horizontal="center" vertical="top"/>
    </xf>
    <xf numFmtId="169" fontId="25" fillId="0" borderId="43" xfId="0" applyNumberFormat="1" applyFont="1" applyFill="1" applyBorder="1" applyAlignment="1">
      <alignment horizontal="right" vertical="top"/>
    </xf>
    <xf numFmtId="170" fontId="25" fillId="0" borderId="43" xfId="0" applyNumberFormat="1" applyFont="1" applyFill="1" applyBorder="1" applyAlignment="1">
      <alignment horizontal="right" vertical="top"/>
    </xf>
    <xf numFmtId="0" fontId="0" fillId="0" borderId="43" xfId="0" applyFill="1" applyBorder="1"/>
    <xf numFmtId="166" fontId="0" fillId="0" borderId="43" xfId="0" applyNumberFormat="1" applyFill="1" applyBorder="1" applyAlignment="1">
      <alignment horizontal="right" vertical="center"/>
    </xf>
    <xf numFmtId="49" fontId="25" fillId="0" borderId="44" xfId="0" applyNumberFormat="1" applyFont="1" applyFill="1" applyBorder="1" applyAlignment="1">
      <alignment horizontal="left" vertical="top"/>
    </xf>
    <xf numFmtId="49" fontId="25" fillId="0" borderId="45" xfId="0" applyNumberFormat="1" applyFont="1" applyFill="1" applyBorder="1" applyAlignment="1">
      <alignment horizontal="left" vertical="top"/>
    </xf>
    <xf numFmtId="0" fontId="25" fillId="0" borderId="44" xfId="0" applyFont="1" applyFill="1" applyBorder="1" applyAlignment="1">
      <alignment horizontal="left" vertical="top" wrapText="1"/>
    </xf>
    <xf numFmtId="49" fontId="25" fillId="0" borderId="44" xfId="0" applyNumberFormat="1" applyFont="1" applyFill="1" applyBorder="1" applyAlignment="1">
      <alignment horizontal="center" vertical="top"/>
    </xf>
    <xf numFmtId="169" fontId="25" fillId="0" borderId="44" xfId="0" applyNumberFormat="1" applyFont="1" applyFill="1" applyBorder="1" applyAlignment="1">
      <alignment horizontal="right" vertical="top"/>
    </xf>
    <xf numFmtId="170" fontId="25" fillId="0" borderId="44" xfId="0" applyNumberFormat="1" applyFont="1" applyFill="1" applyBorder="1" applyAlignment="1">
      <alignment horizontal="right" vertical="top"/>
    </xf>
    <xf numFmtId="0" fontId="25" fillId="0" borderId="45" xfId="0" applyFont="1" applyFill="1" applyBorder="1" applyAlignment="1">
      <alignment horizontal="left" vertical="top" wrapText="1"/>
    </xf>
    <xf numFmtId="49" fontId="25" fillId="0" borderId="45" xfId="0" applyNumberFormat="1" applyFont="1" applyFill="1" applyBorder="1" applyAlignment="1">
      <alignment horizontal="center" vertical="top"/>
    </xf>
    <xf numFmtId="169" fontId="25" fillId="0" borderId="45" xfId="0" applyNumberFormat="1" applyFont="1" applyFill="1" applyBorder="1" applyAlignment="1">
      <alignment horizontal="right" vertical="top"/>
    </xf>
    <xf numFmtId="49" fontId="22" fillId="2" borderId="43" xfId="25" applyNumberFormat="1" applyFont="1" applyFill="1" applyBorder="1">
      <alignment/>
      <protection/>
    </xf>
    <xf numFmtId="49" fontId="25" fillId="0" borderId="46" xfId="0" applyNumberFormat="1" applyFont="1" applyFill="1" applyBorder="1" applyAlignment="1">
      <alignment horizontal="left" vertical="top"/>
    </xf>
    <xf numFmtId="49" fontId="25" fillId="0" borderId="47" xfId="0" applyNumberFormat="1" applyFont="1" applyFill="1" applyBorder="1" applyAlignment="1">
      <alignment horizontal="left" vertical="top"/>
    </xf>
    <xf numFmtId="0" fontId="25" fillId="0" borderId="47" xfId="0" applyFont="1" applyFill="1" applyBorder="1" applyAlignment="1">
      <alignment horizontal="left" vertical="top" wrapText="1"/>
    </xf>
    <xf numFmtId="44" fontId="26" fillId="0" borderId="48" xfId="22" applyFont="1" applyFill="1" applyBorder="1" applyAlignment="1">
      <alignment horizontal="right" vertical="top"/>
    </xf>
    <xf numFmtId="169" fontId="25" fillId="0" borderId="43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49" fontId="7" fillId="0" borderId="17" xfId="25" applyNumberFormat="1" applyFont="1" applyBorder="1">
      <alignment/>
      <protection/>
    </xf>
    <xf numFmtId="49" fontId="7" fillId="0" borderId="34" xfId="25" applyNumberFormat="1" applyFont="1" applyBorder="1">
      <alignment/>
      <protection/>
    </xf>
    <xf numFmtId="49" fontId="25" fillId="0" borderId="43" xfId="0" applyNumberFormat="1" applyFont="1" applyBorder="1" applyAlignment="1">
      <alignment horizontal="left" vertical="top"/>
    </xf>
    <xf numFmtId="0" fontId="25" fillId="0" borderId="43" xfId="0" applyFont="1" applyBorder="1" applyAlignment="1">
      <alignment horizontal="left" vertical="top" wrapText="1"/>
    </xf>
    <xf numFmtId="49" fontId="25" fillId="0" borderId="43" xfId="0" applyNumberFormat="1" applyFont="1" applyBorder="1" applyAlignment="1">
      <alignment horizontal="center" vertical="top"/>
    </xf>
    <xf numFmtId="169" fontId="25" fillId="0" borderId="43" xfId="0" applyNumberFormat="1" applyFont="1" applyBorder="1" applyAlignment="1">
      <alignment horizontal="right" vertical="top"/>
    </xf>
    <xf numFmtId="170" fontId="25" fillId="0" borderId="43" xfId="0" applyNumberFormat="1" applyFont="1" applyBorder="1" applyAlignment="1">
      <alignment horizontal="right" vertical="top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49" fontId="1" fillId="0" borderId="0" xfId="23" applyNumberFormat="1" applyFont="1" applyBorder="1">
      <alignment/>
      <protection/>
    </xf>
    <xf numFmtId="0" fontId="0" fillId="0" borderId="0" xfId="0" applyFill="1"/>
    <xf numFmtId="0" fontId="12" fillId="0" borderId="0" xfId="25" applyFont="1" applyFill="1">
      <alignment/>
      <protection/>
    </xf>
    <xf numFmtId="0" fontId="0" fillId="0" borderId="0" xfId="25" applyFont="1" applyFill="1">
      <alignment/>
      <protection/>
    </xf>
    <xf numFmtId="167" fontId="20" fillId="2" borderId="7" xfId="25" applyNumberFormat="1" applyFont="1" applyFill="1" applyBorder="1" applyAlignment="1">
      <alignment horizontal="right"/>
      <protection/>
    </xf>
    <xf numFmtId="167" fontId="15" fillId="2" borderId="7" xfId="25" applyNumberFormat="1" applyFont="1" applyFill="1" applyBorder="1" applyAlignment="1">
      <alignment horizontal="right"/>
      <protection/>
    </xf>
    <xf numFmtId="49" fontId="7" fillId="2" borderId="15" xfId="25" applyNumberFormat="1" applyFont="1" applyFill="1" applyBorder="1">
      <alignment/>
      <protection/>
    </xf>
    <xf numFmtId="49" fontId="7" fillId="2" borderId="52" xfId="25" applyNumberFormat="1" applyFont="1" applyFill="1" applyBorder="1">
      <alignment/>
      <protection/>
    </xf>
    <xf numFmtId="0" fontId="20" fillId="2" borderId="52" xfId="25" applyFont="1" applyFill="1" applyBorder="1">
      <alignment/>
      <protection/>
    </xf>
    <xf numFmtId="0" fontId="15" fillId="2" borderId="16" xfId="25" applyFont="1" applyFill="1" applyBorder="1">
      <alignment/>
      <protection/>
    </xf>
    <xf numFmtId="166" fontId="0" fillId="0" borderId="2" xfId="0" applyNumberFormat="1" applyBorder="1" applyAlignment="1">
      <alignment horizontal="right" vertical="center"/>
    </xf>
    <xf numFmtId="49" fontId="25" fillId="0" borderId="53" xfId="0" applyNumberFormat="1" applyFont="1" applyFill="1" applyBorder="1" applyAlignment="1">
      <alignment horizontal="left" vertical="top"/>
    </xf>
    <xf numFmtId="44" fontId="26" fillId="0" borderId="54" xfId="22" applyFont="1" applyFill="1" applyBorder="1" applyAlignment="1">
      <alignment horizontal="right" vertical="top"/>
    </xf>
    <xf numFmtId="49" fontId="25" fillId="0" borderId="55" xfId="0" applyNumberFormat="1" applyFont="1" applyFill="1" applyBorder="1" applyAlignment="1">
      <alignment horizontal="left" vertical="top"/>
    </xf>
    <xf numFmtId="49" fontId="25" fillId="0" borderId="56" xfId="0" applyNumberFormat="1" applyFont="1" applyFill="1" applyBorder="1" applyAlignment="1">
      <alignment horizontal="left" vertical="top"/>
    </xf>
    <xf numFmtId="44" fontId="26" fillId="0" borderId="57" xfId="22" applyFont="1" applyFill="1" applyBorder="1" applyAlignment="1">
      <alignment horizontal="right" vertical="top"/>
    </xf>
    <xf numFmtId="49" fontId="25" fillId="0" borderId="58" xfId="0" applyNumberFormat="1" applyFont="1" applyFill="1" applyBorder="1" applyAlignment="1">
      <alignment horizontal="center" vertical="top"/>
    </xf>
    <xf numFmtId="0" fontId="20" fillId="2" borderId="52" xfId="25" applyFont="1" applyFill="1" applyBorder="1" applyAlignment="1">
      <alignment horizontal="right"/>
      <protection/>
    </xf>
    <xf numFmtId="167" fontId="20" fillId="2" borderId="52" xfId="25" applyNumberFormat="1" applyFont="1" applyFill="1" applyBorder="1" applyAlignment="1">
      <alignment horizontal="right"/>
      <protection/>
    </xf>
    <xf numFmtId="0" fontId="15" fillId="2" borderId="52" xfId="25" applyFont="1" applyFill="1" applyBorder="1">
      <alignment/>
      <protection/>
    </xf>
    <xf numFmtId="0" fontId="15" fillId="2" borderId="52" xfId="25" applyFont="1" applyFill="1" applyBorder="1" applyAlignment="1">
      <alignment horizontal="right"/>
      <protection/>
    </xf>
    <xf numFmtId="167" fontId="15" fillId="2" borderId="52" xfId="25" applyNumberFormat="1" applyFont="1" applyFill="1" applyBorder="1" applyAlignment="1">
      <alignment horizontal="right"/>
      <protection/>
    </xf>
    <xf numFmtId="49" fontId="22" fillId="2" borderId="53" xfId="25" applyNumberFormat="1" applyFont="1" applyFill="1" applyBorder="1">
      <alignment/>
      <protection/>
    </xf>
    <xf numFmtId="49" fontId="22" fillId="2" borderId="54" xfId="25" applyNumberFormat="1" applyFont="1" applyFill="1" applyBorder="1">
      <alignment/>
      <protection/>
    </xf>
    <xf numFmtId="0" fontId="3" fillId="0" borderId="53" xfId="21" applyFill="1" applyBorder="1"/>
    <xf numFmtId="170" fontId="25" fillId="0" borderId="54" xfId="0" applyNumberFormat="1" applyFont="1" applyFill="1" applyBorder="1" applyAlignment="1">
      <alignment horizontal="right" vertical="top"/>
    </xf>
    <xf numFmtId="0" fontId="24" fillId="0" borderId="0" xfId="0" applyFont="1" applyBorder="1"/>
    <xf numFmtId="0" fontId="3" fillId="0" borderId="55" xfId="21" applyFill="1" applyBorder="1"/>
    <xf numFmtId="0" fontId="24" fillId="0" borderId="0" xfId="0" applyFont="1" applyBorder="1"/>
    <xf numFmtId="170" fontId="25" fillId="0" borderId="58" xfId="0" applyNumberFormat="1" applyFont="1" applyFill="1" applyBorder="1" applyAlignment="1">
      <alignment horizontal="right" vertical="top"/>
    </xf>
    <xf numFmtId="170" fontId="25" fillId="0" borderId="54" xfId="0" applyNumberFormat="1" applyFont="1" applyBorder="1" applyAlignment="1">
      <alignment horizontal="right" vertical="top"/>
    </xf>
    <xf numFmtId="0" fontId="3" fillId="0" borderId="56" xfId="21" applyFill="1" applyBorder="1"/>
    <xf numFmtId="170" fontId="25" fillId="0" borderId="57" xfId="0" applyNumberFormat="1" applyFont="1" applyFill="1" applyBorder="1" applyAlignment="1">
      <alignment horizontal="right" vertical="top"/>
    </xf>
    <xf numFmtId="0" fontId="0" fillId="0" borderId="54" xfId="0" applyFill="1" applyBorder="1"/>
    <xf numFmtId="0" fontId="0" fillId="0" borderId="53" xfId="0" applyFill="1" applyBorder="1"/>
    <xf numFmtId="0" fontId="7" fillId="0" borderId="0" xfId="25" applyFont="1" applyBorder="1">
      <alignment/>
      <protection/>
    </xf>
    <xf numFmtId="168" fontId="7" fillId="0" borderId="0" xfId="25" applyNumberFormat="1" applyFont="1" applyBorder="1">
      <alignment/>
      <protection/>
    </xf>
    <xf numFmtId="3" fontId="7" fillId="0" borderId="0" xfId="25" applyNumberFormat="1" applyFont="1" applyBorder="1" applyAlignment="1">
      <alignment horizontal="center"/>
      <protection/>
    </xf>
    <xf numFmtId="167" fontId="7" fillId="0" borderId="0" xfId="25" applyNumberFormat="1" applyFont="1" applyBorder="1">
      <alignment/>
      <protection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/>
    <xf numFmtId="0" fontId="23" fillId="0" borderId="11" xfId="0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49" fontId="7" fillId="0" borderId="59" xfId="25" applyNumberFormat="1" applyFont="1" applyBorder="1" applyAlignment="1">
      <alignment vertical="center"/>
      <protection/>
    </xf>
    <xf numFmtId="167" fontId="7" fillId="0" borderId="60" xfId="25" applyNumberFormat="1" applyFont="1" applyBorder="1" applyAlignment="1">
      <alignment vertical="center"/>
      <protection/>
    </xf>
    <xf numFmtId="164" fontId="17" fillId="0" borderId="19" xfId="23" applyNumberFormat="1" applyFont="1" applyFill="1" applyBorder="1" applyAlignment="1" applyProtection="1">
      <alignment horizontal="center"/>
      <protection locked="0"/>
    </xf>
    <xf numFmtId="171" fontId="1" fillId="0" borderId="19" xfId="22" applyNumberFormat="1" applyBorder="1" applyProtection="1">
      <protection locked="0"/>
    </xf>
    <xf numFmtId="164" fontId="1" fillId="0" borderId="19" xfId="23" applyNumberFormat="1" applyFont="1" applyFill="1" applyBorder="1" applyAlignment="1" applyProtection="1">
      <alignment/>
      <protection locked="0"/>
    </xf>
    <xf numFmtId="164" fontId="9" fillId="0" borderId="19" xfId="23" applyNumberFormat="1" applyFont="1" applyFill="1" applyBorder="1" applyAlignment="1" applyProtection="1">
      <alignment horizontal="center"/>
      <protection locked="0"/>
    </xf>
    <xf numFmtId="164" fontId="9" fillId="0" borderId="29" xfId="23" applyNumberFormat="1" applyFont="1" applyFill="1" applyBorder="1" applyAlignment="1" applyProtection="1">
      <alignment horizontal="center"/>
      <protection locked="0"/>
    </xf>
    <xf numFmtId="164" fontId="1" fillId="0" borderId="19" xfId="23" applyNumberFormat="1" applyFont="1" applyBorder="1" applyAlignment="1" applyProtection="1">
      <alignment/>
      <protection locked="0"/>
    </xf>
    <xf numFmtId="0" fontId="1" fillId="0" borderId="19" xfId="0" applyFont="1" applyBorder="1" applyProtection="1">
      <protection locked="0"/>
    </xf>
    <xf numFmtId="171" fontId="1" fillId="4" borderId="19" xfId="22" applyNumberFormat="1" applyFill="1" applyBorder="1" applyProtection="1">
      <protection locked="0"/>
    </xf>
    <xf numFmtId="164" fontId="1" fillId="4" borderId="19" xfId="23" applyNumberFormat="1" applyFont="1" applyFill="1" applyBorder="1" applyAlignment="1" applyProtection="1">
      <alignment/>
      <protection locked="0"/>
    </xf>
    <xf numFmtId="0" fontId="1" fillId="4" borderId="19" xfId="0" applyFont="1" applyFill="1" applyBorder="1" applyProtection="1">
      <protection locked="0"/>
    </xf>
    <xf numFmtId="9" fontId="1" fillId="4" borderId="18" xfId="24" applyFill="1" applyBorder="1" applyAlignment="1" applyProtection="1">
      <alignment horizontal="center"/>
      <protection locked="0"/>
    </xf>
    <xf numFmtId="44" fontId="26" fillId="4" borderId="54" xfId="22" applyFont="1" applyFill="1" applyBorder="1" applyAlignment="1" applyProtection="1">
      <alignment horizontal="right" vertical="top"/>
      <protection locked="0"/>
    </xf>
    <xf numFmtId="44" fontId="26" fillId="4" borderId="58" xfId="22" applyFont="1" applyFill="1" applyBorder="1" applyAlignment="1" applyProtection="1">
      <alignment horizontal="right" vertical="top"/>
      <protection locked="0"/>
    </xf>
    <xf numFmtId="44" fontId="26" fillId="4" borderId="48" xfId="22" applyFont="1" applyFill="1" applyBorder="1" applyAlignment="1" applyProtection="1">
      <alignment horizontal="right" vertical="top"/>
      <protection locked="0"/>
    </xf>
    <xf numFmtId="170" fontId="25" fillId="4" borderId="43" xfId="0" applyNumberFormat="1" applyFont="1" applyFill="1" applyBorder="1" applyAlignment="1" applyProtection="1">
      <alignment horizontal="right" vertical="top"/>
      <protection locked="0"/>
    </xf>
    <xf numFmtId="170" fontId="25" fillId="4" borderId="45" xfId="0" applyNumberFormat="1" applyFont="1" applyFill="1" applyBorder="1" applyAlignment="1" applyProtection="1">
      <alignment horizontal="right" vertical="top"/>
      <protection locked="0"/>
    </xf>
    <xf numFmtId="170" fontId="25" fillId="0" borderId="43" xfId="0" applyNumberFormat="1" applyFont="1" applyFill="1" applyBorder="1" applyAlignment="1" applyProtection="1">
      <alignment horizontal="right" vertical="top"/>
      <protection locked="0"/>
    </xf>
    <xf numFmtId="49" fontId="22" fillId="2" borderId="43" xfId="25" applyNumberFormat="1" applyFont="1" applyFill="1" applyBorder="1" applyProtection="1">
      <alignment/>
      <protection locked="0"/>
    </xf>
    <xf numFmtId="9" fontId="26" fillId="4" borderId="43" xfId="24" applyFont="1" applyFill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/>
      <protection locked="0"/>
    </xf>
    <xf numFmtId="9" fontId="1" fillId="0" borderId="18" xfId="24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left" wrapText="1" indent="1"/>
    </xf>
    <xf numFmtId="0" fontId="10" fillId="0" borderId="19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1" fillId="0" borderId="0" xfId="25" applyFont="1" applyAlignment="1">
      <alignment horizontal="center"/>
      <protection/>
    </xf>
    <xf numFmtId="0" fontId="13" fillId="0" borderId="0" xfId="25" applyFont="1" applyAlignment="1">
      <alignment horizontal="center"/>
      <protection/>
    </xf>
    <xf numFmtId="0" fontId="10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18" xfId="23" applyFont="1" applyBorder="1" applyAlignment="1" applyProtection="1">
      <alignment horizont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" xfId="21"/>
    <cellStyle name="Měna" xfId="22"/>
    <cellStyle name="normální_Vysloužilovi" xfId="23"/>
    <cellStyle name="Procenta" xfId="24"/>
    <cellStyle name="Text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Temp/Temp1_rozpo&#269;et%20extern&#237;ch%20prvk&#367;%20%20(1).zip/KL%20hern&#237;%20prvky.pdf%20aktualizace.pdf" TargetMode="External" /><Relationship Id="rId2" Type="http://schemas.openxmlformats.org/officeDocument/2006/relationships/hyperlink" Target="../../../../AppData/Local/Temp/Temp1_rozpo&#269;et%20extern&#237;ch%20prvk&#367;%20%20(1).zip/Produktov&#253;%20list_LK69.pdf" TargetMode="External" /><Relationship Id="rId3" Type="http://schemas.openxmlformats.org/officeDocument/2006/relationships/hyperlink" Target="../../../../AppData/Local/Temp/Temp1_rozpoc&#780;et%20externi&#769;ch%20prvku&#778;%20%20(1).zip/Produktovy&#769;%20list%20LK%20-%2001.pdf" TargetMode="External" /><Relationship Id="rId4" Type="http://schemas.openxmlformats.org/officeDocument/2006/relationships/hyperlink" Target="../../../../AppData/Local/Temp/Temp1_rozpo&#269;et%20extern&#237;ch%20prvk&#367;%20%20(1).zip/KL%20hern&#237;%20prvky.pdf%20aktualizace.pdf" TargetMode="External" /><Relationship Id="rId5" Type="http://schemas.openxmlformats.org/officeDocument/2006/relationships/hyperlink" Target="../../../../AppData/Local/Temp/Temp1_rozpoc&#780;et%20externi&#769;ch%20prvku&#778;%20%20(1).zip/KL%20herni&#769;%20prvky.pdf%20aktualizace.pdf" TargetMode="External" /><Relationship Id="rId6" Type="http://schemas.openxmlformats.org/officeDocument/2006/relationships/hyperlink" Target="../../../../AppData/Local/Temp/Temp1_rozpo&#269;et%20extern&#237;ch%20prvk&#367;%20%20(1).zip/Produktov&#253;%20list_LK69.pdf" TargetMode="External" /><Relationship Id="rId7" Type="http://schemas.openxmlformats.org/officeDocument/2006/relationships/hyperlink" Target="../../../../AppData/Local/Temp/Temp1_rozpoc&#780;et%20externi&#769;ch%20prvku&#778;%20%20(1).zip/Produktovy&#769;%20list%20LK%20-%2001.pdf" TargetMode="External" /><Relationship Id="rId8" Type="http://schemas.openxmlformats.org/officeDocument/2006/relationships/hyperlink" Target="../../../../AppData/Local/Temp/Temp1_rozpoc&#780;et%20externi&#769;ch%20prvku&#778;%20%20(1).zip/Produktovy&#769;%20list%20LK%20-%2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workbookViewId="0" topLeftCell="A1">
      <selection activeCell="B30" sqref="B30"/>
    </sheetView>
  </sheetViews>
  <sheetFormatPr defaultColWidth="11.00390625" defaultRowHeight="12.75"/>
  <cols>
    <col min="2" max="2" width="59.875" style="0" customWidth="1"/>
    <col min="3" max="3" width="8.50390625" style="0" customWidth="1"/>
    <col min="5" max="5" width="12.875" style="0" customWidth="1"/>
    <col min="6" max="6" width="18.625" style="0" customWidth="1"/>
    <col min="7" max="15" width="10.875" style="178" customWidth="1"/>
  </cols>
  <sheetData>
    <row r="1" ht="14" thickBot="1">
      <c r="A1" s="7"/>
    </row>
    <row r="2" spans="1:6" ht="76" customHeight="1">
      <c r="A2" s="8" t="s">
        <v>387</v>
      </c>
      <c r="B2" s="9"/>
      <c r="C2" s="10"/>
      <c r="D2" s="11"/>
      <c r="E2" s="11"/>
      <c r="F2" s="12"/>
    </row>
    <row r="3" spans="1:6" ht="29" customHeight="1">
      <c r="A3" s="247"/>
      <c r="B3" s="248"/>
      <c r="C3" s="14"/>
      <c r="D3" s="11"/>
      <c r="E3" s="11"/>
      <c r="F3" s="11"/>
    </row>
    <row r="4" spans="1:6" ht="14">
      <c r="A4" s="249"/>
      <c r="B4" s="250"/>
      <c r="C4" s="10"/>
      <c r="D4" s="11"/>
      <c r="E4" s="11"/>
      <c r="F4" s="11"/>
    </row>
    <row r="5" spans="1:6" ht="14">
      <c r="A5" s="249"/>
      <c r="B5" s="250"/>
      <c r="F5" s="11"/>
    </row>
    <row r="6" spans="1:6" ht="15" thickBot="1">
      <c r="A6" s="15"/>
      <c r="B6" s="16"/>
      <c r="C6" s="10"/>
      <c r="D6" s="11"/>
      <c r="E6" s="11"/>
      <c r="F6" s="11"/>
    </row>
    <row r="7" spans="1:6" ht="14">
      <c r="A7" s="17"/>
      <c r="B7" s="10"/>
      <c r="C7" s="10"/>
      <c r="D7" s="11"/>
      <c r="E7" s="11"/>
      <c r="F7" s="11"/>
    </row>
    <row r="8" spans="1:6" ht="14">
      <c r="A8" s="17"/>
      <c r="B8" s="10"/>
      <c r="C8" s="10"/>
      <c r="D8" s="11"/>
      <c r="E8" s="11"/>
      <c r="F8" s="11"/>
    </row>
    <row r="9" spans="1:6" ht="14">
      <c r="A9" s="17"/>
      <c r="B9" s="10"/>
      <c r="C9" s="10"/>
      <c r="D9" s="11"/>
      <c r="E9" s="11"/>
      <c r="F9" s="11"/>
    </row>
    <row r="10" spans="1:6" ht="14">
      <c r="A10" s="17"/>
      <c r="B10" s="10"/>
      <c r="C10" s="10"/>
      <c r="D10" s="11"/>
      <c r="E10" s="11"/>
      <c r="F10" s="11"/>
    </row>
    <row r="11" spans="1:15" s="19" customFormat="1" ht="26">
      <c r="A11" s="251" t="s">
        <v>383</v>
      </c>
      <c r="B11" s="251"/>
      <c r="C11" s="251"/>
      <c r="D11" s="251"/>
      <c r="E11" s="251"/>
      <c r="F11" s="251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s="19" customFormat="1" ht="21">
      <c r="A12" s="252"/>
      <c r="B12" s="252"/>
      <c r="C12" s="252"/>
      <c r="D12" s="252"/>
      <c r="E12" s="252"/>
      <c r="F12" s="252"/>
      <c r="G12" s="179"/>
      <c r="H12" s="179"/>
      <c r="I12" s="179"/>
      <c r="J12" s="179"/>
      <c r="K12" s="179"/>
      <c r="L12" s="179"/>
      <c r="M12" s="179"/>
      <c r="N12" s="179"/>
      <c r="O12" s="179"/>
    </row>
    <row r="13" spans="1:6" ht="14">
      <c r="A13" s="17"/>
      <c r="B13" s="10"/>
      <c r="C13" s="10"/>
      <c r="D13" s="10"/>
      <c r="E13" s="10"/>
      <c r="F13" s="10"/>
    </row>
    <row r="14" spans="1:15" s="23" customFormat="1" ht="14">
      <c r="A14" s="20"/>
      <c r="B14" s="21" t="s">
        <v>146</v>
      </c>
      <c r="C14" s="22" t="s">
        <v>147</v>
      </c>
      <c r="D14" s="22" t="s">
        <v>148</v>
      </c>
      <c r="E14" s="22" t="s">
        <v>149</v>
      </c>
      <c r="F14" s="22" t="s">
        <v>150</v>
      </c>
      <c r="G14" s="180"/>
      <c r="H14" s="180"/>
      <c r="I14" s="180"/>
      <c r="J14" s="180"/>
      <c r="K14" s="180"/>
      <c r="L14" s="180"/>
      <c r="M14" s="180"/>
      <c r="N14" s="180"/>
      <c r="O14" s="180"/>
    </row>
    <row r="15" spans="1:15" s="23" customFormat="1" ht="12.75">
      <c r="A15"/>
      <c r="B15"/>
      <c r="C15"/>
      <c r="D15"/>
      <c r="E15"/>
      <c r="F15"/>
      <c r="G15" s="180"/>
      <c r="H15" s="180"/>
      <c r="I15" s="180"/>
      <c r="J15" s="180"/>
      <c r="K15" s="180"/>
      <c r="L15" s="180"/>
      <c r="M15" s="180"/>
      <c r="N15" s="180"/>
      <c r="O15" s="180"/>
    </row>
    <row r="16" spans="1:15" s="23" customFormat="1" ht="19">
      <c r="A16" s="24">
        <v>1</v>
      </c>
      <c r="B16" s="25"/>
      <c r="C16" s="26"/>
      <c r="D16" s="26"/>
      <c r="E16" s="26"/>
      <c r="F16" s="27">
        <f>SUM(F18:F22)</f>
        <v>0</v>
      </c>
      <c r="G16" s="180"/>
      <c r="H16" s="180"/>
      <c r="I16" s="180"/>
      <c r="J16" s="180"/>
      <c r="K16" s="180"/>
      <c r="L16" s="180"/>
      <c r="M16" s="180"/>
      <c r="N16" s="180"/>
      <c r="O16" s="180"/>
    </row>
    <row r="17" spans="1:6" ht="16.25" customHeight="1">
      <c r="A17" s="28"/>
      <c r="B17" s="29"/>
      <c r="C17" s="30"/>
      <c r="D17" s="31"/>
      <c r="E17" s="32"/>
      <c r="F17" s="33"/>
    </row>
    <row r="18" spans="1:6" ht="18" customHeight="1">
      <c r="A18" s="28" t="s">
        <v>151</v>
      </c>
      <c r="B18" s="29" t="s">
        <v>157</v>
      </c>
      <c r="C18" s="30" t="s">
        <v>152</v>
      </c>
      <c r="D18" s="31">
        <v>1</v>
      </c>
      <c r="E18" s="32">
        <f>Zahrada!F136</f>
        <v>0</v>
      </c>
      <c r="F18" s="33">
        <f>E18*D18</f>
        <v>0</v>
      </c>
    </row>
    <row r="19" spans="1:6" ht="17" customHeight="1">
      <c r="A19" s="28" t="s">
        <v>153</v>
      </c>
      <c r="B19" s="29" t="s">
        <v>158</v>
      </c>
      <c r="C19" s="30" t="s">
        <v>152</v>
      </c>
      <c r="D19" s="31">
        <v>1</v>
      </c>
      <c r="E19" s="32">
        <f>'seniorské a dětské herní prvky'!D37</f>
        <v>0</v>
      </c>
      <c r="F19" s="33">
        <f>E19*D19</f>
        <v>0</v>
      </c>
    </row>
    <row r="20" spans="1:6" ht="17" customHeight="1">
      <c r="A20" s="28" t="s">
        <v>154</v>
      </c>
      <c r="B20" s="29" t="s">
        <v>159</v>
      </c>
      <c r="C20" s="30" t="s">
        <v>152</v>
      </c>
      <c r="D20" s="31">
        <v>1</v>
      </c>
      <c r="E20" s="32">
        <f>'stavební část'!G94</f>
        <v>0</v>
      </c>
      <c r="F20" s="33">
        <f>E20*D20</f>
        <v>0</v>
      </c>
    </row>
    <row r="21" spans="1:6" ht="17" customHeight="1">
      <c r="A21" s="28" t="s">
        <v>155</v>
      </c>
      <c r="B21" s="29" t="s">
        <v>283</v>
      </c>
      <c r="C21" s="30" t="s">
        <v>152</v>
      </c>
      <c r="D21" s="31">
        <v>1</v>
      </c>
      <c r="E21" s="32">
        <f>'Technologie vodního prvku'!G69</f>
        <v>0</v>
      </c>
      <c r="F21" s="33">
        <f>E21*D21</f>
        <v>0</v>
      </c>
    </row>
    <row r="22" spans="1:6" ht="17" customHeight="1">
      <c r="A22" s="28" t="s">
        <v>155</v>
      </c>
      <c r="B22" s="29" t="s">
        <v>163</v>
      </c>
      <c r="C22" s="30" t="s">
        <v>152</v>
      </c>
      <c r="D22" s="31">
        <v>1</v>
      </c>
      <c r="E22" s="32">
        <f>VRN!G30</f>
        <v>0</v>
      </c>
      <c r="F22" s="33">
        <f>E22*D22</f>
        <v>0</v>
      </c>
    </row>
    <row r="23" spans="1:6" ht="15" customHeight="1" thickBot="1">
      <c r="A23" s="34"/>
      <c r="B23" s="10"/>
      <c r="C23" s="35"/>
      <c r="D23" s="36"/>
      <c r="E23" s="37"/>
      <c r="F23" s="38"/>
    </row>
    <row r="24" spans="1:6" ht="25.75" customHeight="1" thickBot="1">
      <c r="A24" s="39"/>
      <c r="B24" s="40" t="s">
        <v>156</v>
      </c>
      <c r="C24" s="41"/>
      <c r="D24" s="41"/>
      <c r="E24" s="42"/>
      <c r="F24" s="43">
        <f>F16</f>
        <v>0</v>
      </c>
    </row>
    <row r="25" spans="1:6" ht="14" thickBot="1">
      <c r="A25" s="7"/>
      <c r="B25" s="44"/>
      <c r="C25" s="44"/>
      <c r="D25" s="44"/>
      <c r="E25" s="44"/>
      <c r="F25" s="44"/>
    </row>
    <row r="26" spans="1:6" ht="25.75" customHeight="1" thickBot="1">
      <c r="A26" s="39"/>
      <c r="B26" s="40" t="s">
        <v>233</v>
      </c>
      <c r="C26" s="41"/>
      <c r="D26" s="41"/>
      <c r="E26" s="42"/>
      <c r="F26" s="43">
        <f>F16*15%+F16</f>
        <v>0</v>
      </c>
    </row>
    <row r="27" spans="1:6" ht="12.75">
      <c r="A27" s="7"/>
      <c r="B27" s="44"/>
      <c r="C27" s="44"/>
      <c r="D27" s="44"/>
      <c r="E27" s="44"/>
      <c r="F27" s="44"/>
    </row>
    <row r="28" spans="1:6" ht="12.75">
      <c r="A28" s="7"/>
      <c r="B28" s="44"/>
      <c r="C28" s="44"/>
      <c r="D28" s="44"/>
      <c r="E28" s="44"/>
      <c r="F28" s="44"/>
    </row>
  </sheetData>
  <sheetProtection algorithmName="SHA-512" hashValue="Zx/CymH2xXxlLMVMcJgJd2OXveTyEIZMJzCgbr1b6ARzO7gutkwgo6GWUwifsBemU+q39Le6VCs5mPh0ZYZ98w==" saltValue="RCKK/5iRu7un9ZLO8yxwPw==" spinCount="100000" sheet="1" objects="1" scenarios="1"/>
  <mergeCells count="5">
    <mergeCell ref="A3:B3"/>
    <mergeCell ref="A4:B4"/>
    <mergeCell ref="A5:B5"/>
    <mergeCell ref="A11:F11"/>
    <mergeCell ref="A12:F12"/>
  </mergeCells>
  <printOptions/>
  <pageMargins left="0.7" right="0.7" top="0.787401575" bottom="0.787401575" header="0.3" footer="0.3"/>
  <pageSetup fitToHeight="0" fitToWidth="1" horizontalDpi="600" verticalDpi="6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39"/>
  <sheetViews>
    <sheetView workbookViewId="0" topLeftCell="A113">
      <selection activeCell="K37" sqref="K37"/>
    </sheetView>
  </sheetViews>
  <sheetFormatPr defaultColWidth="8.875" defaultRowHeight="12.75"/>
  <cols>
    <col min="1" max="1" width="4.00390625" style="0" customWidth="1"/>
    <col min="2" max="2" width="70.125" style="1" customWidth="1"/>
    <col min="3" max="3" width="10.00390625" style="0" customWidth="1"/>
    <col min="4" max="4" width="8.50390625" style="2" customWidth="1"/>
    <col min="5" max="5" width="13.875" style="3" customWidth="1"/>
    <col min="6" max="6" width="16.00390625" style="45" customWidth="1"/>
  </cols>
  <sheetData>
    <row r="1" spans="1:5" ht="14" thickBot="1">
      <c r="A1" s="7"/>
      <c r="B1"/>
      <c r="D1"/>
      <c r="E1"/>
    </row>
    <row r="2" spans="1:6" ht="92" customHeight="1">
      <c r="A2" s="8" t="s">
        <v>387</v>
      </c>
      <c r="B2" s="9"/>
      <c r="C2" s="10"/>
      <c r="D2" s="11"/>
      <c r="E2" s="11"/>
      <c r="F2" s="46"/>
    </row>
    <row r="3" spans="1:5" ht="29" customHeight="1">
      <c r="A3" s="247"/>
      <c r="B3" s="248"/>
      <c r="C3" s="14"/>
      <c r="D3" s="11"/>
      <c r="E3" s="11"/>
    </row>
    <row r="4" spans="1:5" ht="14">
      <c r="A4" s="249"/>
      <c r="B4" s="250"/>
      <c r="C4" s="10"/>
      <c r="D4" s="11"/>
      <c r="E4" s="11"/>
    </row>
    <row r="5" spans="1:5" ht="12.75">
      <c r="A5" s="249"/>
      <c r="B5" s="250"/>
      <c r="D5"/>
      <c r="E5"/>
    </row>
    <row r="6" spans="1:5" ht="15" thickBot="1">
      <c r="A6" s="15"/>
      <c r="B6" s="16"/>
      <c r="C6" s="10"/>
      <c r="D6" s="11"/>
      <c r="E6" s="11"/>
    </row>
    <row r="7" spans="1:5" ht="14">
      <c r="A7" s="17"/>
      <c r="B7" s="10"/>
      <c r="C7" s="10"/>
      <c r="D7" s="11"/>
      <c r="E7" s="11"/>
    </row>
    <row r="8" spans="1:5" ht="14">
      <c r="A8" s="17"/>
      <c r="B8" s="10"/>
      <c r="C8" s="10"/>
      <c r="D8" s="11"/>
      <c r="E8" s="11"/>
    </row>
    <row r="9" spans="1:6" s="19" customFormat="1" ht="26">
      <c r="A9" s="251" t="s">
        <v>145</v>
      </c>
      <c r="B9" s="251"/>
      <c r="C9" s="251"/>
      <c r="D9" s="251"/>
      <c r="E9" s="251"/>
      <c r="F9" s="251"/>
    </row>
    <row r="10" spans="1:6" s="19" customFormat="1" ht="26">
      <c r="A10" s="18"/>
      <c r="B10" s="251" t="s">
        <v>157</v>
      </c>
      <c r="C10" s="251"/>
      <c r="D10" s="251"/>
      <c r="E10" s="251"/>
      <c r="F10" s="251"/>
    </row>
    <row r="11" spans="1:6" s="19" customFormat="1" ht="21">
      <c r="A11" s="95"/>
      <c r="B11" s="95"/>
      <c r="C11" s="95"/>
      <c r="D11" s="95"/>
      <c r="E11" s="95"/>
      <c r="F11" s="47"/>
    </row>
    <row r="12" spans="1:6" ht="14" thickBot="1">
      <c r="A12" s="48"/>
      <c r="B12" s="49" t="s">
        <v>0</v>
      </c>
      <c r="C12" s="96"/>
      <c r="D12" s="96"/>
      <c r="E12" s="97"/>
      <c r="F12" s="50"/>
    </row>
    <row r="13" spans="1:6" ht="12.75">
      <c r="A13" s="51"/>
      <c r="B13" s="52" t="s">
        <v>1</v>
      </c>
      <c r="C13" s="98" t="s">
        <v>2</v>
      </c>
      <c r="D13" s="99" t="s">
        <v>3</v>
      </c>
      <c r="E13" s="100" t="s">
        <v>4</v>
      </c>
      <c r="F13" s="53" t="s">
        <v>150</v>
      </c>
    </row>
    <row r="14" spans="1:6" s="4" customFormat="1" ht="12.75">
      <c r="A14" s="54"/>
      <c r="B14" s="55"/>
      <c r="C14" s="101"/>
      <c r="D14" s="102"/>
      <c r="E14" s="103"/>
      <c r="F14" s="56"/>
    </row>
    <row r="15" spans="1:6" s="4" customFormat="1" ht="14" thickBot="1">
      <c r="A15" s="54"/>
      <c r="B15" s="55"/>
      <c r="C15" s="101"/>
      <c r="D15" s="102"/>
      <c r="E15" s="103"/>
      <c r="F15" s="56"/>
    </row>
    <row r="16" spans="1:6" s="4" customFormat="1" ht="12.75">
      <c r="A16" s="57"/>
      <c r="B16" s="58"/>
      <c r="C16" s="104"/>
      <c r="D16" s="105"/>
      <c r="E16" s="106"/>
      <c r="F16" s="59"/>
    </row>
    <row r="17" spans="1:6" s="4" customFormat="1" ht="12.75">
      <c r="A17" s="60"/>
      <c r="B17" s="55" t="s">
        <v>5</v>
      </c>
      <c r="C17" s="101"/>
      <c r="D17" s="102">
        <f>SUM(D18:D20)</f>
        <v>8</v>
      </c>
      <c r="E17" s="226"/>
      <c r="F17" s="61"/>
    </row>
    <row r="18" spans="1:6" ht="12.75">
      <c r="A18" s="107"/>
      <c r="B18" s="62" t="s">
        <v>6</v>
      </c>
      <c r="C18" s="63" t="s">
        <v>7</v>
      </c>
      <c r="D18" s="64">
        <v>3</v>
      </c>
      <c r="E18" s="233"/>
      <c r="F18" s="61">
        <f>E18*D18</f>
        <v>0</v>
      </c>
    </row>
    <row r="19" spans="1:6" ht="12.75">
      <c r="A19" s="107"/>
      <c r="B19" s="62" t="s">
        <v>8</v>
      </c>
      <c r="C19" s="63" t="s">
        <v>7</v>
      </c>
      <c r="D19" s="64">
        <v>3</v>
      </c>
      <c r="E19" s="233"/>
      <c r="F19" s="61">
        <f>E19*D19</f>
        <v>0</v>
      </c>
    </row>
    <row r="20" spans="1:6" ht="12.75">
      <c r="A20" s="107"/>
      <c r="B20" s="62" t="s">
        <v>9</v>
      </c>
      <c r="C20" s="63" t="s">
        <v>7</v>
      </c>
      <c r="D20" s="64">
        <v>2</v>
      </c>
      <c r="E20" s="233"/>
      <c r="F20" s="61">
        <f>E20*D20</f>
        <v>0</v>
      </c>
    </row>
    <row r="21" spans="1:6" ht="12.75">
      <c r="A21" s="107"/>
      <c r="B21" s="62"/>
      <c r="C21" s="63"/>
      <c r="D21" s="64"/>
      <c r="E21" s="227"/>
      <c r="F21" s="61"/>
    </row>
    <row r="22" spans="1:6" ht="12.75">
      <c r="A22" s="107"/>
      <c r="B22" s="55" t="s">
        <v>10</v>
      </c>
      <c r="C22" s="101"/>
      <c r="D22" s="102">
        <f>SUM(D23:D26)</f>
        <v>4</v>
      </c>
      <c r="E22" s="227"/>
      <c r="F22" s="61"/>
    </row>
    <row r="23" spans="1:6" ht="12.75">
      <c r="A23" s="107"/>
      <c r="B23" s="62" t="s">
        <v>11</v>
      </c>
      <c r="C23" s="63" t="s">
        <v>12</v>
      </c>
      <c r="D23" s="64">
        <v>1</v>
      </c>
      <c r="E23" s="233"/>
      <c r="F23" s="61">
        <f>E23*D23</f>
        <v>0</v>
      </c>
    </row>
    <row r="24" spans="1:6" ht="12.75">
      <c r="A24" s="107"/>
      <c r="B24" s="62" t="s">
        <v>13</v>
      </c>
      <c r="C24" s="65" t="s">
        <v>14</v>
      </c>
      <c r="D24" s="64">
        <v>1</v>
      </c>
      <c r="E24" s="233"/>
      <c r="F24" s="61">
        <f>E24*D24</f>
        <v>0</v>
      </c>
    </row>
    <row r="25" spans="1:6" ht="12.75">
      <c r="A25" s="107"/>
      <c r="B25" s="62" t="s">
        <v>15</v>
      </c>
      <c r="C25" s="63" t="s">
        <v>16</v>
      </c>
      <c r="D25" s="64">
        <v>1</v>
      </c>
      <c r="E25" s="233"/>
      <c r="F25" s="61">
        <f>E25*D25</f>
        <v>0</v>
      </c>
    </row>
    <row r="26" spans="1:6" ht="12.75">
      <c r="A26" s="107"/>
      <c r="B26" s="62" t="s">
        <v>17</v>
      </c>
      <c r="C26" s="63" t="s">
        <v>14</v>
      </c>
      <c r="D26" s="64">
        <v>1</v>
      </c>
      <c r="E26" s="233"/>
      <c r="F26" s="61">
        <f>E26*D26</f>
        <v>0</v>
      </c>
    </row>
    <row r="27" spans="1:6" ht="12.75">
      <c r="A27" s="107"/>
      <c r="B27" s="62"/>
      <c r="C27" s="63"/>
      <c r="D27" s="64"/>
      <c r="E27" s="227"/>
      <c r="F27" s="61"/>
    </row>
    <row r="28" spans="1:6" ht="12.75">
      <c r="A28" s="107"/>
      <c r="B28" s="55" t="s">
        <v>18</v>
      </c>
      <c r="C28" s="101"/>
      <c r="D28" s="102">
        <f>D29+D33+D38</f>
        <v>155</v>
      </c>
      <c r="E28" s="227"/>
      <c r="F28" s="61"/>
    </row>
    <row r="29" spans="1:6" ht="12.75">
      <c r="A29" s="107"/>
      <c r="B29" s="62" t="s">
        <v>19</v>
      </c>
      <c r="C29" s="66" t="s">
        <v>20</v>
      </c>
      <c r="D29" s="64">
        <f>SUM(D30:D32)</f>
        <v>35</v>
      </c>
      <c r="E29" s="233"/>
      <c r="F29" s="61">
        <f>E29*D29</f>
        <v>0</v>
      </c>
    </row>
    <row r="30" spans="1:6" ht="12.75">
      <c r="A30" s="107"/>
      <c r="B30" s="67" t="s">
        <v>21</v>
      </c>
      <c r="C30" s="68"/>
      <c r="D30" s="69">
        <v>15</v>
      </c>
      <c r="E30" s="233"/>
      <c r="F30" s="61"/>
    </row>
    <row r="31" spans="1:6" ht="12.75">
      <c r="A31" s="107"/>
      <c r="B31" s="70" t="s">
        <v>22</v>
      </c>
      <c r="C31" s="66"/>
      <c r="D31" s="71">
        <v>10</v>
      </c>
      <c r="E31" s="233"/>
      <c r="F31" s="61"/>
    </row>
    <row r="32" spans="1:6" ht="12.75">
      <c r="A32" s="107"/>
      <c r="B32" s="72" t="s">
        <v>23</v>
      </c>
      <c r="C32" s="73"/>
      <c r="D32" s="74">
        <v>10</v>
      </c>
      <c r="E32" s="233"/>
      <c r="F32" s="61"/>
    </row>
    <row r="33" spans="1:6" ht="12.75">
      <c r="A33" s="107"/>
      <c r="B33" s="62" t="s">
        <v>25</v>
      </c>
      <c r="C33" s="66" t="s">
        <v>24</v>
      </c>
      <c r="D33" s="64">
        <v>30</v>
      </c>
      <c r="E33" s="233"/>
      <c r="F33" s="61">
        <f>E33*D33</f>
        <v>0</v>
      </c>
    </row>
    <row r="34" spans="1:6" ht="12.75">
      <c r="A34" s="107"/>
      <c r="B34" s="67" t="s">
        <v>26</v>
      </c>
      <c r="C34" s="68"/>
      <c r="D34" s="69">
        <v>20</v>
      </c>
      <c r="E34" s="233"/>
      <c r="F34" s="61"/>
    </row>
    <row r="35" spans="1:6" ht="12.75">
      <c r="A35" s="107"/>
      <c r="B35" s="70" t="s">
        <v>27</v>
      </c>
      <c r="C35" s="66"/>
      <c r="D35" s="71">
        <v>10</v>
      </c>
      <c r="E35" s="233"/>
      <c r="F35" s="61"/>
    </row>
    <row r="36" spans="1:6" ht="12.75">
      <c r="A36" s="107"/>
      <c r="B36" s="70" t="s">
        <v>28</v>
      </c>
      <c r="C36" s="66"/>
      <c r="D36" s="71">
        <v>20</v>
      </c>
      <c r="E36" s="233"/>
      <c r="F36" s="61"/>
    </row>
    <row r="37" spans="1:6" ht="12.75">
      <c r="A37" s="107"/>
      <c r="B37" s="72" t="s">
        <v>29</v>
      </c>
      <c r="C37" s="73"/>
      <c r="D37" s="74">
        <v>10</v>
      </c>
      <c r="E37" s="233"/>
      <c r="F37" s="61"/>
    </row>
    <row r="38" spans="1:6" ht="12.75">
      <c r="A38" s="107"/>
      <c r="B38" s="62" t="s">
        <v>30</v>
      </c>
      <c r="C38" s="66" t="s">
        <v>20</v>
      </c>
      <c r="D38" s="64">
        <f>SUM(D39:D43)</f>
        <v>90</v>
      </c>
      <c r="E38" s="233"/>
      <c r="F38" s="61">
        <f>E38*D38</f>
        <v>0</v>
      </c>
    </row>
    <row r="39" spans="1:6" ht="12.75">
      <c r="A39" s="107"/>
      <c r="B39" s="67" t="s">
        <v>31</v>
      </c>
      <c r="C39" s="68"/>
      <c r="D39" s="69">
        <v>30</v>
      </c>
      <c r="E39" s="233"/>
      <c r="F39" s="61"/>
    </row>
    <row r="40" spans="1:6" ht="12.75">
      <c r="A40" s="107"/>
      <c r="B40" s="70" t="s">
        <v>32</v>
      </c>
      <c r="C40" s="66"/>
      <c r="D40" s="71">
        <v>20</v>
      </c>
      <c r="E40" s="233"/>
      <c r="F40" s="61"/>
    </row>
    <row r="41" spans="1:6" ht="12.75">
      <c r="A41" s="107"/>
      <c r="B41" s="70" t="s">
        <v>33</v>
      </c>
      <c r="C41" s="66"/>
      <c r="D41" s="71">
        <v>10</v>
      </c>
      <c r="E41" s="233"/>
      <c r="F41" s="61"/>
    </row>
    <row r="42" spans="1:6" ht="12.75">
      <c r="A42" s="107"/>
      <c r="B42" s="70" t="s">
        <v>34</v>
      </c>
      <c r="C42" s="66"/>
      <c r="D42" s="71">
        <v>10</v>
      </c>
      <c r="E42" s="233"/>
      <c r="F42" s="61"/>
    </row>
    <row r="43" spans="1:6" ht="12.75">
      <c r="A43" s="107"/>
      <c r="B43" s="72" t="s">
        <v>35</v>
      </c>
      <c r="C43" s="73"/>
      <c r="D43" s="74">
        <v>20</v>
      </c>
      <c r="E43" s="233"/>
      <c r="F43" s="61"/>
    </row>
    <row r="44" spans="1:6" ht="12.75">
      <c r="A44" s="107"/>
      <c r="B44" s="62"/>
      <c r="C44" s="66"/>
      <c r="D44" s="64"/>
      <c r="E44" s="227"/>
      <c r="F44" s="61"/>
    </row>
    <row r="45" spans="1:6" s="4" customFormat="1" ht="12.75">
      <c r="A45" s="60"/>
      <c r="B45" s="55" t="s">
        <v>36</v>
      </c>
      <c r="C45" s="101"/>
      <c r="D45" s="102">
        <f>D46+D52+D59+D67+D70+D79</f>
        <v>1225</v>
      </c>
      <c r="E45" s="227"/>
      <c r="F45" s="61"/>
    </row>
    <row r="46" spans="1:6" ht="12.75">
      <c r="A46" s="107"/>
      <c r="B46" s="75" t="s">
        <v>37</v>
      </c>
      <c r="C46" s="68" t="s">
        <v>38</v>
      </c>
      <c r="D46" s="174">
        <f>SUM(D47:D51)</f>
        <v>200</v>
      </c>
      <c r="E46" s="233"/>
      <c r="F46" s="61">
        <f>E46*D46</f>
        <v>0</v>
      </c>
    </row>
    <row r="47" spans="1:6" ht="12.75">
      <c r="A47" s="107"/>
      <c r="B47" s="70" t="s">
        <v>39</v>
      </c>
      <c r="C47" s="66" t="s">
        <v>40</v>
      </c>
      <c r="D47" s="175">
        <v>40</v>
      </c>
      <c r="E47" s="233"/>
      <c r="F47" s="61"/>
    </row>
    <row r="48" spans="1:6" ht="12.75">
      <c r="A48" s="107"/>
      <c r="B48" s="70" t="s">
        <v>41</v>
      </c>
      <c r="C48" s="66" t="s">
        <v>40</v>
      </c>
      <c r="D48" s="175">
        <v>40</v>
      </c>
      <c r="E48" s="233"/>
      <c r="F48" s="61"/>
    </row>
    <row r="49" spans="1:6" ht="12.75">
      <c r="A49" s="107"/>
      <c r="B49" s="70" t="s">
        <v>42</v>
      </c>
      <c r="C49" s="66" t="s">
        <v>40</v>
      </c>
      <c r="D49" s="175">
        <v>40</v>
      </c>
      <c r="E49" s="233"/>
      <c r="F49" s="61"/>
    </row>
    <row r="50" spans="1:6" ht="12.75">
      <c r="A50" s="107"/>
      <c r="B50" s="70" t="s">
        <v>43</v>
      </c>
      <c r="C50" s="66" t="s">
        <v>40</v>
      </c>
      <c r="D50" s="175">
        <v>40</v>
      </c>
      <c r="E50" s="233"/>
      <c r="F50" s="61"/>
    </row>
    <row r="51" spans="1:6" ht="12.75">
      <c r="A51" s="107"/>
      <c r="B51" s="72" t="s">
        <v>44</v>
      </c>
      <c r="C51" s="66" t="s">
        <v>40</v>
      </c>
      <c r="D51" s="175">
        <v>40</v>
      </c>
      <c r="E51" s="233"/>
      <c r="F51" s="61"/>
    </row>
    <row r="52" spans="1:6" ht="12.75">
      <c r="A52" s="107"/>
      <c r="B52" s="75" t="s">
        <v>45</v>
      </c>
      <c r="C52" s="68" t="s">
        <v>38</v>
      </c>
      <c r="D52" s="174">
        <f>SUM(D53:D58)</f>
        <v>130</v>
      </c>
      <c r="E52" s="233"/>
      <c r="F52" s="61">
        <f>E52*D52</f>
        <v>0</v>
      </c>
    </row>
    <row r="53" spans="1:6" ht="12.75">
      <c r="A53" s="107"/>
      <c r="B53" s="70" t="s">
        <v>46</v>
      </c>
      <c r="C53" s="66" t="s">
        <v>40</v>
      </c>
      <c r="D53" s="175">
        <v>20</v>
      </c>
      <c r="E53" s="233"/>
      <c r="F53" s="61"/>
    </row>
    <row r="54" spans="1:6" ht="12.75">
      <c r="A54" s="107"/>
      <c r="B54" s="70" t="s">
        <v>47</v>
      </c>
      <c r="C54" s="66" t="s">
        <v>40</v>
      </c>
      <c r="D54" s="175">
        <v>30</v>
      </c>
      <c r="E54" s="233"/>
      <c r="F54" s="61"/>
    </row>
    <row r="55" spans="1:6" ht="12.75">
      <c r="A55" s="107"/>
      <c r="B55" s="70" t="s">
        <v>48</v>
      </c>
      <c r="C55" s="66" t="s">
        <v>40</v>
      </c>
      <c r="D55" s="175">
        <v>20</v>
      </c>
      <c r="E55" s="233"/>
      <c r="F55" s="61"/>
    </row>
    <row r="56" spans="1:6" ht="12.75">
      <c r="A56" s="107"/>
      <c r="B56" s="70" t="s">
        <v>49</v>
      </c>
      <c r="C56" s="66" t="s">
        <v>40</v>
      </c>
      <c r="D56" s="175">
        <v>20</v>
      </c>
      <c r="E56" s="233"/>
      <c r="F56" s="61"/>
    </row>
    <row r="57" spans="1:6" ht="12.75">
      <c r="A57" s="107"/>
      <c r="B57" s="70" t="s">
        <v>50</v>
      </c>
      <c r="C57" s="66" t="s">
        <v>40</v>
      </c>
      <c r="D57" s="175">
        <v>20</v>
      </c>
      <c r="E57" s="233"/>
      <c r="F57" s="61"/>
    </row>
    <row r="58" spans="1:6" ht="12.75">
      <c r="A58" s="107"/>
      <c r="B58" s="72" t="s">
        <v>51</v>
      </c>
      <c r="C58" s="66" t="s">
        <v>40</v>
      </c>
      <c r="D58" s="176">
        <v>20</v>
      </c>
      <c r="E58" s="233"/>
      <c r="F58" s="61"/>
    </row>
    <row r="59" spans="1:6" ht="12.75">
      <c r="A59" s="107"/>
      <c r="B59" s="75" t="s">
        <v>52</v>
      </c>
      <c r="C59" s="68" t="s">
        <v>38</v>
      </c>
      <c r="D59" s="174">
        <f>SUM(D60:D66)</f>
        <v>350</v>
      </c>
      <c r="E59" s="233"/>
      <c r="F59" s="61">
        <f>E59*D59</f>
        <v>0</v>
      </c>
    </row>
    <row r="60" spans="1:6" ht="12.75">
      <c r="A60" s="107"/>
      <c r="B60" s="70" t="s">
        <v>53</v>
      </c>
      <c r="C60" s="66" t="s">
        <v>40</v>
      </c>
      <c r="D60" s="175">
        <v>50</v>
      </c>
      <c r="E60" s="233"/>
      <c r="F60" s="61"/>
    </row>
    <row r="61" spans="1:6" ht="12.75">
      <c r="A61" s="107"/>
      <c r="B61" s="70" t="s">
        <v>46</v>
      </c>
      <c r="C61" s="66" t="s">
        <v>40</v>
      </c>
      <c r="D61" s="175">
        <v>50</v>
      </c>
      <c r="E61" s="233"/>
      <c r="F61" s="61"/>
    </row>
    <row r="62" spans="1:6" ht="12.75">
      <c r="A62" s="107"/>
      <c r="B62" s="70" t="s">
        <v>54</v>
      </c>
      <c r="C62" s="66" t="s">
        <v>40</v>
      </c>
      <c r="D62" s="175">
        <v>50</v>
      </c>
      <c r="E62" s="233"/>
      <c r="F62" s="61"/>
    </row>
    <row r="63" spans="1:6" ht="12.75">
      <c r="A63" s="107"/>
      <c r="B63" s="70" t="s">
        <v>55</v>
      </c>
      <c r="C63" s="66" t="s">
        <v>40</v>
      </c>
      <c r="D63" s="175">
        <v>50</v>
      </c>
      <c r="E63" s="233"/>
      <c r="F63" s="61"/>
    </row>
    <row r="64" spans="1:6" ht="12.75">
      <c r="A64" s="107"/>
      <c r="B64" s="70" t="s">
        <v>56</v>
      </c>
      <c r="C64" s="66" t="s">
        <v>40</v>
      </c>
      <c r="D64" s="175">
        <v>50</v>
      </c>
      <c r="E64" s="233"/>
      <c r="F64" s="61"/>
    </row>
    <row r="65" spans="1:6" ht="12.75">
      <c r="A65" s="107"/>
      <c r="B65" s="70" t="s">
        <v>57</v>
      </c>
      <c r="C65" s="66" t="s">
        <v>40</v>
      </c>
      <c r="D65" s="175">
        <v>50</v>
      </c>
      <c r="E65" s="233"/>
      <c r="F65" s="61"/>
    </row>
    <row r="66" spans="1:6" ht="12.75">
      <c r="A66" s="107"/>
      <c r="B66" s="72" t="s">
        <v>58</v>
      </c>
      <c r="C66" s="66" t="s">
        <v>40</v>
      </c>
      <c r="D66" s="175">
        <v>50</v>
      </c>
      <c r="E66" s="233"/>
      <c r="F66" s="61"/>
    </row>
    <row r="67" spans="1:6" ht="12.75">
      <c r="A67" s="107"/>
      <c r="B67" s="75" t="s">
        <v>59</v>
      </c>
      <c r="C67" s="68" t="s">
        <v>38</v>
      </c>
      <c r="D67" s="174">
        <f>SUM(D68:D69)</f>
        <v>80</v>
      </c>
      <c r="E67" s="233"/>
      <c r="F67" s="61">
        <f>E67*D67</f>
        <v>0</v>
      </c>
    </row>
    <row r="68" spans="1:6" ht="12.75">
      <c r="A68" s="107"/>
      <c r="B68" s="70" t="s">
        <v>60</v>
      </c>
      <c r="C68" s="66" t="s">
        <v>40</v>
      </c>
      <c r="D68" s="175">
        <v>60</v>
      </c>
      <c r="E68" s="233"/>
      <c r="F68" s="61"/>
    </row>
    <row r="69" spans="1:6" ht="12.75">
      <c r="A69" s="107"/>
      <c r="B69" s="72" t="s">
        <v>61</v>
      </c>
      <c r="C69" s="66" t="s">
        <v>40</v>
      </c>
      <c r="D69" s="176">
        <v>20</v>
      </c>
      <c r="E69" s="233"/>
      <c r="F69" s="61"/>
    </row>
    <row r="70" spans="1:6" ht="12.75">
      <c r="A70" s="107"/>
      <c r="B70" s="75" t="s">
        <v>62</v>
      </c>
      <c r="C70" s="68" t="s">
        <v>38</v>
      </c>
      <c r="D70" s="174">
        <f>SUM(D71:D78)</f>
        <v>340</v>
      </c>
      <c r="E70" s="233"/>
      <c r="F70" s="61">
        <f>E70*D70</f>
        <v>0</v>
      </c>
    </row>
    <row r="71" spans="1:6" ht="12.75">
      <c r="A71" s="107"/>
      <c r="B71" s="70" t="s">
        <v>63</v>
      </c>
      <c r="C71" s="66" t="s">
        <v>40</v>
      </c>
      <c r="D71" s="175">
        <v>50</v>
      </c>
      <c r="E71" s="233"/>
      <c r="F71" s="61"/>
    </row>
    <row r="72" spans="1:6" ht="12.75">
      <c r="A72" s="107"/>
      <c r="B72" s="70" t="s">
        <v>64</v>
      </c>
      <c r="C72" s="66" t="s">
        <v>40</v>
      </c>
      <c r="D72" s="175">
        <v>20</v>
      </c>
      <c r="E72" s="233"/>
      <c r="F72" s="61"/>
    </row>
    <row r="73" spans="1:6" ht="12.75">
      <c r="A73" s="107"/>
      <c r="B73" s="70" t="s">
        <v>65</v>
      </c>
      <c r="C73" s="66" t="s">
        <v>40</v>
      </c>
      <c r="D73" s="175">
        <v>30</v>
      </c>
      <c r="E73" s="233"/>
      <c r="F73" s="61"/>
    </row>
    <row r="74" spans="1:6" ht="12.75">
      <c r="A74" s="107"/>
      <c r="B74" s="70" t="s">
        <v>66</v>
      </c>
      <c r="C74" s="66" t="s">
        <v>40</v>
      </c>
      <c r="D74" s="175">
        <v>40</v>
      </c>
      <c r="E74" s="233"/>
      <c r="F74" s="61"/>
    </row>
    <row r="75" spans="1:6" ht="12.75">
      <c r="A75" s="107"/>
      <c r="B75" s="70" t="s">
        <v>61</v>
      </c>
      <c r="C75" s="66" t="s">
        <v>40</v>
      </c>
      <c r="D75" s="175">
        <v>60</v>
      </c>
      <c r="E75" s="233"/>
      <c r="F75" s="61"/>
    </row>
    <row r="76" spans="1:6" ht="12.75">
      <c r="A76" s="107"/>
      <c r="B76" s="70" t="s">
        <v>67</v>
      </c>
      <c r="C76" s="66" t="s">
        <v>40</v>
      </c>
      <c r="D76" s="175">
        <v>60</v>
      </c>
      <c r="E76" s="233"/>
      <c r="F76" s="61"/>
    </row>
    <row r="77" spans="1:6" ht="12.75">
      <c r="A77" s="107"/>
      <c r="B77" s="70" t="s">
        <v>68</v>
      </c>
      <c r="C77" s="66" t="s">
        <v>40</v>
      </c>
      <c r="D77" s="175">
        <v>40</v>
      </c>
      <c r="E77" s="233"/>
      <c r="F77" s="61"/>
    </row>
    <row r="78" spans="1:6" ht="12.75">
      <c r="A78" s="107"/>
      <c r="B78" s="72" t="s">
        <v>69</v>
      </c>
      <c r="C78" s="66" t="s">
        <v>40</v>
      </c>
      <c r="D78" s="176">
        <v>40</v>
      </c>
      <c r="E78" s="233"/>
      <c r="F78" s="61"/>
    </row>
    <row r="79" spans="1:6" ht="12.75">
      <c r="A79" s="107"/>
      <c r="B79" s="75" t="s">
        <v>70</v>
      </c>
      <c r="C79" s="68" t="s">
        <v>38</v>
      </c>
      <c r="D79" s="69">
        <f>SUM(D80:D81)</f>
        <v>125</v>
      </c>
      <c r="E79" s="233"/>
      <c r="F79" s="61">
        <f>E79*D79</f>
        <v>0</v>
      </c>
    </row>
    <row r="80" spans="1:6" ht="12.75">
      <c r="A80" s="107"/>
      <c r="B80" s="70" t="s">
        <v>71</v>
      </c>
      <c r="C80" s="66" t="s">
        <v>40</v>
      </c>
      <c r="D80" s="71">
        <v>55</v>
      </c>
      <c r="E80" s="233"/>
      <c r="F80" s="61"/>
    </row>
    <row r="81" spans="1:6" ht="12.75">
      <c r="A81" s="107"/>
      <c r="B81" s="72" t="s">
        <v>72</v>
      </c>
      <c r="C81" s="66" t="s">
        <v>40</v>
      </c>
      <c r="D81" s="74">
        <v>70</v>
      </c>
      <c r="E81" s="233"/>
      <c r="F81" s="61"/>
    </row>
    <row r="82" spans="1:6" ht="12.75">
      <c r="A82" s="107"/>
      <c r="B82" s="55" t="s">
        <v>73</v>
      </c>
      <c r="C82" s="101"/>
      <c r="D82" s="102">
        <f>SUM(D83:D86)</f>
        <v>32</v>
      </c>
      <c r="E82" s="227"/>
      <c r="F82" s="61"/>
    </row>
    <row r="83" spans="1:6" ht="12.75">
      <c r="A83" s="107"/>
      <c r="B83" s="76" t="s">
        <v>74</v>
      </c>
      <c r="C83" s="66" t="s">
        <v>75</v>
      </c>
      <c r="D83" s="64">
        <v>5</v>
      </c>
      <c r="E83" s="233"/>
      <c r="F83" s="61">
        <f aca="true" t="shared" si="0" ref="F83:F128">E83*D83</f>
        <v>0</v>
      </c>
    </row>
    <row r="84" spans="1:6" ht="12.75">
      <c r="A84" s="107"/>
      <c r="B84" s="76" t="s">
        <v>76</v>
      </c>
      <c r="C84" s="66" t="s">
        <v>75</v>
      </c>
      <c r="D84" s="64">
        <v>15</v>
      </c>
      <c r="E84" s="233"/>
      <c r="F84" s="61">
        <f t="shared" si="0"/>
        <v>0</v>
      </c>
    </row>
    <row r="85" spans="1:6" ht="12.75">
      <c r="A85" s="107"/>
      <c r="B85" s="76" t="s">
        <v>77</v>
      </c>
      <c r="C85" s="66" t="s">
        <v>75</v>
      </c>
      <c r="D85" s="64">
        <v>8</v>
      </c>
      <c r="E85" s="233"/>
      <c r="F85" s="61">
        <f t="shared" si="0"/>
        <v>0</v>
      </c>
    </row>
    <row r="86" spans="1:6" ht="12.75">
      <c r="A86" s="107"/>
      <c r="B86" s="76" t="s">
        <v>78</v>
      </c>
      <c r="C86" s="66" t="s">
        <v>24</v>
      </c>
      <c r="D86" s="64">
        <v>4</v>
      </c>
      <c r="E86" s="233"/>
      <c r="F86" s="61">
        <f t="shared" si="0"/>
        <v>0</v>
      </c>
    </row>
    <row r="87" spans="1:6" ht="12.75">
      <c r="A87" s="77"/>
      <c r="B87" s="108"/>
      <c r="C87" s="109"/>
      <c r="D87" s="110"/>
      <c r="E87" s="228"/>
      <c r="F87" s="61"/>
    </row>
    <row r="88" spans="1:6" ht="14" thickBot="1">
      <c r="A88" s="78" t="s">
        <v>79</v>
      </c>
      <c r="B88" s="79" t="s">
        <v>80</v>
      </c>
      <c r="C88" s="112"/>
      <c r="D88" s="113"/>
      <c r="E88" s="229"/>
      <c r="F88" s="61"/>
    </row>
    <row r="89" spans="1:6" ht="14" thickBot="1">
      <c r="A89" s="114"/>
      <c r="B89" s="115"/>
      <c r="C89" s="116" t="s">
        <v>81</v>
      </c>
      <c r="D89" s="117" t="s">
        <v>82</v>
      </c>
      <c r="E89" s="230"/>
      <c r="F89" s="80"/>
    </row>
    <row r="90" spans="1:6" ht="14">
      <c r="A90" s="77"/>
      <c r="B90" s="108" t="s">
        <v>83</v>
      </c>
      <c r="C90" s="109"/>
      <c r="D90" s="110"/>
      <c r="E90" s="228"/>
      <c r="F90" s="61">
        <f t="shared" si="0"/>
        <v>0</v>
      </c>
    </row>
    <row r="91" spans="1:6" ht="14">
      <c r="A91" s="77"/>
      <c r="B91" s="81" t="s">
        <v>84</v>
      </c>
      <c r="C91" s="63" t="s">
        <v>85</v>
      </c>
      <c r="D91" s="64">
        <v>3</v>
      </c>
      <c r="E91" s="234"/>
      <c r="F91" s="61">
        <f t="shared" si="0"/>
        <v>0</v>
      </c>
    </row>
    <row r="92" spans="1:6" ht="14">
      <c r="A92" s="77"/>
      <c r="B92" s="81" t="s">
        <v>86</v>
      </c>
      <c r="C92" s="63" t="s">
        <v>87</v>
      </c>
      <c r="D92" s="64">
        <v>2</v>
      </c>
      <c r="E92" s="234"/>
      <c r="F92" s="61">
        <f t="shared" si="0"/>
        <v>0</v>
      </c>
    </row>
    <row r="93" spans="1:6" ht="14">
      <c r="A93" s="77"/>
      <c r="B93" s="81" t="s">
        <v>88</v>
      </c>
      <c r="C93" s="63" t="s">
        <v>89</v>
      </c>
      <c r="D93" s="64">
        <v>800</v>
      </c>
      <c r="E93" s="234"/>
      <c r="F93" s="61">
        <f t="shared" si="0"/>
        <v>0</v>
      </c>
    </row>
    <row r="94" spans="1:6" ht="14">
      <c r="A94" s="77"/>
      <c r="B94" s="81" t="s">
        <v>90</v>
      </c>
      <c r="C94" s="63" t="s">
        <v>89</v>
      </c>
      <c r="D94" s="64">
        <v>800</v>
      </c>
      <c r="E94" s="234"/>
      <c r="F94" s="61">
        <f t="shared" si="0"/>
        <v>0</v>
      </c>
    </row>
    <row r="95" spans="1:6" ht="14">
      <c r="A95" s="77"/>
      <c r="B95" s="81" t="s">
        <v>91</v>
      </c>
      <c r="C95" s="63" t="s">
        <v>89</v>
      </c>
      <c r="D95" s="64">
        <v>200</v>
      </c>
      <c r="E95" s="234"/>
      <c r="F95" s="61">
        <f t="shared" si="0"/>
        <v>0</v>
      </c>
    </row>
    <row r="96" spans="1:6" ht="14">
      <c r="A96" s="77"/>
      <c r="B96" s="81" t="s">
        <v>92</v>
      </c>
      <c r="C96" s="63" t="s">
        <v>93</v>
      </c>
      <c r="D96" s="64">
        <v>200</v>
      </c>
      <c r="E96" s="234"/>
      <c r="F96" s="61">
        <f t="shared" si="0"/>
        <v>0</v>
      </c>
    </row>
    <row r="97" spans="1:6" ht="14">
      <c r="A97" s="77"/>
      <c r="B97" s="81" t="s">
        <v>94</v>
      </c>
      <c r="C97" s="63" t="s">
        <v>89</v>
      </c>
      <c r="D97" s="64">
        <v>800</v>
      </c>
      <c r="E97" s="234"/>
      <c r="F97" s="61">
        <f t="shared" si="0"/>
        <v>0</v>
      </c>
    </row>
    <row r="98" spans="1:6" ht="14">
      <c r="A98" s="77"/>
      <c r="B98" s="81" t="s">
        <v>95</v>
      </c>
      <c r="C98" s="63" t="s">
        <v>89</v>
      </c>
      <c r="D98" s="64">
        <v>800</v>
      </c>
      <c r="E98" s="234"/>
      <c r="F98" s="61">
        <f t="shared" si="0"/>
        <v>0</v>
      </c>
    </row>
    <row r="99" spans="1:6" ht="14">
      <c r="A99" s="77"/>
      <c r="B99" s="81" t="s">
        <v>96</v>
      </c>
      <c r="C99" s="63" t="s">
        <v>97</v>
      </c>
      <c r="D99" s="64">
        <v>0.25</v>
      </c>
      <c r="E99" s="234"/>
      <c r="F99" s="61">
        <f t="shared" si="0"/>
        <v>0</v>
      </c>
    </row>
    <row r="100" spans="1:6" ht="14">
      <c r="A100" s="77"/>
      <c r="B100" s="81" t="s">
        <v>98</v>
      </c>
      <c r="C100" s="63" t="s">
        <v>93</v>
      </c>
      <c r="D100" s="64">
        <v>60</v>
      </c>
      <c r="E100" s="234"/>
      <c r="F100" s="61">
        <f t="shared" si="0"/>
        <v>0</v>
      </c>
    </row>
    <row r="101" spans="1:6" ht="14">
      <c r="A101" s="82"/>
      <c r="B101" s="81" t="s">
        <v>99</v>
      </c>
      <c r="C101" s="63" t="s">
        <v>93</v>
      </c>
      <c r="D101" s="64">
        <v>15</v>
      </c>
      <c r="E101" s="234"/>
      <c r="F101" s="61">
        <f t="shared" si="0"/>
        <v>0</v>
      </c>
    </row>
    <row r="102" spans="1:6" ht="12.75">
      <c r="A102" s="82"/>
      <c r="B102" s="81"/>
      <c r="C102" s="83"/>
      <c r="D102" s="64"/>
      <c r="E102" s="232"/>
      <c r="F102" s="61"/>
    </row>
    <row r="103" spans="1:6" ht="14">
      <c r="A103" s="82"/>
      <c r="B103" s="119" t="s">
        <v>100</v>
      </c>
      <c r="C103" s="120"/>
      <c r="D103" s="121"/>
      <c r="E103" s="231"/>
      <c r="F103" s="61"/>
    </row>
    <row r="104" spans="1:6" ht="14">
      <c r="A104" s="82"/>
      <c r="B104" s="81" t="s">
        <v>101</v>
      </c>
      <c r="C104" s="63" t="s">
        <v>85</v>
      </c>
      <c r="D104" s="64">
        <f>D108</f>
        <v>8</v>
      </c>
      <c r="E104" s="234"/>
      <c r="F104" s="61">
        <f t="shared" si="0"/>
        <v>0</v>
      </c>
    </row>
    <row r="105" spans="1:6" ht="14">
      <c r="A105" s="82"/>
      <c r="B105" s="81" t="s">
        <v>102</v>
      </c>
      <c r="C105" s="63" t="s">
        <v>85</v>
      </c>
      <c r="D105" s="64">
        <f>D109</f>
        <v>4</v>
      </c>
      <c r="E105" s="234"/>
      <c r="F105" s="61">
        <f t="shared" si="0"/>
        <v>0</v>
      </c>
    </row>
    <row r="106" spans="1:6" ht="14">
      <c r="A106" s="82"/>
      <c r="B106" s="81" t="s">
        <v>103</v>
      </c>
      <c r="C106" s="63" t="s">
        <v>85</v>
      </c>
      <c r="D106" s="64">
        <f>D110</f>
        <v>155</v>
      </c>
      <c r="E106" s="234"/>
      <c r="F106" s="61">
        <f t="shared" si="0"/>
        <v>0</v>
      </c>
    </row>
    <row r="107" spans="1:6" ht="14">
      <c r="A107" s="82"/>
      <c r="B107" s="81" t="s">
        <v>104</v>
      </c>
      <c r="C107" s="63" t="s">
        <v>85</v>
      </c>
      <c r="D107" s="64">
        <f>D111</f>
        <v>1225</v>
      </c>
      <c r="E107" s="234"/>
      <c r="F107" s="61">
        <f t="shared" si="0"/>
        <v>0</v>
      </c>
    </row>
    <row r="108" spans="1:6" ht="14">
      <c r="A108" s="82"/>
      <c r="B108" s="81" t="s">
        <v>105</v>
      </c>
      <c r="C108" s="63" t="s">
        <v>85</v>
      </c>
      <c r="D108" s="64">
        <f>D17</f>
        <v>8</v>
      </c>
      <c r="E108" s="234"/>
      <c r="F108" s="61">
        <f t="shared" si="0"/>
        <v>0</v>
      </c>
    </row>
    <row r="109" spans="1:6" ht="14">
      <c r="A109" s="82"/>
      <c r="B109" s="81" t="s">
        <v>106</v>
      </c>
      <c r="C109" s="63" t="s">
        <v>85</v>
      </c>
      <c r="D109" s="64">
        <f>D22</f>
        <v>4</v>
      </c>
      <c r="E109" s="234"/>
      <c r="F109" s="61">
        <f t="shared" si="0"/>
        <v>0</v>
      </c>
    </row>
    <row r="110" spans="1:6" ht="14">
      <c r="A110" s="82"/>
      <c r="B110" s="81" t="s">
        <v>107</v>
      </c>
      <c r="C110" s="63" t="s">
        <v>85</v>
      </c>
      <c r="D110" s="64">
        <f>D28</f>
        <v>155</v>
      </c>
      <c r="E110" s="234"/>
      <c r="F110" s="61">
        <f t="shared" si="0"/>
        <v>0</v>
      </c>
    </row>
    <row r="111" spans="1:6" ht="14">
      <c r="A111" s="82"/>
      <c r="B111" s="81" t="s">
        <v>108</v>
      </c>
      <c r="C111" s="63" t="s">
        <v>85</v>
      </c>
      <c r="D111" s="64">
        <f>D45</f>
        <v>1225</v>
      </c>
      <c r="E111" s="234"/>
      <c r="F111" s="61">
        <f t="shared" si="0"/>
        <v>0</v>
      </c>
    </row>
    <row r="112" spans="1:6" ht="14">
      <c r="A112" s="82"/>
      <c r="B112" s="81" t="s">
        <v>109</v>
      </c>
      <c r="C112" s="63" t="s">
        <v>85</v>
      </c>
      <c r="D112" s="64">
        <v>10</v>
      </c>
      <c r="E112" s="234"/>
      <c r="F112" s="61">
        <f t="shared" si="0"/>
        <v>0</v>
      </c>
    </row>
    <row r="113" spans="1:6" ht="14">
      <c r="A113" s="82"/>
      <c r="B113" s="81" t="s">
        <v>110</v>
      </c>
      <c r="C113" s="63" t="s">
        <v>85</v>
      </c>
      <c r="D113" s="64">
        <v>10</v>
      </c>
      <c r="E113" s="234"/>
      <c r="F113" s="61">
        <f t="shared" si="0"/>
        <v>0</v>
      </c>
    </row>
    <row r="114" spans="1:6" ht="14">
      <c r="A114" s="82"/>
      <c r="B114" s="81" t="s">
        <v>111</v>
      </c>
      <c r="C114" s="63" t="s">
        <v>89</v>
      </c>
      <c r="D114" s="64">
        <v>400</v>
      </c>
      <c r="E114" s="234"/>
      <c r="F114" s="61">
        <f t="shared" si="0"/>
        <v>0</v>
      </c>
    </row>
    <row r="115" spans="1:6" ht="14">
      <c r="A115" s="82"/>
      <c r="B115" s="81" t="s">
        <v>112</v>
      </c>
      <c r="C115" s="63" t="s">
        <v>89</v>
      </c>
      <c r="D115" s="64">
        <v>400</v>
      </c>
      <c r="E115" s="234"/>
      <c r="F115" s="61">
        <f t="shared" si="0"/>
        <v>0</v>
      </c>
    </row>
    <row r="116" spans="1:6" ht="14">
      <c r="A116" s="82"/>
      <c r="B116" s="81" t="s">
        <v>113</v>
      </c>
      <c r="C116" s="63" t="s">
        <v>93</v>
      </c>
      <c r="D116" s="64">
        <v>15</v>
      </c>
      <c r="E116" s="234"/>
      <c r="F116" s="61">
        <f t="shared" si="0"/>
        <v>0</v>
      </c>
    </row>
    <row r="117" spans="1:6" ht="14">
      <c r="A117" s="82"/>
      <c r="B117" s="81" t="s">
        <v>114</v>
      </c>
      <c r="C117" s="63" t="s">
        <v>115</v>
      </c>
      <c r="D117" s="64">
        <v>15.6</v>
      </c>
      <c r="E117" s="234"/>
      <c r="F117" s="61">
        <f t="shared" si="0"/>
        <v>0</v>
      </c>
    </row>
    <row r="118" spans="1:6" ht="14">
      <c r="A118" s="82"/>
      <c r="B118" s="81" t="s">
        <v>116</v>
      </c>
      <c r="C118" s="63" t="s">
        <v>85</v>
      </c>
      <c r="D118" s="64">
        <v>30</v>
      </c>
      <c r="E118" s="234"/>
      <c r="F118" s="61">
        <f t="shared" si="0"/>
        <v>0</v>
      </c>
    </row>
    <row r="119" spans="1:6" ht="14">
      <c r="A119" s="82"/>
      <c r="B119" s="81" t="s">
        <v>117</v>
      </c>
      <c r="C119" s="63" t="s">
        <v>85</v>
      </c>
      <c r="D119" s="64">
        <v>3</v>
      </c>
      <c r="E119" s="234"/>
      <c r="F119" s="61">
        <f>E119*D119</f>
        <v>0</v>
      </c>
    </row>
    <row r="120" spans="1:6" ht="14">
      <c r="A120" s="82"/>
      <c r="B120" s="81" t="s">
        <v>118</v>
      </c>
      <c r="C120" s="63" t="s">
        <v>93</v>
      </c>
      <c r="D120" s="64">
        <v>70</v>
      </c>
      <c r="E120" s="234"/>
      <c r="F120" s="61">
        <f>E120*D120</f>
        <v>0</v>
      </c>
    </row>
    <row r="121" spans="1:6" ht="12.75">
      <c r="A121" s="82"/>
      <c r="B121" s="81"/>
      <c r="C121" s="83"/>
      <c r="D121" s="64"/>
      <c r="E121" s="232"/>
      <c r="F121" s="61"/>
    </row>
    <row r="122" spans="1:6" ht="14">
      <c r="A122" s="82"/>
      <c r="B122" s="119" t="s">
        <v>119</v>
      </c>
      <c r="C122" s="66"/>
      <c r="D122" s="64"/>
      <c r="E122" s="232"/>
      <c r="F122" s="61"/>
    </row>
    <row r="123" spans="1:6" ht="14">
      <c r="A123" s="82"/>
      <c r="B123" s="81" t="s">
        <v>120</v>
      </c>
      <c r="C123" s="66" t="s">
        <v>89</v>
      </c>
      <c r="D123" s="64">
        <v>400</v>
      </c>
      <c r="E123" s="235"/>
      <c r="F123" s="61">
        <f t="shared" si="0"/>
        <v>0</v>
      </c>
    </row>
    <row r="124" spans="1:6" ht="14">
      <c r="A124" s="82"/>
      <c r="B124" s="81" t="s">
        <v>119</v>
      </c>
      <c r="C124" s="66" t="s">
        <v>89</v>
      </c>
      <c r="D124" s="64">
        <v>400</v>
      </c>
      <c r="E124" s="235"/>
      <c r="F124" s="61">
        <f t="shared" si="0"/>
        <v>0</v>
      </c>
    </row>
    <row r="125" spans="1:6" ht="12.75">
      <c r="A125" s="82"/>
      <c r="B125" s="62" t="s">
        <v>121</v>
      </c>
      <c r="C125" s="66" t="s">
        <v>93</v>
      </c>
      <c r="D125" s="64">
        <v>30</v>
      </c>
      <c r="E125" s="234"/>
      <c r="F125" s="61">
        <f t="shared" si="0"/>
        <v>0</v>
      </c>
    </row>
    <row r="126" spans="1:6" ht="12.75">
      <c r="A126" s="82"/>
      <c r="B126" s="62" t="s">
        <v>122</v>
      </c>
      <c r="C126" s="66" t="s">
        <v>115</v>
      </c>
      <c r="D126" s="64">
        <v>45</v>
      </c>
      <c r="E126" s="234"/>
      <c r="F126" s="61">
        <f t="shared" si="0"/>
        <v>0</v>
      </c>
    </row>
    <row r="127" spans="1:6" ht="12.75">
      <c r="A127" s="82"/>
      <c r="B127" s="62"/>
      <c r="C127" s="66"/>
      <c r="D127" s="64"/>
      <c r="E127" s="228"/>
      <c r="F127" s="61"/>
    </row>
    <row r="128" spans="1:6" ht="12.75">
      <c r="A128" s="82"/>
      <c r="B128" s="62" t="s">
        <v>123</v>
      </c>
      <c r="C128" s="66" t="s">
        <v>93</v>
      </c>
      <c r="D128" s="64">
        <v>80</v>
      </c>
      <c r="E128" s="234"/>
      <c r="F128" s="61">
        <f t="shared" si="0"/>
        <v>0</v>
      </c>
    </row>
    <row r="129" spans="1:6" ht="12.75">
      <c r="A129" s="86"/>
      <c r="B129" s="84"/>
      <c r="C129" s="85"/>
      <c r="D129" s="86"/>
      <c r="E129" s="122"/>
      <c r="F129" s="87"/>
    </row>
    <row r="130" spans="1:6" ht="12.75">
      <c r="A130" s="82"/>
      <c r="B130" s="123"/>
      <c r="C130" s="63"/>
      <c r="D130" s="245"/>
      <c r="E130" s="124"/>
      <c r="F130" s="61"/>
    </row>
    <row r="131" spans="1:6" ht="12.75">
      <c r="A131" s="82"/>
      <c r="B131" s="177" t="s">
        <v>367</v>
      </c>
      <c r="C131" s="120" t="s">
        <v>124</v>
      </c>
      <c r="D131" s="236"/>
      <c r="E131" s="111">
        <f>SUM(F18:F128)</f>
        <v>0</v>
      </c>
      <c r="F131" s="61">
        <f>E131*D131</f>
        <v>0</v>
      </c>
    </row>
    <row r="132" spans="1:6" ht="12.75">
      <c r="A132" s="77"/>
      <c r="B132" s="177" t="s">
        <v>366</v>
      </c>
      <c r="C132" s="120" t="s">
        <v>124</v>
      </c>
      <c r="D132" s="236"/>
      <c r="E132" s="111">
        <f>E131</f>
        <v>0</v>
      </c>
      <c r="F132" s="61">
        <f>E132*D132</f>
        <v>0</v>
      </c>
    </row>
    <row r="133" spans="1:6" ht="12.75">
      <c r="A133" s="77"/>
      <c r="B133" s="177" t="s">
        <v>368</v>
      </c>
      <c r="C133" s="120" t="s">
        <v>124</v>
      </c>
      <c r="D133" s="236"/>
      <c r="E133" s="111">
        <f>E131</f>
        <v>0</v>
      </c>
      <c r="F133" s="61">
        <f>E133*D133</f>
        <v>0</v>
      </c>
    </row>
    <row r="134" spans="1:6" ht="12.75">
      <c r="A134" s="77"/>
      <c r="B134" s="125"/>
      <c r="C134" s="120"/>
      <c r="D134" s="246"/>
      <c r="E134" s="118"/>
      <c r="F134" s="61"/>
    </row>
    <row r="135" spans="1:6" ht="12.75">
      <c r="A135" s="77"/>
      <c r="B135" s="125"/>
      <c r="C135" s="120"/>
      <c r="D135" s="255"/>
      <c r="E135" s="118"/>
      <c r="F135" s="61"/>
    </row>
    <row r="136" spans="1:6" ht="12.75">
      <c r="A136" s="77"/>
      <c r="B136" s="130" t="s">
        <v>125</v>
      </c>
      <c r="C136" s="126"/>
      <c r="D136" s="78"/>
      <c r="E136" s="127"/>
      <c r="F136" s="129">
        <f>SUM(F18:F133)</f>
        <v>0</v>
      </c>
    </row>
    <row r="137" spans="1:6" ht="12.75">
      <c r="A137" s="77"/>
      <c r="B137" s="130" t="s">
        <v>382</v>
      </c>
      <c r="C137" s="128"/>
      <c r="D137" s="121"/>
      <c r="E137" s="118"/>
      <c r="F137" s="88">
        <f>F136*15%</f>
        <v>0</v>
      </c>
    </row>
    <row r="138" spans="1:6" ht="12.75">
      <c r="A138" s="77"/>
      <c r="B138" s="131" t="s">
        <v>126</v>
      </c>
      <c r="C138" s="126"/>
      <c r="D138" s="78"/>
      <c r="E138" s="127"/>
      <c r="F138" s="129">
        <f>F136+F137</f>
        <v>0</v>
      </c>
    </row>
    <row r="139" spans="1:6" ht="14" thickBot="1">
      <c r="A139" s="89"/>
      <c r="B139" s="90"/>
      <c r="C139" s="91"/>
      <c r="D139" s="92"/>
      <c r="E139" s="93"/>
      <c r="F139" s="94"/>
    </row>
  </sheetData>
  <sheetProtection algorithmName="SHA-512" hashValue="thZPx0j+DqnyNmnfkqM2UhyRBCTBSBr+txpMajhXrkgGHYpj4pqM2d3PZErVISM+EyuXotnxpBtjkGNUaI4d/g==" saltValue="L/Nq0FFS9m0XRHtF/V24CQ==" spinCount="100000" sheet="1" scenarios="1"/>
  <autoFilter ref="D1:D139"/>
  <mergeCells count="5">
    <mergeCell ref="A3:B3"/>
    <mergeCell ref="A4:B4"/>
    <mergeCell ref="A5:B5"/>
    <mergeCell ref="A9:F9"/>
    <mergeCell ref="B10:F10"/>
  </mergeCells>
  <printOptions/>
  <pageMargins left="0.2361111111111111" right="0.27569444444444446" top="0.43333333333333335" bottom="0.7090277777777778" header="0.5118055555555555" footer="0.43333333333333335"/>
  <pageSetup fitToHeight="0" fitToWidth="1" horizontalDpi="300" verticalDpi="300" orientation="portrait" paperSize="9" scale="75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8"/>
  <sheetViews>
    <sheetView workbookViewId="0" topLeftCell="A7">
      <selection activeCell="G33" sqref="G33"/>
    </sheetView>
  </sheetViews>
  <sheetFormatPr defaultColWidth="11.00390625" defaultRowHeight="12.75"/>
  <cols>
    <col min="3" max="3" width="56.125" style="0" customWidth="1"/>
    <col min="4" max="4" width="28.375" style="0" customWidth="1"/>
  </cols>
  <sheetData>
    <row r="1" ht="14" thickBot="1"/>
    <row r="2" spans="1:9" ht="92" customHeight="1">
      <c r="A2" s="8" t="s">
        <v>387</v>
      </c>
      <c r="B2" s="132"/>
      <c r="C2" s="133"/>
      <c r="D2" s="11"/>
      <c r="H2" s="13"/>
      <c r="I2" s="13"/>
    </row>
    <row r="3" spans="1:4" ht="29" customHeight="1">
      <c r="A3" s="247"/>
      <c r="B3" s="253"/>
      <c r="C3" s="248"/>
      <c r="D3" s="11"/>
    </row>
    <row r="4" spans="1:4" ht="14" customHeight="1">
      <c r="A4" s="249"/>
      <c r="B4" s="254"/>
      <c r="C4" s="250"/>
      <c r="D4" s="11"/>
    </row>
    <row r="5" spans="1:3" ht="13" customHeight="1">
      <c r="A5" s="249"/>
      <c r="B5" s="254"/>
      <c r="C5" s="250"/>
    </row>
    <row r="6" spans="1:4" ht="15" thickBot="1">
      <c r="A6" s="15"/>
      <c r="B6" s="134"/>
      <c r="C6" s="16"/>
      <c r="D6" s="11"/>
    </row>
    <row r="7" spans="1:4" ht="14">
      <c r="A7" s="17"/>
      <c r="B7" s="10"/>
      <c r="C7" s="10"/>
      <c r="D7" s="11"/>
    </row>
    <row r="8" spans="1:4" ht="14">
      <c r="A8" s="17"/>
      <c r="B8" s="10"/>
      <c r="C8" s="10"/>
      <c r="D8" s="11"/>
    </row>
    <row r="9" spans="1:4" ht="14">
      <c r="A9" s="17"/>
      <c r="B9" s="10"/>
      <c r="C9" s="10"/>
      <c r="D9" s="11"/>
    </row>
    <row r="10" spans="1:4" ht="14">
      <c r="A10" s="17"/>
      <c r="B10" s="10"/>
      <c r="C10" s="10"/>
      <c r="D10" s="11"/>
    </row>
    <row r="11" spans="1:9" s="19" customFormat="1" ht="26">
      <c r="A11" s="251" t="s">
        <v>145</v>
      </c>
      <c r="B11" s="251"/>
      <c r="C11" s="251"/>
      <c r="D11" s="251"/>
      <c r="F11"/>
      <c r="G11"/>
      <c r="H11"/>
      <c r="I11"/>
    </row>
    <row r="12" spans="1:4" ht="26">
      <c r="A12" s="251" t="s">
        <v>160</v>
      </c>
      <c r="B12" s="251"/>
      <c r="C12" s="251"/>
      <c r="D12" s="251"/>
    </row>
    <row r="14" spans="1:4" ht="15" thickBot="1">
      <c r="A14" s="135" t="s">
        <v>162</v>
      </c>
      <c r="B14" s="135" t="s">
        <v>148</v>
      </c>
      <c r="C14" s="135" t="s">
        <v>128</v>
      </c>
      <c r="D14" s="135" t="s">
        <v>150</v>
      </c>
    </row>
    <row r="15" spans="1:4" ht="12.75">
      <c r="A15" s="6" t="s">
        <v>127</v>
      </c>
      <c r="B15" s="5" t="s">
        <v>85</v>
      </c>
      <c r="C15" s="6" t="s">
        <v>128</v>
      </c>
      <c r="D15" s="187" t="s">
        <v>129</v>
      </c>
    </row>
    <row r="16" spans="1:4" ht="12.75">
      <c r="A16" s="188" t="s">
        <v>139</v>
      </c>
      <c r="B16" s="142">
        <v>1</v>
      </c>
      <c r="C16" s="143" t="s">
        <v>371</v>
      </c>
      <c r="D16" s="237"/>
    </row>
    <row r="17" spans="1:4" ht="12.75">
      <c r="A17" s="190" t="s">
        <v>130</v>
      </c>
      <c r="B17" s="149">
        <v>1</v>
      </c>
      <c r="C17" s="151" t="s">
        <v>131</v>
      </c>
      <c r="D17" s="238"/>
    </row>
    <row r="18" spans="1:4" ht="12.75">
      <c r="A18" s="188" t="s">
        <v>134</v>
      </c>
      <c r="B18" s="142">
        <v>1</v>
      </c>
      <c r="C18" s="143" t="s">
        <v>238</v>
      </c>
      <c r="D18" s="237"/>
    </row>
    <row r="19" spans="1:4" ht="12.75">
      <c r="A19" s="159"/>
      <c r="B19" s="160"/>
      <c r="C19" s="161" t="s">
        <v>372</v>
      </c>
      <c r="D19" s="239"/>
    </row>
    <row r="20" spans="1:4" ht="12.75">
      <c r="A20" s="159"/>
      <c r="B20" s="160"/>
      <c r="C20" s="161" t="s">
        <v>138</v>
      </c>
      <c r="D20" s="239"/>
    </row>
    <row r="21" spans="1:4" ht="12.75">
      <c r="A21" s="159"/>
      <c r="B21" s="160"/>
      <c r="C21" s="161" t="s">
        <v>133</v>
      </c>
      <c r="D21" s="162">
        <f>SUM(D16:D20)</f>
        <v>0</v>
      </c>
    </row>
    <row r="22" spans="1:4" ht="12.75">
      <c r="A22" s="191"/>
      <c r="B22" s="150"/>
      <c r="C22" s="155"/>
      <c r="D22" s="192"/>
    </row>
    <row r="23" spans="1:4" ht="14" customHeight="1">
      <c r="A23" s="188" t="s">
        <v>140</v>
      </c>
      <c r="B23" s="142">
        <v>1</v>
      </c>
      <c r="C23" s="143" t="s">
        <v>384</v>
      </c>
      <c r="D23" s="237"/>
    </row>
    <row r="24" spans="1:4" ht="12.75">
      <c r="A24" s="188" t="s">
        <v>141</v>
      </c>
      <c r="B24" s="142">
        <v>1</v>
      </c>
      <c r="C24" s="143" t="s">
        <v>386</v>
      </c>
      <c r="D24" s="237"/>
    </row>
    <row r="25" spans="1:4" ht="12.75">
      <c r="A25" s="188" t="s">
        <v>142</v>
      </c>
      <c r="B25" s="142">
        <v>1</v>
      </c>
      <c r="C25" s="143" t="s">
        <v>236</v>
      </c>
      <c r="D25" s="237"/>
    </row>
    <row r="26" spans="1:4" ht="12.75">
      <c r="A26" s="188" t="s">
        <v>143</v>
      </c>
      <c r="B26" s="142">
        <v>1</v>
      </c>
      <c r="C26" s="143" t="s">
        <v>385</v>
      </c>
      <c r="D26" s="237"/>
    </row>
    <row r="27" spans="1:4" ht="12.75">
      <c r="A27" s="188" t="s">
        <v>144</v>
      </c>
      <c r="B27" s="142">
        <v>1</v>
      </c>
      <c r="C27" s="143" t="s">
        <v>237</v>
      </c>
      <c r="D27" s="237"/>
    </row>
    <row r="28" spans="1:4" ht="12.75">
      <c r="A28" s="159"/>
      <c r="B28" s="160"/>
      <c r="C28" s="161" t="s">
        <v>372</v>
      </c>
      <c r="D28" s="239"/>
    </row>
    <row r="29" spans="1:4" ht="12.75">
      <c r="A29" s="159"/>
      <c r="B29" s="160"/>
      <c r="C29" s="161" t="s">
        <v>138</v>
      </c>
      <c r="D29" s="239"/>
    </row>
    <row r="30" spans="1:4" ht="12.75">
      <c r="A30" s="159"/>
      <c r="B30" s="160"/>
      <c r="C30" s="161" t="s">
        <v>135</v>
      </c>
      <c r="D30" s="162">
        <f>SUM(D22:D29)</f>
        <v>0</v>
      </c>
    </row>
    <row r="31" spans="1:4" ht="12.75">
      <c r="A31" s="188"/>
      <c r="B31" s="142"/>
      <c r="C31" s="143"/>
      <c r="D31" s="189"/>
    </row>
    <row r="32" spans="1:4" ht="12.75">
      <c r="A32" s="188" t="s">
        <v>239</v>
      </c>
      <c r="B32" s="142">
        <v>3</v>
      </c>
      <c r="C32" s="143" t="s">
        <v>203</v>
      </c>
      <c r="D32" s="237"/>
    </row>
    <row r="33" spans="1:4" ht="12.75">
      <c r="A33" s="188" t="s">
        <v>136</v>
      </c>
      <c r="B33" s="142">
        <v>2</v>
      </c>
      <c r="C33" s="143" t="s">
        <v>204</v>
      </c>
      <c r="D33" s="237"/>
    </row>
    <row r="34" spans="1:4" ht="12.75">
      <c r="A34" s="159"/>
      <c r="B34" s="160"/>
      <c r="C34" s="161" t="s">
        <v>132</v>
      </c>
      <c r="D34" s="239"/>
    </row>
    <row r="35" spans="1:4" ht="12.75">
      <c r="A35" s="159"/>
      <c r="B35" s="160"/>
      <c r="C35" s="161" t="s">
        <v>137</v>
      </c>
      <c r="D35" s="162">
        <f>SUM(D32:D34)</f>
        <v>0</v>
      </c>
    </row>
    <row r="36" spans="1:4" ht="12.75">
      <c r="A36" s="190"/>
      <c r="B36" s="149"/>
      <c r="C36" s="151"/>
      <c r="D36" s="193"/>
    </row>
    <row r="37" spans="1:4" ht="19">
      <c r="A37" s="183"/>
      <c r="B37" s="184"/>
      <c r="C37" s="185" t="s">
        <v>156</v>
      </c>
      <c r="D37" s="181">
        <f>D21+D30+D35</f>
        <v>0</v>
      </c>
    </row>
    <row r="38" spans="1:4" ht="19">
      <c r="A38" s="183"/>
      <c r="B38" s="184"/>
      <c r="C38" s="186" t="s">
        <v>164</v>
      </c>
      <c r="D38" s="182">
        <f>D37+D37*15%</f>
        <v>0</v>
      </c>
    </row>
  </sheetData>
  <sheetProtection algorithmName="SHA-512" hashValue="yI6IkxzrqHW4iJ+etm0XwA+zQig3wwuKmm+oZO1P48ynabfi7aP5GzHMBeS598Iwj7I6uQeLe62gTVpj6vpOJQ==" saltValue="aOQNiJg51ayyNKW3JxpnCg==" spinCount="100000" sheet="1" objects="1" scenarios="1"/>
  <mergeCells count="5">
    <mergeCell ref="A11:D11"/>
    <mergeCell ref="A3:C3"/>
    <mergeCell ref="A4:C4"/>
    <mergeCell ref="A5:C5"/>
    <mergeCell ref="A12:D12"/>
  </mergeCells>
  <hyperlinks>
    <hyperlink ref="A17" r:id="rId1" display="../../../../AppData/Local/Temp/Temp1_rozpočet%20externích%20prvků%20%20(1).zip/KL%20herní%20prvky.pdf%20aktualizace.pdf"/>
    <hyperlink ref="A24" r:id="rId2" display="D2"/>
    <hyperlink ref="A23" r:id="rId3" display="D5"/>
    <hyperlink ref="A18" r:id="rId4" display="H6"/>
    <hyperlink ref="A16" r:id="rId5" display="H6"/>
    <hyperlink ref="A26" r:id="rId6" display="D2"/>
    <hyperlink ref="A25" r:id="rId7" display="D5"/>
    <hyperlink ref="A27" r:id="rId8" display="D5"/>
  </hyperlinks>
  <printOptions/>
  <pageMargins left="0.7" right="0.7" top="0.787401575" bottom="0.787401575" header="0.3" footer="0.3"/>
  <pageSetup fitToHeight="0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95"/>
  <sheetViews>
    <sheetView workbookViewId="0" topLeftCell="A68">
      <selection activeCell="I84" sqref="I84"/>
    </sheetView>
  </sheetViews>
  <sheetFormatPr defaultColWidth="11.00390625" defaultRowHeight="12.75"/>
  <cols>
    <col min="1" max="1" width="6.125" style="0" customWidth="1"/>
    <col min="3" max="3" width="64.375" style="0" customWidth="1"/>
    <col min="4" max="4" width="7.00390625" style="0" customWidth="1"/>
    <col min="6" max="6" width="12.50390625" style="0" customWidth="1"/>
    <col min="7" max="7" width="18.375" style="0" customWidth="1"/>
  </cols>
  <sheetData>
    <row r="1" ht="14" thickBot="1"/>
    <row r="2" spans="1:6" ht="92" customHeight="1">
      <c r="A2" s="8" t="s">
        <v>387</v>
      </c>
      <c r="B2" s="132"/>
      <c r="C2" s="133"/>
      <c r="D2" s="11"/>
      <c r="E2" s="11"/>
      <c r="F2" s="46"/>
    </row>
    <row r="3" spans="1:6" ht="29" customHeight="1">
      <c r="A3" s="247"/>
      <c r="B3" s="253"/>
      <c r="C3" s="248"/>
      <c r="D3" s="11"/>
      <c r="E3" s="11"/>
      <c r="F3" s="45"/>
    </row>
    <row r="4" spans="1:6" ht="14" customHeight="1">
      <c r="A4" s="249"/>
      <c r="B4" s="254"/>
      <c r="C4" s="250"/>
      <c r="D4" s="11"/>
      <c r="E4" s="11"/>
      <c r="F4" s="45"/>
    </row>
    <row r="5" spans="1:6" ht="13" customHeight="1">
      <c r="A5" s="249"/>
      <c r="B5" s="254"/>
      <c r="C5" s="250"/>
      <c r="F5" s="45"/>
    </row>
    <row r="6" spans="1:6" ht="15" thickBot="1">
      <c r="A6" s="15"/>
      <c r="B6" s="134"/>
      <c r="C6" s="16"/>
      <c r="D6" s="11"/>
      <c r="E6" s="11"/>
      <c r="F6" s="45"/>
    </row>
    <row r="7" spans="1:6" ht="14">
      <c r="A7" s="17"/>
      <c r="B7" s="10"/>
      <c r="C7" s="10"/>
      <c r="D7" s="11"/>
      <c r="E7" s="11"/>
      <c r="F7" s="45"/>
    </row>
    <row r="8" spans="1:6" ht="14">
      <c r="A8" s="17"/>
      <c r="B8" s="10"/>
      <c r="C8" s="10"/>
      <c r="D8" s="11"/>
      <c r="E8" s="11"/>
      <c r="F8" s="45"/>
    </row>
    <row r="9" spans="1:6" ht="14">
      <c r="A9" s="17"/>
      <c r="B9" s="10"/>
      <c r="C9" s="10"/>
      <c r="D9" s="11"/>
      <c r="E9" s="11"/>
      <c r="F9" s="45"/>
    </row>
    <row r="10" spans="1:6" ht="14">
      <c r="A10" s="17"/>
      <c r="B10" s="10"/>
      <c r="C10" s="10"/>
      <c r="D10" s="11"/>
      <c r="E10" s="11"/>
      <c r="F10" s="45"/>
    </row>
    <row r="11" spans="1:7" s="19" customFormat="1" ht="26">
      <c r="A11" s="251" t="s">
        <v>145</v>
      </c>
      <c r="B11" s="251"/>
      <c r="C11" s="251"/>
      <c r="D11" s="251"/>
      <c r="E11" s="251"/>
      <c r="F11" s="251"/>
      <c r="G11" s="251"/>
    </row>
    <row r="12" spans="1:7" ht="26">
      <c r="A12" s="251" t="s">
        <v>159</v>
      </c>
      <c r="B12" s="251"/>
      <c r="C12" s="251"/>
      <c r="D12" s="251"/>
      <c r="E12" s="251"/>
      <c r="F12" s="251"/>
      <c r="G12" s="251"/>
    </row>
    <row r="15" spans="1:7" ht="14">
      <c r="A15" s="135" t="s">
        <v>161</v>
      </c>
      <c r="B15" s="135" t="s">
        <v>162</v>
      </c>
      <c r="C15" s="135" t="s">
        <v>128</v>
      </c>
      <c r="D15" s="135" t="s">
        <v>147</v>
      </c>
      <c r="E15" s="135" t="s">
        <v>148</v>
      </c>
      <c r="F15" s="135" t="s">
        <v>149</v>
      </c>
      <c r="G15" s="135" t="s">
        <v>150</v>
      </c>
    </row>
    <row r="16" spans="1:7" ht="14">
      <c r="A16" s="199"/>
      <c r="B16" s="158" t="s">
        <v>285</v>
      </c>
      <c r="C16" s="158"/>
      <c r="D16" s="158"/>
      <c r="E16" s="158"/>
      <c r="F16" s="158"/>
      <c r="G16" s="200"/>
    </row>
    <row r="17" spans="1:7" ht="15" customHeight="1">
      <c r="A17" s="201"/>
      <c r="B17" s="142" t="s">
        <v>165</v>
      </c>
      <c r="C17" s="143" t="s">
        <v>358</v>
      </c>
      <c r="D17" s="144" t="s">
        <v>89</v>
      </c>
      <c r="E17" s="145">
        <v>400</v>
      </c>
      <c r="F17" s="240"/>
      <c r="G17" s="202">
        <f>F17*E17</f>
        <v>0</v>
      </c>
    </row>
    <row r="18" spans="1:7" ht="15" customHeight="1">
      <c r="A18" s="201"/>
      <c r="B18" s="142" t="s">
        <v>205</v>
      </c>
      <c r="C18" s="143" t="s">
        <v>311</v>
      </c>
      <c r="D18" s="144" t="s">
        <v>93</v>
      </c>
      <c r="E18" s="145">
        <v>182</v>
      </c>
      <c r="F18" s="240"/>
      <c r="G18" s="202">
        <f aca="true" t="shared" si="0" ref="G18:G39">F18*E18</f>
        <v>0</v>
      </c>
    </row>
    <row r="19" spans="1:7" ht="15" customHeight="1">
      <c r="A19" s="201"/>
      <c r="B19" s="142" t="s">
        <v>206</v>
      </c>
      <c r="C19" s="143" t="s">
        <v>207</v>
      </c>
      <c r="D19" s="144" t="s">
        <v>93</v>
      </c>
      <c r="E19" s="145">
        <f>E18</f>
        <v>182</v>
      </c>
      <c r="F19" s="240"/>
      <c r="G19" s="202">
        <f t="shared" si="0"/>
        <v>0</v>
      </c>
    </row>
    <row r="20" spans="1:7" ht="15" customHeight="1">
      <c r="A20" s="201"/>
      <c r="B20" s="142" t="s">
        <v>166</v>
      </c>
      <c r="C20" s="143" t="s">
        <v>359</v>
      </c>
      <c r="D20" s="144" t="s">
        <v>93</v>
      </c>
      <c r="E20" s="145">
        <f>E19+E78</f>
        <v>199.4</v>
      </c>
      <c r="F20" s="240"/>
      <c r="G20" s="202">
        <f t="shared" si="0"/>
        <v>0</v>
      </c>
    </row>
    <row r="21" spans="1:7" ht="15" customHeight="1">
      <c r="A21" s="201"/>
      <c r="B21" s="142" t="s">
        <v>167</v>
      </c>
      <c r="C21" s="143" t="s">
        <v>360</v>
      </c>
      <c r="D21" s="144" t="s">
        <v>168</v>
      </c>
      <c r="E21" s="145">
        <f>E20*1.3</f>
        <v>259.22</v>
      </c>
      <c r="F21" s="240"/>
      <c r="G21" s="202">
        <f t="shared" si="0"/>
        <v>0</v>
      </c>
    </row>
    <row r="22" spans="1:7" ht="15" customHeight="1">
      <c r="A22" s="201"/>
      <c r="B22" s="142" t="s">
        <v>169</v>
      </c>
      <c r="C22" s="143" t="s">
        <v>361</v>
      </c>
      <c r="D22" s="144" t="s">
        <v>93</v>
      </c>
      <c r="E22" s="145">
        <f>E20</f>
        <v>199.4</v>
      </c>
      <c r="F22" s="240"/>
      <c r="G22" s="202">
        <f t="shared" si="0"/>
        <v>0</v>
      </c>
    </row>
    <row r="23" spans="1:7" ht="15" customHeight="1">
      <c r="A23" s="201"/>
      <c r="B23" s="142" t="s">
        <v>170</v>
      </c>
      <c r="C23" s="143" t="s">
        <v>171</v>
      </c>
      <c r="D23" s="144" t="s">
        <v>93</v>
      </c>
      <c r="E23" s="145">
        <f>E20-E33</f>
        <v>127.4</v>
      </c>
      <c r="F23" s="240"/>
      <c r="G23" s="202">
        <f t="shared" si="0"/>
        <v>0</v>
      </c>
    </row>
    <row r="24" spans="1:7" ht="15" customHeight="1">
      <c r="A24" s="201"/>
      <c r="B24" s="142" t="s">
        <v>306</v>
      </c>
      <c r="C24" s="143" t="s">
        <v>315</v>
      </c>
      <c r="D24" s="144" t="s">
        <v>168</v>
      </c>
      <c r="E24" s="145">
        <f>E23*1.3</f>
        <v>165.62</v>
      </c>
      <c r="F24" s="240"/>
      <c r="G24" s="202">
        <f t="shared" si="0"/>
        <v>0</v>
      </c>
    </row>
    <row r="25" spans="1:7" ht="15" customHeight="1">
      <c r="A25" s="201"/>
      <c r="B25" s="142" t="s">
        <v>307</v>
      </c>
      <c r="C25" s="143" t="s">
        <v>308</v>
      </c>
      <c r="D25" s="144" t="s">
        <v>168</v>
      </c>
      <c r="E25" s="145">
        <f>E24*10</f>
        <v>1656.2</v>
      </c>
      <c r="F25" s="240"/>
      <c r="G25" s="202">
        <f t="shared" si="0"/>
        <v>0</v>
      </c>
    </row>
    <row r="26" spans="1:7" ht="15" customHeight="1">
      <c r="A26" s="201"/>
      <c r="B26" s="142" t="s">
        <v>309</v>
      </c>
      <c r="C26" s="143" t="s">
        <v>310</v>
      </c>
      <c r="D26" s="144" t="s">
        <v>168</v>
      </c>
      <c r="E26" s="145">
        <f>E24</f>
        <v>165.62</v>
      </c>
      <c r="F26" s="240"/>
      <c r="G26" s="202">
        <f t="shared" si="0"/>
        <v>0</v>
      </c>
    </row>
    <row r="27" spans="1:7" ht="15" customHeight="1">
      <c r="A27" s="201"/>
      <c r="B27" s="142" t="s">
        <v>217</v>
      </c>
      <c r="C27" s="143" t="s">
        <v>232</v>
      </c>
      <c r="D27" s="144" t="s">
        <v>168</v>
      </c>
      <c r="E27" s="145">
        <v>38</v>
      </c>
      <c r="F27" s="240"/>
      <c r="G27" s="202">
        <f t="shared" si="0"/>
        <v>0</v>
      </c>
    </row>
    <row r="28" spans="1:7" ht="15" customHeight="1">
      <c r="A28" s="201"/>
      <c r="B28" s="142" t="s">
        <v>218</v>
      </c>
      <c r="C28" s="143" t="s">
        <v>219</v>
      </c>
      <c r="D28" s="144" t="s">
        <v>168</v>
      </c>
      <c r="E28" s="145">
        <v>29</v>
      </c>
      <c r="F28" s="240"/>
      <c r="G28" s="202">
        <f t="shared" si="0"/>
        <v>0</v>
      </c>
    </row>
    <row r="29" spans="1:7" ht="15" customHeight="1">
      <c r="A29" s="201"/>
      <c r="B29" s="142" t="s">
        <v>208</v>
      </c>
      <c r="C29" s="143" t="s">
        <v>209</v>
      </c>
      <c r="D29" s="144" t="s">
        <v>93</v>
      </c>
      <c r="E29" s="145">
        <v>18</v>
      </c>
      <c r="F29" s="240"/>
      <c r="G29" s="202">
        <f t="shared" si="0"/>
        <v>0</v>
      </c>
    </row>
    <row r="30" spans="1:7" ht="15" customHeight="1">
      <c r="A30" s="201"/>
      <c r="B30" s="142" t="s">
        <v>210</v>
      </c>
      <c r="C30" s="143" t="s">
        <v>211</v>
      </c>
      <c r="D30" s="144" t="s">
        <v>93</v>
      </c>
      <c r="E30" s="145">
        <v>17</v>
      </c>
      <c r="F30" s="240"/>
      <c r="G30" s="202">
        <f t="shared" si="0"/>
        <v>0</v>
      </c>
    </row>
    <row r="31" spans="1:7" ht="15" customHeight="1">
      <c r="A31" s="201"/>
      <c r="B31" s="142" t="s">
        <v>212</v>
      </c>
      <c r="C31" s="143" t="s">
        <v>213</v>
      </c>
      <c r="D31" s="144" t="s">
        <v>168</v>
      </c>
      <c r="E31" s="145">
        <v>8</v>
      </c>
      <c r="F31" s="240"/>
      <c r="G31" s="202">
        <f t="shared" si="0"/>
        <v>0</v>
      </c>
    </row>
    <row r="32" spans="1:7" ht="15" customHeight="1">
      <c r="A32" s="201"/>
      <c r="B32" s="142" t="s">
        <v>169</v>
      </c>
      <c r="C32" s="143" t="s">
        <v>234</v>
      </c>
      <c r="D32" s="144" t="s">
        <v>93</v>
      </c>
      <c r="E32" s="145">
        <f>E18-E31-E30-E29-E28-E27</f>
        <v>72</v>
      </c>
      <c r="F32" s="240"/>
      <c r="G32" s="202">
        <f>F32*E32</f>
        <v>0</v>
      </c>
    </row>
    <row r="33" spans="1:7" ht="15" customHeight="1">
      <c r="A33" s="201"/>
      <c r="B33" s="142" t="s">
        <v>170</v>
      </c>
      <c r="C33" s="143" t="s">
        <v>171</v>
      </c>
      <c r="D33" s="144" t="s">
        <v>93</v>
      </c>
      <c r="E33" s="145">
        <f>E32</f>
        <v>72</v>
      </c>
      <c r="F33" s="240"/>
      <c r="G33" s="202">
        <f>F33*E33</f>
        <v>0</v>
      </c>
    </row>
    <row r="34" spans="1:7" ht="15" customHeight="1">
      <c r="A34" s="201"/>
      <c r="B34" s="142" t="s">
        <v>172</v>
      </c>
      <c r="C34" s="143" t="s">
        <v>173</v>
      </c>
      <c r="D34" s="144" t="s">
        <v>93</v>
      </c>
      <c r="E34" s="145">
        <f>E33</f>
        <v>72</v>
      </c>
      <c r="F34" s="240"/>
      <c r="G34" s="202">
        <f>F34*E34</f>
        <v>0</v>
      </c>
    </row>
    <row r="35" spans="1:7" ht="15" customHeight="1">
      <c r="A35" s="201"/>
      <c r="B35" s="142" t="s">
        <v>174</v>
      </c>
      <c r="C35" s="143" t="s">
        <v>175</v>
      </c>
      <c r="D35" s="144" t="s">
        <v>93</v>
      </c>
      <c r="E35" s="145">
        <f>E33</f>
        <v>72</v>
      </c>
      <c r="F35" s="240"/>
      <c r="G35" s="202">
        <f>F35*E35</f>
        <v>0</v>
      </c>
    </row>
    <row r="36" spans="1:7" ht="15" customHeight="1">
      <c r="A36" s="201"/>
      <c r="B36" s="142" t="s">
        <v>176</v>
      </c>
      <c r="C36" s="143" t="s">
        <v>177</v>
      </c>
      <c r="D36" s="144" t="s">
        <v>89</v>
      </c>
      <c r="E36" s="145">
        <f>E35</f>
        <v>72</v>
      </c>
      <c r="F36" s="240"/>
      <c r="G36" s="202">
        <f>F36*E36</f>
        <v>0</v>
      </c>
    </row>
    <row r="37" spans="1:7" ht="15" customHeight="1">
      <c r="A37" s="201"/>
      <c r="B37" s="142" t="s">
        <v>214</v>
      </c>
      <c r="C37" s="143" t="s">
        <v>220</v>
      </c>
      <c r="D37" s="144" t="s">
        <v>93</v>
      </c>
      <c r="E37" s="145">
        <v>4.8</v>
      </c>
      <c r="F37" s="240"/>
      <c r="G37" s="202">
        <f t="shared" si="0"/>
        <v>0</v>
      </c>
    </row>
    <row r="38" spans="1:7" ht="15" customHeight="1">
      <c r="A38" s="201"/>
      <c r="B38" s="142" t="s">
        <v>215</v>
      </c>
      <c r="C38" s="143" t="s">
        <v>216</v>
      </c>
      <c r="D38" s="144" t="s">
        <v>93</v>
      </c>
      <c r="E38" s="145">
        <f>E29+E30+E31+E37+E27/1.3+E28/1.3</f>
        <v>99.33846153846153</v>
      </c>
      <c r="F38" s="240"/>
      <c r="G38" s="202">
        <f t="shared" si="0"/>
        <v>0</v>
      </c>
    </row>
    <row r="39" spans="1:7" ht="15" customHeight="1">
      <c r="A39" s="201"/>
      <c r="B39" s="142"/>
      <c r="C39" s="143"/>
      <c r="D39" s="144"/>
      <c r="E39" s="145"/>
      <c r="F39" s="146"/>
      <c r="G39" s="202">
        <f t="shared" si="0"/>
        <v>0</v>
      </c>
    </row>
    <row r="40" spans="1:7" ht="14">
      <c r="A40" s="199" t="s">
        <v>379</v>
      </c>
      <c r="B40" s="158" t="s">
        <v>380</v>
      </c>
      <c r="C40" s="158"/>
      <c r="D40" s="158"/>
      <c r="E40" s="158"/>
      <c r="F40" s="158"/>
      <c r="G40" s="200"/>
    </row>
    <row r="41" spans="1:7" ht="15" customHeight="1">
      <c r="A41" s="201"/>
      <c r="B41" s="142" t="s">
        <v>300</v>
      </c>
      <c r="C41" s="143" t="s">
        <v>305</v>
      </c>
      <c r="D41" s="144" t="s">
        <v>89</v>
      </c>
      <c r="E41" s="145">
        <v>32</v>
      </c>
      <c r="F41" s="240"/>
      <c r="G41" s="202">
        <f>F41*E41</f>
        <v>0</v>
      </c>
    </row>
    <row r="42" spans="1:7" ht="15" customHeight="1">
      <c r="A42" s="201"/>
      <c r="B42" s="142" t="s">
        <v>303</v>
      </c>
      <c r="C42" s="143" t="s">
        <v>304</v>
      </c>
      <c r="D42" s="144" t="s">
        <v>93</v>
      </c>
      <c r="E42" s="145">
        <v>4</v>
      </c>
      <c r="F42" s="240"/>
      <c r="G42" s="202">
        <f>F42*E42</f>
        <v>0</v>
      </c>
    </row>
    <row r="43" spans="1:7" ht="15" customHeight="1">
      <c r="A43" s="201"/>
      <c r="B43" s="142" t="s">
        <v>301</v>
      </c>
      <c r="C43" s="143" t="s">
        <v>302</v>
      </c>
      <c r="D43" s="144" t="s">
        <v>168</v>
      </c>
      <c r="E43" s="145">
        <v>0.3</v>
      </c>
      <c r="F43" s="240"/>
      <c r="G43" s="202">
        <f>F43*E43</f>
        <v>0</v>
      </c>
    </row>
    <row r="44" spans="1:7" ht="15" customHeight="1">
      <c r="A44" s="201"/>
      <c r="B44" s="142" t="s">
        <v>217</v>
      </c>
      <c r="C44" s="143" t="s">
        <v>312</v>
      </c>
      <c r="D44" s="144" t="s">
        <v>168</v>
      </c>
      <c r="E44" s="145">
        <v>2.3</v>
      </c>
      <c r="F44" s="240"/>
      <c r="G44" s="202">
        <f>F44*E44</f>
        <v>0</v>
      </c>
    </row>
    <row r="45" spans="1:7" ht="15" customHeight="1">
      <c r="A45" s="201"/>
      <c r="B45" s="142"/>
      <c r="C45" s="203"/>
      <c r="D45" s="144"/>
      <c r="E45" s="145"/>
      <c r="F45" s="146"/>
      <c r="G45" s="202"/>
    </row>
    <row r="46" spans="1:7" ht="14">
      <c r="A46" s="199" t="s">
        <v>377</v>
      </c>
      <c r="B46" s="158" t="s">
        <v>378</v>
      </c>
      <c r="C46" s="158"/>
      <c r="D46" s="158"/>
      <c r="E46" s="158"/>
      <c r="F46" s="158"/>
      <c r="G46" s="200"/>
    </row>
    <row r="47" spans="1:7" ht="15" customHeight="1">
      <c r="A47" s="201"/>
      <c r="B47" s="142" t="s">
        <v>300</v>
      </c>
      <c r="C47" s="143" t="s">
        <v>314</v>
      </c>
      <c r="D47" s="144" t="s">
        <v>89</v>
      </c>
      <c r="E47" s="145">
        <v>7</v>
      </c>
      <c r="F47" s="240"/>
      <c r="G47" s="202">
        <f aca="true" t="shared" si="1" ref="G47:G52">F47*E47</f>
        <v>0</v>
      </c>
    </row>
    <row r="48" spans="1:7" ht="15" customHeight="1">
      <c r="A48" s="201"/>
      <c r="B48" s="142" t="s">
        <v>303</v>
      </c>
      <c r="C48" s="143" t="s">
        <v>363</v>
      </c>
      <c r="D48" s="144" t="s">
        <v>93</v>
      </c>
      <c r="E48" s="145">
        <v>2.8</v>
      </c>
      <c r="F48" s="240"/>
      <c r="G48" s="202">
        <f t="shared" si="1"/>
        <v>0</v>
      </c>
    </row>
    <row r="49" spans="1:7" ht="15" customHeight="1">
      <c r="A49" s="201"/>
      <c r="B49" s="142" t="s">
        <v>301</v>
      </c>
      <c r="C49" s="143" t="s">
        <v>302</v>
      </c>
      <c r="D49" s="144" t="s">
        <v>168</v>
      </c>
      <c r="E49" s="145">
        <v>0.211</v>
      </c>
      <c r="F49" s="240"/>
      <c r="G49" s="202">
        <f t="shared" si="1"/>
        <v>0</v>
      </c>
    </row>
    <row r="50" spans="1:7" ht="15" customHeight="1">
      <c r="A50" s="201"/>
      <c r="B50" s="142" t="s">
        <v>217</v>
      </c>
      <c r="C50" s="143" t="s">
        <v>312</v>
      </c>
      <c r="D50" s="144" t="s">
        <v>168</v>
      </c>
      <c r="E50" s="145">
        <v>1.3</v>
      </c>
      <c r="F50" s="240"/>
      <c r="G50" s="202">
        <f t="shared" si="1"/>
        <v>0</v>
      </c>
    </row>
    <row r="51" spans="1:7" ht="15" customHeight="1">
      <c r="A51" s="204"/>
      <c r="B51" s="142" t="s">
        <v>316</v>
      </c>
      <c r="C51" s="143" t="s">
        <v>317</v>
      </c>
      <c r="D51" s="144" t="s">
        <v>89</v>
      </c>
      <c r="E51" s="145">
        <f>3.5*2+2</f>
        <v>9</v>
      </c>
      <c r="F51" s="240"/>
      <c r="G51" s="202">
        <f t="shared" si="1"/>
        <v>0</v>
      </c>
    </row>
    <row r="52" spans="1:7" ht="15" customHeight="1">
      <c r="A52" s="204"/>
      <c r="B52" s="142" t="s">
        <v>318</v>
      </c>
      <c r="C52" s="143" t="s">
        <v>369</v>
      </c>
      <c r="D52" s="144" t="s">
        <v>85</v>
      </c>
      <c r="E52" s="145">
        <v>1</v>
      </c>
      <c r="F52" s="240"/>
      <c r="G52" s="202">
        <f t="shared" si="1"/>
        <v>0</v>
      </c>
    </row>
    <row r="53" spans="1:7" ht="15" customHeight="1">
      <c r="A53" s="204"/>
      <c r="B53" s="205"/>
      <c r="C53" s="151"/>
      <c r="D53" s="152"/>
      <c r="E53" s="153"/>
      <c r="F53" s="154"/>
      <c r="G53" s="206"/>
    </row>
    <row r="54" spans="1:7" ht="15" customHeight="1">
      <c r="A54" s="199" t="s">
        <v>375</v>
      </c>
      <c r="B54" s="158" t="s">
        <v>376</v>
      </c>
      <c r="C54" s="158"/>
      <c r="D54" s="158"/>
      <c r="E54" s="158"/>
      <c r="F54" s="158"/>
      <c r="G54" s="200"/>
    </row>
    <row r="55" spans="1:7" ht="15" customHeight="1">
      <c r="A55" s="201"/>
      <c r="B55" s="169" t="s">
        <v>319</v>
      </c>
      <c r="C55" s="170" t="s">
        <v>320</v>
      </c>
      <c r="D55" s="171" t="s">
        <v>89</v>
      </c>
      <c r="E55" s="172">
        <v>30</v>
      </c>
      <c r="F55" s="240"/>
      <c r="G55" s="207">
        <f aca="true" t="shared" si="2" ref="G55:G74">F55*E55</f>
        <v>0</v>
      </c>
    </row>
    <row r="56" spans="1:7" ht="15" customHeight="1">
      <c r="A56" s="201"/>
      <c r="B56" s="169" t="s">
        <v>321</v>
      </c>
      <c r="C56" s="170" t="s">
        <v>322</v>
      </c>
      <c r="D56" s="171" t="s">
        <v>89</v>
      </c>
      <c r="E56" s="172">
        <f>E55</f>
        <v>30</v>
      </c>
      <c r="F56" s="240"/>
      <c r="G56" s="207">
        <f t="shared" si="2"/>
        <v>0</v>
      </c>
    </row>
    <row r="57" spans="1:7" ht="15" customHeight="1">
      <c r="A57" s="201"/>
      <c r="B57" s="169" t="s">
        <v>323</v>
      </c>
      <c r="C57" s="170" t="s">
        <v>324</v>
      </c>
      <c r="D57" s="171" t="s">
        <v>194</v>
      </c>
      <c r="E57" s="172">
        <v>30</v>
      </c>
      <c r="F57" s="240"/>
      <c r="G57" s="207">
        <f t="shared" si="2"/>
        <v>0</v>
      </c>
    </row>
    <row r="58" spans="1:7" ht="15" customHeight="1">
      <c r="A58" s="201"/>
      <c r="B58" s="169" t="s">
        <v>325</v>
      </c>
      <c r="C58" s="170" t="s">
        <v>326</v>
      </c>
      <c r="D58" s="171" t="s">
        <v>168</v>
      </c>
      <c r="E58" s="172">
        <f>E55*0.3</f>
        <v>9</v>
      </c>
      <c r="F58" s="240"/>
      <c r="G58" s="207">
        <f t="shared" si="2"/>
        <v>0</v>
      </c>
    </row>
    <row r="59" spans="1:7" ht="15" customHeight="1">
      <c r="A59" s="201"/>
      <c r="B59" s="169" t="s">
        <v>327</v>
      </c>
      <c r="C59" s="170" t="s">
        <v>328</v>
      </c>
      <c r="D59" s="171" t="s">
        <v>168</v>
      </c>
      <c r="E59" s="172">
        <f>E58</f>
        <v>9</v>
      </c>
      <c r="F59" s="240"/>
      <c r="G59" s="207">
        <f t="shared" si="2"/>
        <v>0</v>
      </c>
    </row>
    <row r="60" spans="1:7" ht="15" customHeight="1">
      <c r="A60" s="201"/>
      <c r="B60" s="169" t="s">
        <v>329</v>
      </c>
      <c r="C60" s="170" t="s">
        <v>330</v>
      </c>
      <c r="D60" s="171" t="s">
        <v>168</v>
      </c>
      <c r="E60" s="172">
        <f>E58</f>
        <v>9</v>
      </c>
      <c r="F60" s="240"/>
      <c r="G60" s="207">
        <f t="shared" si="2"/>
        <v>0</v>
      </c>
    </row>
    <row r="61" spans="1:7" ht="15" customHeight="1">
      <c r="A61" s="201"/>
      <c r="B61" s="169" t="s">
        <v>331</v>
      </c>
      <c r="C61" s="170" t="s">
        <v>332</v>
      </c>
      <c r="D61" s="171" t="s">
        <v>168</v>
      </c>
      <c r="E61" s="172">
        <f>E58</f>
        <v>9</v>
      </c>
      <c r="F61" s="240"/>
      <c r="G61" s="207">
        <f t="shared" si="2"/>
        <v>0</v>
      </c>
    </row>
    <row r="62" spans="1:7" ht="15" customHeight="1">
      <c r="A62" s="201"/>
      <c r="B62" s="169" t="s">
        <v>333</v>
      </c>
      <c r="C62" s="170" t="s">
        <v>334</v>
      </c>
      <c r="D62" s="171" t="s">
        <v>168</v>
      </c>
      <c r="E62" s="172">
        <f>E61*10</f>
        <v>90</v>
      </c>
      <c r="F62" s="240"/>
      <c r="G62" s="207">
        <f t="shared" si="2"/>
        <v>0</v>
      </c>
    </row>
    <row r="63" spans="1:7" ht="15" customHeight="1">
      <c r="A63" s="201"/>
      <c r="B63" s="169" t="s">
        <v>335</v>
      </c>
      <c r="C63" s="170" t="s">
        <v>336</v>
      </c>
      <c r="D63" s="171" t="s">
        <v>168</v>
      </c>
      <c r="E63" s="172">
        <f>E59</f>
        <v>9</v>
      </c>
      <c r="F63" s="240"/>
      <c r="G63" s="207">
        <f t="shared" si="2"/>
        <v>0</v>
      </c>
    </row>
    <row r="64" spans="1:7" ht="15" customHeight="1">
      <c r="A64" s="201"/>
      <c r="B64" s="169" t="s">
        <v>337</v>
      </c>
      <c r="C64" s="170" t="s">
        <v>338</v>
      </c>
      <c r="D64" s="171" t="s">
        <v>89</v>
      </c>
      <c r="E64" s="172">
        <v>72</v>
      </c>
      <c r="F64" s="240"/>
      <c r="G64" s="207">
        <f t="shared" si="2"/>
        <v>0</v>
      </c>
    </row>
    <row r="65" spans="1:7" ht="15" customHeight="1">
      <c r="A65" s="201"/>
      <c r="B65" s="169" t="s">
        <v>339</v>
      </c>
      <c r="C65" s="170" t="s">
        <v>340</v>
      </c>
      <c r="D65" s="171" t="s">
        <v>178</v>
      </c>
      <c r="E65" s="172">
        <v>35</v>
      </c>
      <c r="F65" s="240"/>
      <c r="G65" s="207">
        <f t="shared" si="2"/>
        <v>0</v>
      </c>
    </row>
    <row r="66" spans="1:7" ht="15" customHeight="1">
      <c r="A66" s="201"/>
      <c r="B66" s="169" t="s">
        <v>341</v>
      </c>
      <c r="C66" s="170" t="s">
        <v>342</v>
      </c>
      <c r="D66" s="171" t="s">
        <v>93</v>
      </c>
      <c r="E66" s="172">
        <v>3.1</v>
      </c>
      <c r="F66" s="240"/>
      <c r="G66" s="207">
        <f t="shared" si="2"/>
        <v>0</v>
      </c>
    </row>
    <row r="67" spans="1:7" ht="15" customHeight="1">
      <c r="A67" s="201"/>
      <c r="B67" s="169" t="s">
        <v>343</v>
      </c>
      <c r="C67" s="170" t="s">
        <v>344</v>
      </c>
      <c r="D67" s="171" t="s">
        <v>89</v>
      </c>
      <c r="E67" s="172">
        <f>E64*1.3</f>
        <v>93.60000000000001</v>
      </c>
      <c r="F67" s="240"/>
      <c r="G67" s="207">
        <f t="shared" si="2"/>
        <v>0</v>
      </c>
    </row>
    <row r="68" spans="1:7" ht="15" customHeight="1">
      <c r="A68" s="201"/>
      <c r="B68" s="169" t="s">
        <v>345</v>
      </c>
      <c r="C68" s="170" t="s">
        <v>346</v>
      </c>
      <c r="D68" s="171" t="s">
        <v>178</v>
      </c>
      <c r="E68" s="172">
        <v>75</v>
      </c>
      <c r="F68" s="240"/>
      <c r="G68" s="207">
        <f t="shared" si="2"/>
        <v>0</v>
      </c>
    </row>
    <row r="69" spans="1:7" ht="15" customHeight="1">
      <c r="A69" s="201"/>
      <c r="B69" s="169" t="s">
        <v>347</v>
      </c>
      <c r="C69" s="170" t="s">
        <v>348</v>
      </c>
      <c r="D69" s="171" t="s">
        <v>89</v>
      </c>
      <c r="E69" s="172">
        <f>E64</f>
        <v>72</v>
      </c>
      <c r="F69" s="240"/>
      <c r="G69" s="207">
        <f t="shared" si="2"/>
        <v>0</v>
      </c>
    </row>
    <row r="70" spans="1:7" ht="15" customHeight="1">
      <c r="A70" s="201"/>
      <c r="B70" s="169" t="s">
        <v>349</v>
      </c>
      <c r="C70" s="170" t="s">
        <v>350</v>
      </c>
      <c r="D70" s="171" t="s">
        <v>89</v>
      </c>
      <c r="E70" s="172">
        <f>E69</f>
        <v>72</v>
      </c>
      <c r="F70" s="240"/>
      <c r="G70" s="207">
        <f t="shared" si="2"/>
        <v>0</v>
      </c>
    </row>
    <row r="71" spans="1:7" ht="15" customHeight="1">
      <c r="A71" s="201"/>
      <c r="B71" s="169" t="s">
        <v>351</v>
      </c>
      <c r="C71" s="170" t="s">
        <v>352</v>
      </c>
      <c r="D71" s="171" t="s">
        <v>89</v>
      </c>
      <c r="E71" s="172">
        <f>E69</f>
        <v>72</v>
      </c>
      <c r="F71" s="240"/>
      <c r="G71" s="207">
        <f t="shared" si="2"/>
        <v>0</v>
      </c>
    </row>
    <row r="72" spans="1:7" ht="15" customHeight="1">
      <c r="A72" s="201"/>
      <c r="B72" s="169"/>
      <c r="C72" s="170" t="s">
        <v>353</v>
      </c>
      <c r="D72" s="171" t="s">
        <v>89</v>
      </c>
      <c r="E72" s="172">
        <f>E69</f>
        <v>72</v>
      </c>
      <c r="F72" s="240"/>
      <c r="G72" s="207">
        <f t="shared" si="2"/>
        <v>0</v>
      </c>
    </row>
    <row r="73" spans="1:7" ht="15" customHeight="1">
      <c r="A73" s="201"/>
      <c r="B73" s="169" t="s">
        <v>354</v>
      </c>
      <c r="C73" s="170" t="s">
        <v>355</v>
      </c>
      <c r="D73" s="171" t="s">
        <v>89</v>
      </c>
      <c r="E73" s="172">
        <f>E64</f>
        <v>72</v>
      </c>
      <c r="F73" s="240"/>
      <c r="G73" s="207">
        <f t="shared" si="2"/>
        <v>0</v>
      </c>
    </row>
    <row r="74" spans="1:7" ht="15" customHeight="1">
      <c r="A74" s="201"/>
      <c r="B74" s="169" t="s">
        <v>179</v>
      </c>
      <c r="C74" s="170" t="s">
        <v>356</v>
      </c>
      <c r="D74" s="171" t="s">
        <v>168</v>
      </c>
      <c r="E74" s="172">
        <f>E64*1.2</f>
        <v>86.39999999999999</v>
      </c>
      <c r="F74" s="240"/>
      <c r="G74" s="207">
        <f t="shared" si="2"/>
        <v>0</v>
      </c>
    </row>
    <row r="75" spans="1:7" ht="15" customHeight="1">
      <c r="A75" s="201"/>
      <c r="B75" s="169"/>
      <c r="C75" s="170"/>
      <c r="D75" s="171"/>
      <c r="E75" s="172"/>
      <c r="F75" s="173"/>
      <c r="G75" s="207"/>
    </row>
    <row r="76" spans="1:7" ht="15" customHeight="1">
      <c r="A76" s="199" t="s">
        <v>374</v>
      </c>
      <c r="B76" s="158" t="s">
        <v>373</v>
      </c>
      <c r="C76" s="158"/>
      <c r="D76" s="158"/>
      <c r="E76" s="158"/>
      <c r="F76" s="158"/>
      <c r="G76" s="200"/>
    </row>
    <row r="77" spans="1:7" ht="15" customHeight="1">
      <c r="A77" s="208"/>
      <c r="B77" s="150" t="s">
        <v>165</v>
      </c>
      <c r="C77" s="155" t="s">
        <v>221</v>
      </c>
      <c r="D77" s="156" t="s">
        <v>89</v>
      </c>
      <c r="E77" s="157">
        <v>87</v>
      </c>
      <c r="F77" s="241"/>
      <c r="G77" s="209">
        <f aca="true" t="shared" si="3" ref="G77:G87">F77*E77</f>
        <v>0</v>
      </c>
    </row>
    <row r="78" spans="1:7" ht="15" customHeight="1">
      <c r="A78" s="201"/>
      <c r="B78" s="142" t="s">
        <v>166</v>
      </c>
      <c r="C78" s="143" t="s">
        <v>222</v>
      </c>
      <c r="D78" s="144" t="s">
        <v>93</v>
      </c>
      <c r="E78" s="145">
        <f>E77*0.2</f>
        <v>17.400000000000002</v>
      </c>
      <c r="F78" s="240"/>
      <c r="G78" s="202">
        <f t="shared" si="3"/>
        <v>0</v>
      </c>
    </row>
    <row r="79" spans="1:7" ht="15" customHeight="1">
      <c r="A79" s="201"/>
      <c r="B79" s="142" t="s">
        <v>167</v>
      </c>
      <c r="C79" s="143" t="s">
        <v>202</v>
      </c>
      <c r="D79" s="144" t="s">
        <v>168</v>
      </c>
      <c r="E79" s="145">
        <f>E78*1.3</f>
        <v>22.620000000000005</v>
      </c>
      <c r="F79" s="240"/>
      <c r="G79" s="202">
        <f t="shared" si="3"/>
        <v>0</v>
      </c>
    </row>
    <row r="80" spans="1:7" ht="15" customHeight="1">
      <c r="A80" s="201"/>
      <c r="B80" s="142" t="s">
        <v>169</v>
      </c>
      <c r="C80" s="143" t="s">
        <v>201</v>
      </c>
      <c r="D80" s="144" t="s">
        <v>93</v>
      </c>
      <c r="E80" s="145">
        <f>E78</f>
        <v>17.400000000000002</v>
      </c>
      <c r="F80" s="240"/>
      <c r="G80" s="202">
        <f t="shared" si="3"/>
        <v>0</v>
      </c>
    </row>
    <row r="81" spans="1:7" ht="15" customHeight="1">
      <c r="A81" s="201"/>
      <c r="B81" s="169" t="s">
        <v>223</v>
      </c>
      <c r="C81" s="170" t="s">
        <v>224</v>
      </c>
      <c r="D81" s="171" t="s">
        <v>89</v>
      </c>
      <c r="E81" s="172">
        <v>8</v>
      </c>
      <c r="F81" s="240"/>
      <c r="G81" s="207">
        <f t="shared" si="3"/>
        <v>0</v>
      </c>
    </row>
    <row r="82" spans="1:7" ht="15" customHeight="1">
      <c r="A82" s="201"/>
      <c r="B82" s="169" t="s">
        <v>225</v>
      </c>
      <c r="C82" s="170" t="s">
        <v>226</v>
      </c>
      <c r="D82" s="171" t="s">
        <v>89</v>
      </c>
      <c r="E82" s="172">
        <f>E81</f>
        <v>8</v>
      </c>
      <c r="F82" s="240"/>
      <c r="G82" s="207">
        <f t="shared" si="3"/>
        <v>0</v>
      </c>
    </row>
    <row r="83" spans="1:7" ht="15" customHeight="1">
      <c r="A83" s="201"/>
      <c r="B83" s="169" t="s">
        <v>227</v>
      </c>
      <c r="C83" s="170" t="s">
        <v>284</v>
      </c>
      <c r="D83" s="171" t="s">
        <v>93</v>
      </c>
      <c r="E83" s="172">
        <v>0.122</v>
      </c>
      <c r="F83" s="240"/>
      <c r="G83" s="207">
        <f t="shared" si="3"/>
        <v>0</v>
      </c>
    </row>
    <row r="84" spans="1:7" ht="15" customHeight="1">
      <c r="A84" s="201"/>
      <c r="B84" s="169" t="s">
        <v>228</v>
      </c>
      <c r="C84" s="170" t="s">
        <v>229</v>
      </c>
      <c r="D84" s="171" t="s">
        <v>93</v>
      </c>
      <c r="E84" s="172">
        <v>0.122</v>
      </c>
      <c r="F84" s="240"/>
      <c r="G84" s="207">
        <f t="shared" si="3"/>
        <v>0</v>
      </c>
    </row>
    <row r="85" spans="1:7" ht="15" customHeight="1">
      <c r="A85" s="201"/>
      <c r="B85" s="169" t="s">
        <v>230</v>
      </c>
      <c r="C85" s="170" t="s">
        <v>362</v>
      </c>
      <c r="D85" s="171" t="s">
        <v>93</v>
      </c>
      <c r="E85" s="172">
        <v>4.2</v>
      </c>
      <c r="F85" s="240"/>
      <c r="G85" s="207">
        <f t="shared" si="3"/>
        <v>0</v>
      </c>
    </row>
    <row r="86" spans="1:7" ht="15" customHeight="1">
      <c r="A86" s="201"/>
      <c r="B86" s="142" t="s">
        <v>217</v>
      </c>
      <c r="C86" s="143" t="s">
        <v>232</v>
      </c>
      <c r="D86" s="144" t="s">
        <v>168</v>
      </c>
      <c r="E86" s="145">
        <v>18</v>
      </c>
      <c r="F86" s="240"/>
      <c r="G86" s="202">
        <f t="shared" si="3"/>
        <v>0</v>
      </c>
    </row>
    <row r="87" spans="1:7" ht="12.75">
      <c r="A87" s="201"/>
      <c r="B87" s="142" t="s">
        <v>241</v>
      </c>
      <c r="C87" s="143" t="s">
        <v>240</v>
      </c>
      <c r="D87" s="144" t="s">
        <v>89</v>
      </c>
      <c r="E87" s="145">
        <f>E77</f>
        <v>87</v>
      </c>
      <c r="F87" s="240"/>
      <c r="G87" s="202">
        <f t="shared" si="3"/>
        <v>0</v>
      </c>
    </row>
    <row r="88" spans="1:7" ht="12.75">
      <c r="A88" s="201"/>
      <c r="B88" s="141"/>
      <c r="C88" s="147"/>
      <c r="D88" s="148"/>
      <c r="E88" s="147"/>
      <c r="F88" s="147"/>
      <c r="G88" s="210"/>
    </row>
    <row r="89" spans="1:7" ht="15" customHeight="1">
      <c r="A89" s="199" t="s">
        <v>381</v>
      </c>
      <c r="B89" s="158" t="s">
        <v>286</v>
      </c>
      <c r="C89" s="158"/>
      <c r="D89" s="158"/>
      <c r="E89" s="158"/>
      <c r="F89" s="158"/>
      <c r="G89" s="200"/>
    </row>
    <row r="90" spans="1:7" ht="15" customHeight="1">
      <c r="A90" s="208"/>
      <c r="B90" s="150"/>
      <c r="C90" s="155" t="s">
        <v>313</v>
      </c>
      <c r="D90" s="156" t="s">
        <v>152</v>
      </c>
      <c r="E90" s="157">
        <v>1</v>
      </c>
      <c r="F90" s="241"/>
      <c r="G90" s="209">
        <f>F90*E90</f>
        <v>0</v>
      </c>
    </row>
    <row r="91" spans="1:7" ht="15" customHeight="1">
      <c r="A91" s="201"/>
      <c r="B91" s="142"/>
      <c r="C91" s="143"/>
      <c r="D91" s="144"/>
      <c r="E91" s="145"/>
      <c r="F91" s="146"/>
      <c r="G91" s="202"/>
    </row>
    <row r="92" spans="1:7" ht="12.75">
      <c r="A92" s="211"/>
      <c r="B92" s="147"/>
      <c r="C92" s="147"/>
      <c r="D92" s="148"/>
      <c r="E92" s="147"/>
      <c r="F92" s="147"/>
      <c r="G92" s="210"/>
    </row>
    <row r="93" spans="1:7" ht="12.75">
      <c r="A93" s="211"/>
      <c r="B93" s="147"/>
      <c r="C93" s="147"/>
      <c r="D93" s="148"/>
      <c r="E93" s="147"/>
      <c r="F93" s="147"/>
      <c r="G93" s="210"/>
    </row>
    <row r="94" spans="1:7" ht="19">
      <c r="A94" s="183"/>
      <c r="B94" s="184"/>
      <c r="C94" s="185" t="s">
        <v>156</v>
      </c>
      <c r="D94" s="194"/>
      <c r="E94" s="194"/>
      <c r="F94" s="195"/>
      <c r="G94" s="181">
        <f>SUM(G8:G93)</f>
        <v>0</v>
      </c>
    </row>
    <row r="95" spans="1:7" ht="19">
      <c r="A95" s="183"/>
      <c r="B95" s="184"/>
      <c r="C95" s="196" t="s">
        <v>164</v>
      </c>
      <c r="D95" s="197"/>
      <c r="E95" s="197"/>
      <c r="F95" s="198"/>
      <c r="G95" s="182">
        <f>G94+G94*15%</f>
        <v>0</v>
      </c>
    </row>
  </sheetData>
  <sheetProtection algorithmName="SHA-512" hashValue="QLcWBaLUOH65bqqgky5Mm62Oyyz0NIcAWlpjCITaqTVuIW7lXwO9s1+rt2cYrAbOdzFFmcFaxrtRmNVEq1G9rQ==" saltValue="rrMzBSS6kdLAqYBjbrxIPw==" spinCount="100000" sheet="1" objects="1" scenarios="1"/>
  <autoFilter ref="E1:E95"/>
  <mergeCells count="5">
    <mergeCell ref="A3:C3"/>
    <mergeCell ref="A4:C4"/>
    <mergeCell ref="A5:C5"/>
    <mergeCell ref="A11:G11"/>
    <mergeCell ref="A12:G12"/>
  </mergeCells>
  <printOptions/>
  <pageMargins left="0.7" right="0.7" top="0.787401575" bottom="0.787401575" header="0.3" footer="0.3"/>
  <pageSetup fitToHeight="0" fitToWidth="1" horizontalDpi="600" verticalDpi="60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3"/>
  <sheetViews>
    <sheetView workbookViewId="0" topLeftCell="A28">
      <selection activeCell="K55" sqref="K55"/>
    </sheetView>
  </sheetViews>
  <sheetFormatPr defaultColWidth="11.00390625" defaultRowHeight="12.75"/>
  <cols>
    <col min="2" max="2" width="6.875" style="0" customWidth="1"/>
    <col min="3" max="3" width="66.375" style="164" customWidth="1"/>
    <col min="4" max="4" width="6.00390625" style="0" customWidth="1"/>
    <col min="5" max="5" width="6.625" style="0" customWidth="1"/>
    <col min="6" max="6" width="11.50390625" style="0" bestFit="1" customWidth="1"/>
    <col min="7" max="7" width="15.125" style="0" customWidth="1"/>
  </cols>
  <sheetData>
    <row r="1" spans="1:7" ht="17" thickBot="1">
      <c r="A1" s="166"/>
      <c r="B1" s="166"/>
      <c r="C1" s="165"/>
      <c r="D1" s="166"/>
      <c r="E1" s="166"/>
      <c r="F1" s="166"/>
      <c r="G1" s="166"/>
    </row>
    <row r="2" spans="1:7" ht="92" customHeight="1">
      <c r="A2" s="8" t="s">
        <v>387</v>
      </c>
      <c r="B2" s="167"/>
      <c r="C2" s="132"/>
      <c r="D2" s="133"/>
      <c r="E2" s="11"/>
      <c r="F2" s="11"/>
      <c r="G2" s="46"/>
    </row>
    <row r="3" spans="1:7" ht="29" customHeight="1">
      <c r="A3" s="247"/>
      <c r="B3" s="253"/>
      <c r="C3" s="253"/>
      <c r="D3" s="248"/>
      <c r="E3" s="11"/>
      <c r="F3" s="11"/>
      <c r="G3" s="45"/>
    </row>
    <row r="4" spans="1:7" ht="14" customHeight="1">
      <c r="A4" s="249"/>
      <c r="B4" s="254"/>
      <c r="C4" s="254"/>
      <c r="D4" s="250"/>
      <c r="E4" s="11"/>
      <c r="F4" s="11"/>
      <c r="G4" s="45"/>
    </row>
    <row r="5" spans="1:7" ht="13" customHeight="1">
      <c r="A5" s="249"/>
      <c r="B5" s="254"/>
      <c r="C5" s="254"/>
      <c r="D5" s="250"/>
      <c r="G5" s="45"/>
    </row>
    <row r="6" spans="1:7" ht="15" thickBot="1">
      <c r="A6" s="15"/>
      <c r="B6" s="168"/>
      <c r="C6" s="134"/>
      <c r="D6" s="16"/>
      <c r="E6" s="11"/>
      <c r="F6" s="11"/>
      <c r="G6" s="45"/>
    </row>
    <row r="7" spans="1:7" ht="14">
      <c r="A7" s="17"/>
      <c r="B7" s="17"/>
      <c r="C7" s="10"/>
      <c r="D7" s="10"/>
      <c r="E7" s="11"/>
      <c r="F7" s="11"/>
      <c r="G7" s="45"/>
    </row>
    <row r="8" spans="1:7" s="19" customFormat="1" ht="26">
      <c r="A8" s="251" t="s">
        <v>145</v>
      </c>
      <c r="B8" s="251"/>
      <c r="C8" s="251"/>
      <c r="D8" s="251"/>
      <c r="E8" s="251"/>
      <c r="F8" s="251"/>
      <c r="G8" s="251"/>
    </row>
    <row r="9" spans="1:7" ht="26">
      <c r="A9" s="251" t="s">
        <v>370</v>
      </c>
      <c r="B9" s="251"/>
      <c r="C9" s="251"/>
      <c r="D9" s="251"/>
      <c r="E9" s="251"/>
      <c r="F9" s="251"/>
      <c r="G9" s="251"/>
    </row>
    <row r="10" ht="12.75">
      <c r="C10"/>
    </row>
    <row r="11" ht="12.75">
      <c r="C11"/>
    </row>
    <row r="12" spans="1:7" ht="14">
      <c r="A12" s="135" t="s">
        <v>161</v>
      </c>
      <c r="B12" s="135" t="s">
        <v>162</v>
      </c>
      <c r="C12" s="135" t="s">
        <v>128</v>
      </c>
      <c r="D12" s="135" t="s">
        <v>147</v>
      </c>
      <c r="E12" s="135" t="s">
        <v>148</v>
      </c>
      <c r="F12" s="135" t="s">
        <v>149</v>
      </c>
      <c r="G12" s="135" t="s">
        <v>150</v>
      </c>
    </row>
    <row r="13" spans="1:7" ht="14">
      <c r="A13" s="199" t="s">
        <v>243</v>
      </c>
      <c r="B13" s="158"/>
      <c r="C13" s="158"/>
      <c r="D13" s="158"/>
      <c r="E13" s="158"/>
      <c r="F13" s="158"/>
      <c r="G13" s="200"/>
    </row>
    <row r="14" spans="1:7" ht="16">
      <c r="A14" s="216"/>
      <c r="B14" s="217"/>
      <c r="C14" s="218"/>
      <c r="D14" s="219"/>
      <c r="E14" s="219"/>
      <c r="F14" s="219"/>
      <c r="G14" s="220"/>
    </row>
    <row r="15" spans="1:7" ht="13" customHeight="1">
      <c r="A15" s="201"/>
      <c r="B15" s="142"/>
      <c r="C15" s="143" t="s">
        <v>244</v>
      </c>
      <c r="D15" s="144" t="s">
        <v>245</v>
      </c>
      <c r="E15" s="145">
        <v>1</v>
      </c>
      <c r="F15" s="240"/>
      <c r="G15" s="202">
        <f>F15*E15</f>
        <v>0</v>
      </c>
    </row>
    <row r="16" spans="1:7" ht="13" customHeight="1">
      <c r="A16" s="201"/>
      <c r="B16" s="142"/>
      <c r="C16" s="143" t="s">
        <v>246</v>
      </c>
      <c r="D16" s="144" t="s">
        <v>247</v>
      </c>
      <c r="E16" s="145">
        <v>1</v>
      </c>
      <c r="F16" s="240"/>
      <c r="G16" s="202">
        <f aca="true" t="shared" si="0" ref="G16:G33">F16*E16</f>
        <v>0</v>
      </c>
    </row>
    <row r="17" spans="1:7" ht="13" customHeight="1">
      <c r="A17" s="201"/>
      <c r="B17" s="142"/>
      <c r="C17" s="143" t="s">
        <v>248</v>
      </c>
      <c r="D17" s="144" t="s">
        <v>245</v>
      </c>
      <c r="E17" s="145">
        <v>2</v>
      </c>
      <c r="F17" s="240"/>
      <c r="G17" s="202">
        <f t="shared" si="0"/>
        <v>0</v>
      </c>
    </row>
    <row r="18" spans="1:7" ht="13" customHeight="1">
      <c r="A18" s="201"/>
      <c r="B18" s="142"/>
      <c r="C18" s="143" t="s">
        <v>280</v>
      </c>
      <c r="D18" s="144" t="s">
        <v>249</v>
      </c>
      <c r="E18" s="145">
        <v>1</v>
      </c>
      <c r="F18" s="240"/>
      <c r="G18" s="202">
        <f t="shared" si="0"/>
        <v>0</v>
      </c>
    </row>
    <row r="19" spans="1:7" ht="13" customHeight="1">
      <c r="A19" s="201"/>
      <c r="B19" s="142"/>
      <c r="C19" s="143" t="s">
        <v>250</v>
      </c>
      <c r="D19" s="144" t="s">
        <v>245</v>
      </c>
      <c r="E19" s="145">
        <v>2</v>
      </c>
      <c r="F19" s="240"/>
      <c r="G19" s="202">
        <f t="shared" si="0"/>
        <v>0</v>
      </c>
    </row>
    <row r="20" spans="1:7" ht="13" customHeight="1">
      <c r="A20" s="201"/>
      <c r="B20" s="142"/>
      <c r="C20" s="143" t="s">
        <v>251</v>
      </c>
      <c r="D20" s="144" t="s">
        <v>245</v>
      </c>
      <c r="E20" s="145">
        <v>3</v>
      </c>
      <c r="F20" s="240"/>
      <c r="G20" s="202">
        <f t="shared" si="0"/>
        <v>0</v>
      </c>
    </row>
    <row r="21" spans="1:7" ht="13" customHeight="1">
      <c r="A21" s="201"/>
      <c r="B21" s="142"/>
      <c r="C21" s="143" t="s">
        <v>252</v>
      </c>
      <c r="D21" s="144" t="s">
        <v>245</v>
      </c>
      <c r="E21" s="145">
        <v>1</v>
      </c>
      <c r="F21" s="240"/>
      <c r="G21" s="202">
        <f t="shared" si="0"/>
        <v>0</v>
      </c>
    </row>
    <row r="22" spans="1:7" ht="13" customHeight="1">
      <c r="A22" s="201"/>
      <c r="B22" s="142"/>
      <c r="C22" s="143" t="s">
        <v>253</v>
      </c>
      <c r="D22" s="144" t="s">
        <v>245</v>
      </c>
      <c r="E22" s="145">
        <v>12</v>
      </c>
      <c r="F22" s="240"/>
      <c r="G22" s="202">
        <f t="shared" si="0"/>
        <v>0</v>
      </c>
    </row>
    <row r="23" spans="1:7" ht="13" customHeight="1">
      <c r="A23" s="201"/>
      <c r="B23" s="142"/>
      <c r="C23" s="143" t="s">
        <v>254</v>
      </c>
      <c r="D23" s="144" t="s">
        <v>245</v>
      </c>
      <c r="E23" s="145">
        <v>4</v>
      </c>
      <c r="F23" s="240"/>
      <c r="G23" s="202">
        <f t="shared" si="0"/>
        <v>0</v>
      </c>
    </row>
    <row r="24" spans="1:7" ht="13" customHeight="1">
      <c r="A24" s="201"/>
      <c r="B24" s="142"/>
      <c r="C24" s="143" t="s">
        <v>255</v>
      </c>
      <c r="D24" s="144" t="s">
        <v>245</v>
      </c>
      <c r="E24" s="145">
        <v>2</v>
      </c>
      <c r="F24" s="240"/>
      <c r="G24" s="202">
        <f t="shared" si="0"/>
        <v>0</v>
      </c>
    </row>
    <row r="25" spans="1:7" ht="13" customHeight="1">
      <c r="A25" s="201"/>
      <c r="B25" s="142"/>
      <c r="C25" s="143" t="s">
        <v>256</v>
      </c>
      <c r="D25" s="144" t="s">
        <v>245</v>
      </c>
      <c r="E25" s="145">
        <v>2</v>
      </c>
      <c r="F25" s="240"/>
      <c r="G25" s="202">
        <f t="shared" si="0"/>
        <v>0</v>
      </c>
    </row>
    <row r="26" spans="1:7" ht="13" customHeight="1">
      <c r="A26" s="201"/>
      <c r="B26" s="142"/>
      <c r="C26" s="143" t="s">
        <v>257</v>
      </c>
      <c r="D26" s="144" t="s">
        <v>249</v>
      </c>
      <c r="E26" s="145">
        <v>2</v>
      </c>
      <c r="F26" s="240"/>
      <c r="G26" s="202">
        <f t="shared" si="0"/>
        <v>0</v>
      </c>
    </row>
    <row r="27" spans="1:7" ht="13" customHeight="1">
      <c r="A27" s="201"/>
      <c r="B27" s="142"/>
      <c r="C27" s="143" t="s">
        <v>364</v>
      </c>
      <c r="D27" s="144" t="s">
        <v>245</v>
      </c>
      <c r="E27" s="145">
        <v>1</v>
      </c>
      <c r="F27" s="240"/>
      <c r="G27" s="202">
        <f t="shared" si="0"/>
        <v>0</v>
      </c>
    </row>
    <row r="28" spans="1:7" ht="13" customHeight="1">
      <c r="A28" s="201"/>
      <c r="B28" s="142"/>
      <c r="C28" s="143" t="s">
        <v>287</v>
      </c>
      <c r="D28" s="144" t="s">
        <v>247</v>
      </c>
      <c r="E28" s="145">
        <v>1</v>
      </c>
      <c r="F28" s="240"/>
      <c r="G28" s="202">
        <f t="shared" si="0"/>
        <v>0</v>
      </c>
    </row>
    <row r="29" spans="1:7" ht="13" customHeight="1">
      <c r="A29" s="201"/>
      <c r="B29" s="142"/>
      <c r="C29" s="143" t="s">
        <v>288</v>
      </c>
      <c r="D29" s="144" t="s">
        <v>247</v>
      </c>
      <c r="E29" s="145">
        <v>1</v>
      </c>
      <c r="F29" s="240"/>
      <c r="G29" s="202">
        <f t="shared" si="0"/>
        <v>0</v>
      </c>
    </row>
    <row r="30" spans="1:7" ht="13" customHeight="1">
      <c r="A30" s="201"/>
      <c r="B30" s="142"/>
      <c r="C30" s="143" t="s">
        <v>258</v>
      </c>
      <c r="D30" s="144" t="s">
        <v>247</v>
      </c>
      <c r="E30" s="145">
        <v>1</v>
      </c>
      <c r="F30" s="240"/>
      <c r="G30" s="202">
        <f t="shared" si="0"/>
        <v>0</v>
      </c>
    </row>
    <row r="31" spans="1:7" ht="13" customHeight="1">
      <c r="A31" s="201"/>
      <c r="B31" s="142"/>
      <c r="C31" s="143" t="s">
        <v>259</v>
      </c>
      <c r="D31" s="144" t="s">
        <v>247</v>
      </c>
      <c r="E31" s="145">
        <v>1</v>
      </c>
      <c r="F31" s="240"/>
      <c r="G31" s="202">
        <f t="shared" si="0"/>
        <v>0</v>
      </c>
    </row>
    <row r="32" spans="1:7" ht="13" customHeight="1">
      <c r="A32" s="201"/>
      <c r="B32" s="142"/>
      <c r="C32" s="143" t="s">
        <v>260</v>
      </c>
      <c r="D32" s="144" t="s">
        <v>247</v>
      </c>
      <c r="E32" s="145">
        <v>1</v>
      </c>
      <c r="F32" s="240"/>
      <c r="G32" s="202">
        <f t="shared" si="0"/>
        <v>0</v>
      </c>
    </row>
    <row r="33" spans="1:7" ht="13" customHeight="1">
      <c r="A33" s="201"/>
      <c r="B33" s="142"/>
      <c r="C33" s="143" t="s">
        <v>261</v>
      </c>
      <c r="D33" s="144" t="s">
        <v>247</v>
      </c>
      <c r="E33" s="145">
        <v>1</v>
      </c>
      <c r="F33" s="240"/>
      <c r="G33" s="202">
        <f t="shared" si="0"/>
        <v>0</v>
      </c>
    </row>
    <row r="34" spans="1:7" ht="12.75">
      <c r="A34" s="221"/>
      <c r="B34" s="142"/>
      <c r="C34" s="143"/>
      <c r="D34" s="144"/>
      <c r="E34" s="145"/>
      <c r="F34" s="242"/>
      <c r="G34" s="202"/>
    </row>
    <row r="35" spans="1:7" ht="14">
      <c r="A35" s="199" t="s">
        <v>262</v>
      </c>
      <c r="B35" s="158"/>
      <c r="C35" s="158"/>
      <c r="D35" s="158"/>
      <c r="E35" s="158"/>
      <c r="F35" s="243"/>
      <c r="G35" s="200"/>
    </row>
    <row r="36" spans="1:7" ht="13" customHeight="1">
      <c r="A36" s="201"/>
      <c r="B36" s="142"/>
      <c r="C36" s="143" t="s">
        <v>282</v>
      </c>
      <c r="D36" s="144" t="s">
        <v>263</v>
      </c>
      <c r="E36" s="145">
        <v>150</v>
      </c>
      <c r="F36" s="240"/>
      <c r="G36" s="202">
        <f aca="true" t="shared" si="1" ref="G36:G41">F36*E36</f>
        <v>0</v>
      </c>
    </row>
    <row r="37" spans="1:7" ht="13" customHeight="1">
      <c r="A37" s="201"/>
      <c r="B37" s="142"/>
      <c r="C37" s="143" t="s">
        <v>264</v>
      </c>
      <c r="D37" s="144" t="s">
        <v>263</v>
      </c>
      <c r="E37" s="145">
        <v>150</v>
      </c>
      <c r="F37" s="240"/>
      <c r="G37" s="202">
        <f t="shared" si="1"/>
        <v>0</v>
      </c>
    </row>
    <row r="38" spans="1:7" ht="13" customHeight="1">
      <c r="A38" s="201"/>
      <c r="B38" s="142"/>
      <c r="C38" s="143" t="s">
        <v>265</v>
      </c>
      <c r="D38" s="144" t="s">
        <v>249</v>
      </c>
      <c r="E38" s="145">
        <v>1</v>
      </c>
      <c r="F38" s="240"/>
      <c r="G38" s="202">
        <f t="shared" si="1"/>
        <v>0</v>
      </c>
    </row>
    <row r="39" spans="1:7" ht="13" customHeight="1">
      <c r="A39" s="201"/>
      <c r="B39" s="142"/>
      <c r="C39" s="143" t="s">
        <v>266</v>
      </c>
      <c r="D39" s="144" t="s">
        <v>247</v>
      </c>
      <c r="E39" s="145">
        <v>2</v>
      </c>
      <c r="F39" s="240"/>
      <c r="G39" s="202">
        <f t="shared" si="1"/>
        <v>0</v>
      </c>
    </row>
    <row r="40" spans="1:7" ht="13" customHeight="1">
      <c r="A40" s="201"/>
      <c r="B40" s="142"/>
      <c r="C40" s="143" t="s">
        <v>267</v>
      </c>
      <c r="D40" s="144" t="s">
        <v>247</v>
      </c>
      <c r="E40" s="145">
        <v>5</v>
      </c>
      <c r="F40" s="240"/>
      <c r="G40" s="202">
        <f t="shared" si="1"/>
        <v>0</v>
      </c>
    </row>
    <row r="41" spans="1:7" ht="13" customHeight="1">
      <c r="A41" s="201"/>
      <c r="B41" s="142"/>
      <c r="C41" s="143" t="s">
        <v>281</v>
      </c>
      <c r="D41" s="144" t="s">
        <v>247</v>
      </c>
      <c r="E41" s="145">
        <v>1</v>
      </c>
      <c r="F41" s="240"/>
      <c r="G41" s="202">
        <f t="shared" si="1"/>
        <v>0</v>
      </c>
    </row>
    <row r="42" spans="1:7" ht="12.75">
      <c r="A42" s="201"/>
      <c r="B42" s="142"/>
      <c r="C42" s="143"/>
      <c r="D42" s="144"/>
      <c r="E42" s="145"/>
      <c r="F42" s="242"/>
      <c r="G42" s="202"/>
    </row>
    <row r="43" spans="1:7" ht="14">
      <c r="A43" s="199" t="s">
        <v>268</v>
      </c>
      <c r="B43" s="158"/>
      <c r="C43" s="158"/>
      <c r="D43" s="158"/>
      <c r="E43" s="158"/>
      <c r="F43" s="243"/>
      <c r="G43" s="200"/>
    </row>
    <row r="44" spans="1:7" ht="12.75">
      <c r="A44" s="201"/>
      <c r="B44" s="142"/>
      <c r="C44" s="143"/>
      <c r="D44" s="144"/>
      <c r="E44" s="145"/>
      <c r="F44" s="242"/>
      <c r="G44" s="202"/>
    </row>
    <row r="45" spans="1:7" ht="13" customHeight="1">
      <c r="A45" s="201"/>
      <c r="B45" s="142"/>
      <c r="C45" s="143" t="s">
        <v>269</v>
      </c>
      <c r="D45" s="144" t="s">
        <v>249</v>
      </c>
      <c r="E45" s="145">
        <v>1</v>
      </c>
      <c r="F45" s="240"/>
      <c r="G45" s="202">
        <f aca="true" t="shared" si="2" ref="G45:G53">F45*E45</f>
        <v>0</v>
      </c>
    </row>
    <row r="46" spans="1:7" ht="13" customHeight="1">
      <c r="A46" s="201"/>
      <c r="B46" s="142"/>
      <c r="C46" s="143" t="s">
        <v>290</v>
      </c>
      <c r="D46" s="144" t="s">
        <v>242</v>
      </c>
      <c r="E46" s="145">
        <v>5</v>
      </c>
      <c r="F46" s="240"/>
      <c r="G46" s="202">
        <f t="shared" si="2"/>
        <v>0</v>
      </c>
    </row>
    <row r="47" spans="1:7" ht="13" customHeight="1">
      <c r="A47" s="201"/>
      <c r="B47" s="142"/>
      <c r="C47" s="143" t="s">
        <v>270</v>
      </c>
      <c r="D47" s="144" t="s">
        <v>247</v>
      </c>
      <c r="E47" s="145">
        <v>1</v>
      </c>
      <c r="F47" s="240"/>
      <c r="G47" s="202">
        <f t="shared" si="2"/>
        <v>0</v>
      </c>
    </row>
    <row r="48" spans="1:7" ht="13" customHeight="1">
      <c r="A48" s="201"/>
      <c r="B48" s="142"/>
      <c r="C48" s="143" t="s">
        <v>289</v>
      </c>
      <c r="D48" s="144" t="s">
        <v>247</v>
      </c>
      <c r="E48" s="145">
        <v>16</v>
      </c>
      <c r="F48" s="240"/>
      <c r="G48" s="202">
        <f t="shared" si="2"/>
        <v>0</v>
      </c>
    </row>
    <row r="49" spans="1:7" ht="13" customHeight="1">
      <c r="A49" s="201"/>
      <c r="B49" s="142"/>
      <c r="C49" s="143" t="s">
        <v>291</v>
      </c>
      <c r="D49" s="144" t="s">
        <v>242</v>
      </c>
      <c r="E49" s="145">
        <v>8</v>
      </c>
      <c r="F49" s="240"/>
      <c r="G49" s="202">
        <f t="shared" si="2"/>
        <v>0</v>
      </c>
    </row>
    <row r="50" spans="1:7" ht="13" customHeight="1">
      <c r="A50" s="201"/>
      <c r="B50" s="142"/>
      <c r="C50" s="143" t="s">
        <v>292</v>
      </c>
      <c r="D50" s="144" t="s">
        <v>242</v>
      </c>
      <c r="E50" s="145">
        <v>8</v>
      </c>
      <c r="F50" s="240"/>
      <c r="G50" s="202">
        <f t="shared" si="2"/>
        <v>0</v>
      </c>
    </row>
    <row r="51" spans="1:7" ht="16" customHeight="1">
      <c r="A51" s="201"/>
      <c r="B51" s="142"/>
      <c r="C51" s="143" t="s">
        <v>293</v>
      </c>
      <c r="D51" s="144" t="s">
        <v>271</v>
      </c>
      <c r="E51" s="145">
        <v>42</v>
      </c>
      <c r="F51" s="240"/>
      <c r="G51" s="202">
        <f t="shared" si="2"/>
        <v>0</v>
      </c>
    </row>
    <row r="52" spans="1:7" ht="16" customHeight="1">
      <c r="A52" s="201"/>
      <c r="B52" s="142"/>
      <c r="C52" s="143" t="s">
        <v>299</v>
      </c>
      <c r="D52" s="144" t="s">
        <v>271</v>
      </c>
      <c r="E52" s="145">
        <v>12</v>
      </c>
      <c r="F52" s="240"/>
      <c r="G52" s="202">
        <f t="shared" si="2"/>
        <v>0</v>
      </c>
    </row>
    <row r="53" spans="1:7" ht="16" customHeight="1">
      <c r="A53" s="201"/>
      <c r="B53" s="142"/>
      <c r="C53" s="143" t="s">
        <v>294</v>
      </c>
      <c r="D53" s="144" t="s">
        <v>263</v>
      </c>
      <c r="E53" s="145">
        <v>18</v>
      </c>
      <c r="F53" s="240"/>
      <c r="G53" s="202">
        <f t="shared" si="2"/>
        <v>0</v>
      </c>
    </row>
    <row r="54" spans="1:7" ht="12.75">
      <c r="A54" s="201"/>
      <c r="B54" s="142"/>
      <c r="C54" s="143"/>
      <c r="D54" s="144"/>
      <c r="E54" s="145"/>
      <c r="F54" s="242"/>
      <c r="G54" s="202"/>
    </row>
    <row r="55" spans="1:7" ht="14">
      <c r="A55" s="199" t="s">
        <v>272</v>
      </c>
      <c r="B55" s="158"/>
      <c r="C55" s="158"/>
      <c r="D55" s="158"/>
      <c r="E55" s="158"/>
      <c r="F55" s="243"/>
      <c r="G55" s="200"/>
    </row>
    <row r="56" spans="1:7" ht="13" customHeight="1">
      <c r="A56" s="201"/>
      <c r="B56" s="142"/>
      <c r="C56" s="143" t="s">
        <v>365</v>
      </c>
      <c r="D56" s="144" t="s">
        <v>245</v>
      </c>
      <c r="E56" s="145">
        <v>1</v>
      </c>
      <c r="F56" s="240"/>
      <c r="G56" s="202">
        <f aca="true" t="shared" si="3" ref="G56:G64">F56*E56</f>
        <v>0</v>
      </c>
    </row>
    <row r="57" spans="1:7" ht="13" customHeight="1">
      <c r="A57" s="201"/>
      <c r="B57" s="142"/>
      <c r="C57" s="143" t="s">
        <v>273</v>
      </c>
      <c r="D57" s="144" t="s">
        <v>245</v>
      </c>
      <c r="E57" s="145">
        <v>1</v>
      </c>
      <c r="F57" s="240"/>
      <c r="G57" s="202">
        <f t="shared" si="3"/>
        <v>0</v>
      </c>
    </row>
    <row r="58" spans="1:7" ht="13" customHeight="1">
      <c r="A58" s="201"/>
      <c r="B58" s="142"/>
      <c r="C58" s="143" t="s">
        <v>274</v>
      </c>
      <c r="D58" s="144" t="s">
        <v>245</v>
      </c>
      <c r="E58" s="145">
        <v>1</v>
      </c>
      <c r="F58" s="240"/>
      <c r="G58" s="202">
        <f t="shared" si="3"/>
        <v>0</v>
      </c>
    </row>
    <row r="59" spans="1:7" ht="13" customHeight="1">
      <c r="A59" s="201"/>
      <c r="B59" s="142"/>
      <c r="C59" s="143" t="s">
        <v>275</v>
      </c>
      <c r="D59" s="144" t="s">
        <v>245</v>
      </c>
      <c r="E59" s="145">
        <v>1</v>
      </c>
      <c r="F59" s="240"/>
      <c r="G59" s="202">
        <f t="shared" si="3"/>
        <v>0</v>
      </c>
    </row>
    <row r="60" spans="1:7" ht="13" customHeight="1">
      <c r="A60" s="201"/>
      <c r="B60" s="142"/>
      <c r="C60" s="143" t="s">
        <v>276</v>
      </c>
      <c r="D60" s="144" t="s">
        <v>245</v>
      </c>
      <c r="E60" s="145">
        <v>1</v>
      </c>
      <c r="F60" s="240"/>
      <c r="G60" s="202">
        <f t="shared" si="3"/>
        <v>0</v>
      </c>
    </row>
    <row r="61" spans="1:7" ht="13" customHeight="1">
      <c r="A61" s="201"/>
      <c r="B61" s="142"/>
      <c r="C61" s="143" t="s">
        <v>277</v>
      </c>
      <c r="D61" s="144" t="s">
        <v>245</v>
      </c>
      <c r="E61" s="145">
        <v>3</v>
      </c>
      <c r="F61" s="240"/>
      <c r="G61" s="202">
        <f t="shared" si="3"/>
        <v>0</v>
      </c>
    </row>
    <row r="62" spans="1:7" ht="16" customHeight="1">
      <c r="A62" s="201"/>
      <c r="B62" s="142"/>
      <c r="C62" s="143" t="s">
        <v>278</v>
      </c>
      <c r="D62" s="144" t="s">
        <v>249</v>
      </c>
      <c r="E62" s="145">
        <v>1</v>
      </c>
      <c r="F62" s="240"/>
      <c r="G62" s="202">
        <f t="shared" si="3"/>
        <v>0</v>
      </c>
    </row>
    <row r="63" spans="1:7" ht="16" customHeight="1">
      <c r="A63" s="201"/>
      <c r="B63" s="142"/>
      <c r="C63" s="143" t="s">
        <v>279</v>
      </c>
      <c r="D63" s="144" t="s">
        <v>249</v>
      </c>
      <c r="E63" s="145">
        <v>1</v>
      </c>
      <c r="F63" s="240"/>
      <c r="G63" s="202">
        <f t="shared" si="3"/>
        <v>0</v>
      </c>
    </row>
    <row r="64" spans="1:7" ht="16" customHeight="1">
      <c r="A64" s="201"/>
      <c r="B64" s="142"/>
      <c r="C64" s="143" t="s">
        <v>295</v>
      </c>
      <c r="D64" s="144" t="s">
        <v>247</v>
      </c>
      <c r="E64" s="145">
        <v>1</v>
      </c>
      <c r="F64" s="240"/>
      <c r="G64" s="202">
        <f t="shared" si="3"/>
        <v>0</v>
      </c>
    </row>
    <row r="65" spans="1:7" ht="14">
      <c r="A65" s="199" t="s">
        <v>296</v>
      </c>
      <c r="B65" s="158"/>
      <c r="C65" s="158"/>
      <c r="D65" s="158"/>
      <c r="E65" s="158"/>
      <c r="F65" s="243"/>
      <c r="G65" s="200"/>
    </row>
    <row r="66" spans="1:7" ht="12.75">
      <c r="A66" s="201"/>
      <c r="B66" s="142"/>
      <c r="C66" s="143" t="s">
        <v>297</v>
      </c>
      <c r="D66" s="144" t="s">
        <v>249</v>
      </c>
      <c r="E66" s="145">
        <v>1</v>
      </c>
      <c r="F66" s="240"/>
      <c r="G66" s="202">
        <f>F66*E66</f>
        <v>0</v>
      </c>
    </row>
    <row r="67" spans="1:7" ht="12.75">
      <c r="A67" s="221"/>
      <c r="B67" s="142"/>
      <c r="C67" s="143" t="s">
        <v>298</v>
      </c>
      <c r="D67" s="144" t="s">
        <v>249</v>
      </c>
      <c r="E67" s="145">
        <v>1</v>
      </c>
      <c r="F67" s="240"/>
      <c r="G67" s="202">
        <f>F67*E67</f>
        <v>0</v>
      </c>
    </row>
    <row r="68" spans="1:7" ht="12.75">
      <c r="A68" s="221"/>
      <c r="B68" s="222"/>
      <c r="C68" s="222"/>
      <c r="D68" s="222"/>
      <c r="E68" s="222"/>
      <c r="F68" s="222"/>
      <c r="G68" s="223"/>
    </row>
    <row r="69" spans="1:7" ht="19">
      <c r="A69" s="183"/>
      <c r="B69" s="184"/>
      <c r="C69" s="185" t="s">
        <v>156</v>
      </c>
      <c r="D69" s="194"/>
      <c r="E69" s="194"/>
      <c r="F69" s="195"/>
      <c r="G69" s="181">
        <f>SUM(G15:G67)</f>
        <v>0</v>
      </c>
    </row>
    <row r="70" spans="1:7" ht="19">
      <c r="A70" s="183"/>
      <c r="B70" s="184"/>
      <c r="C70" s="196" t="s">
        <v>164</v>
      </c>
      <c r="D70" s="197"/>
      <c r="E70" s="197"/>
      <c r="F70" s="198"/>
      <c r="G70" s="182">
        <f>G69+G69*15%</f>
        <v>0</v>
      </c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spans="3:7" ht="16">
      <c r="C78" s="165"/>
      <c r="D78" s="166"/>
      <c r="E78" s="166"/>
      <c r="F78" s="166"/>
      <c r="G78" s="166"/>
    </row>
    <row r="79" spans="3:7" ht="16">
      <c r="C79" s="165"/>
      <c r="D79" s="166"/>
      <c r="E79" s="166"/>
      <c r="F79" s="166"/>
      <c r="G79" s="166"/>
    </row>
    <row r="80" spans="3:7" ht="16">
      <c r="C80" s="165"/>
      <c r="D80" s="166"/>
      <c r="E80" s="166"/>
      <c r="F80" s="166"/>
      <c r="G80" s="166"/>
    </row>
    <row r="81" spans="3:7" ht="16">
      <c r="C81" s="165"/>
      <c r="D81" s="166"/>
      <c r="E81" s="166"/>
      <c r="F81" s="166"/>
      <c r="G81" s="166"/>
    </row>
    <row r="82" spans="3:7" ht="16">
      <c r="C82" s="165"/>
      <c r="D82" s="166"/>
      <c r="E82" s="166"/>
      <c r="F82" s="166"/>
      <c r="G82" s="166"/>
    </row>
    <row r="83" spans="3:7" ht="16">
      <c r="C83" s="165"/>
      <c r="D83" s="166"/>
      <c r="E83" s="166"/>
      <c r="F83" s="166"/>
      <c r="G83" s="166"/>
    </row>
  </sheetData>
  <sheetProtection algorithmName="SHA-512" hashValue="FH/woSfs95su02oAulfu0dhUGik/VaLBuuAosE37cnoPNzbxPckxz/m0JhR+3+JBSZUN9aYrk6eKuUG0pNhZnA==" saltValue="wA9tOQDb2+U5apGzDo0QKg==" spinCount="100000" sheet="1" objects="1" scenarios="1"/>
  <autoFilter ref="F1:F83"/>
  <mergeCells count="5">
    <mergeCell ref="A3:D3"/>
    <mergeCell ref="A4:D4"/>
    <mergeCell ref="A5:D5"/>
    <mergeCell ref="A8:G8"/>
    <mergeCell ref="A9:G9"/>
  </mergeCells>
  <printOptions/>
  <pageMargins left="0.7" right="0.7" top="0.787401575" bottom="0.787401575" header="0.3" footer="0.3"/>
  <pageSetup fitToHeight="0" fitToWidth="1" horizontalDpi="600" verticalDpi="600" orientation="portrait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31"/>
  <sheetViews>
    <sheetView workbookViewId="0" topLeftCell="A1">
      <selection activeCell="F18" sqref="F18"/>
    </sheetView>
  </sheetViews>
  <sheetFormatPr defaultColWidth="11.00390625" defaultRowHeight="12.75"/>
  <cols>
    <col min="3" max="3" width="45.875" style="0" customWidth="1"/>
    <col min="4" max="4" width="7.00390625" style="0" customWidth="1"/>
    <col min="6" max="6" width="17.375" style="0" customWidth="1"/>
    <col min="7" max="7" width="18.375" style="0" customWidth="1"/>
  </cols>
  <sheetData>
    <row r="1" ht="14" thickBot="1"/>
    <row r="2" spans="1:6" ht="92" customHeight="1">
      <c r="A2" s="8" t="s">
        <v>387</v>
      </c>
      <c r="B2" s="132"/>
      <c r="C2" s="133"/>
      <c r="D2" s="11"/>
      <c r="E2" s="11"/>
      <c r="F2" s="46"/>
    </row>
    <row r="3" spans="1:6" ht="29" customHeight="1">
      <c r="A3" s="247"/>
      <c r="B3" s="253"/>
      <c r="C3" s="248"/>
      <c r="D3" s="11"/>
      <c r="E3" s="11"/>
      <c r="F3" s="45"/>
    </row>
    <row r="4" spans="1:6" ht="14" customHeight="1">
      <c r="A4" s="249"/>
      <c r="B4" s="254"/>
      <c r="C4" s="250"/>
      <c r="D4" s="11"/>
      <c r="E4" s="11"/>
      <c r="F4" s="45"/>
    </row>
    <row r="5" spans="1:6" ht="13" customHeight="1">
      <c r="A5" s="249"/>
      <c r="B5" s="254"/>
      <c r="C5" s="250"/>
      <c r="F5" s="45"/>
    </row>
    <row r="6" spans="1:6" ht="15" thickBot="1">
      <c r="A6" s="15"/>
      <c r="B6" s="134"/>
      <c r="C6" s="16"/>
      <c r="D6" s="11"/>
      <c r="E6" s="11"/>
      <c r="F6" s="45"/>
    </row>
    <row r="7" spans="1:6" ht="14">
      <c r="A7" s="17"/>
      <c r="B7" s="10"/>
      <c r="C7" s="10"/>
      <c r="D7" s="11"/>
      <c r="E7" s="11"/>
      <c r="F7" s="45"/>
    </row>
    <row r="8" spans="1:6" ht="14">
      <c r="A8" s="17"/>
      <c r="B8" s="10"/>
      <c r="C8" s="10"/>
      <c r="D8" s="11"/>
      <c r="E8" s="11"/>
      <c r="F8" s="45"/>
    </row>
    <row r="9" spans="1:6" ht="14">
      <c r="A9" s="17"/>
      <c r="B9" s="10"/>
      <c r="C9" s="10"/>
      <c r="D9" s="11"/>
      <c r="E9" s="11"/>
      <c r="F9" s="45"/>
    </row>
    <row r="10" spans="1:6" ht="14">
      <c r="A10" s="17"/>
      <c r="B10" s="10"/>
      <c r="C10" s="10"/>
      <c r="D10" s="11"/>
      <c r="E10" s="11"/>
      <c r="F10" s="45"/>
    </row>
    <row r="11" spans="1:7" s="19" customFormat="1" ht="26">
      <c r="A11" s="251" t="s">
        <v>145</v>
      </c>
      <c r="B11" s="251"/>
      <c r="C11" s="251"/>
      <c r="D11" s="251"/>
      <c r="E11" s="251"/>
      <c r="F11" s="251"/>
      <c r="G11" s="251"/>
    </row>
    <row r="12" spans="1:7" ht="26">
      <c r="A12" s="251" t="s">
        <v>163</v>
      </c>
      <c r="B12" s="251"/>
      <c r="C12" s="251"/>
      <c r="D12" s="251"/>
      <c r="E12" s="251"/>
      <c r="F12" s="251"/>
      <c r="G12" s="251"/>
    </row>
    <row r="15" spans="1:7" ht="14">
      <c r="A15" s="135" t="s">
        <v>161</v>
      </c>
      <c r="B15" s="135" t="s">
        <v>162</v>
      </c>
      <c r="C15" s="135" t="s">
        <v>128</v>
      </c>
      <c r="D15" s="135" t="s">
        <v>147</v>
      </c>
      <c r="E15" s="135" t="s">
        <v>148</v>
      </c>
      <c r="F15" s="135" t="s">
        <v>149</v>
      </c>
      <c r="G15" s="135" t="s">
        <v>150</v>
      </c>
    </row>
    <row r="16" spans="1:7" ht="14">
      <c r="A16" s="199"/>
      <c r="B16" s="158"/>
      <c r="C16" s="158" t="s">
        <v>163</v>
      </c>
      <c r="D16" s="158"/>
      <c r="E16" s="158"/>
      <c r="F16" s="158"/>
      <c r="G16" s="200"/>
    </row>
    <row r="17" spans="1:7" ht="12.75">
      <c r="A17" s="201"/>
      <c r="B17" s="142" t="s">
        <v>357</v>
      </c>
      <c r="C17" s="143" t="s">
        <v>231</v>
      </c>
      <c r="D17" s="144" t="s">
        <v>168</v>
      </c>
      <c r="E17" s="145">
        <v>398</v>
      </c>
      <c r="F17" s="240"/>
      <c r="G17" s="202">
        <f>F17*E17</f>
        <v>0</v>
      </c>
    </row>
    <row r="18" spans="1:7" ht="12.75">
      <c r="A18" s="201"/>
      <c r="B18" s="142" t="s">
        <v>235</v>
      </c>
      <c r="C18" s="143" t="s">
        <v>180</v>
      </c>
      <c r="D18" s="144" t="s">
        <v>124</v>
      </c>
      <c r="E18" s="244"/>
      <c r="F18" s="240"/>
      <c r="G18" s="202">
        <f aca="true" t="shared" si="0" ref="G18:G27">F18*E18</f>
        <v>0</v>
      </c>
    </row>
    <row r="19" spans="1:7" ht="12.75">
      <c r="A19" s="201"/>
      <c r="B19" s="142" t="s">
        <v>181</v>
      </c>
      <c r="C19" s="143" t="s">
        <v>182</v>
      </c>
      <c r="D19" s="144" t="s">
        <v>152</v>
      </c>
      <c r="E19" s="163">
        <v>1</v>
      </c>
      <c r="F19" s="240"/>
      <c r="G19" s="202">
        <f t="shared" si="0"/>
        <v>0</v>
      </c>
    </row>
    <row r="20" spans="1:7" ht="12.75">
      <c r="A20" s="201"/>
      <c r="B20" s="142" t="s">
        <v>183</v>
      </c>
      <c r="C20" s="143" t="s">
        <v>184</v>
      </c>
      <c r="D20" s="144" t="s">
        <v>152</v>
      </c>
      <c r="E20" s="163">
        <v>1</v>
      </c>
      <c r="F20" s="240"/>
      <c r="G20" s="202">
        <f t="shared" si="0"/>
        <v>0</v>
      </c>
    </row>
    <row r="21" spans="1:7" ht="12.75">
      <c r="A21" s="201"/>
      <c r="B21" s="142" t="s">
        <v>185</v>
      </c>
      <c r="C21" s="143" t="s">
        <v>186</v>
      </c>
      <c r="D21" s="144" t="s">
        <v>152</v>
      </c>
      <c r="E21" s="163">
        <v>1</v>
      </c>
      <c r="F21" s="240"/>
      <c r="G21" s="202">
        <f t="shared" si="0"/>
        <v>0</v>
      </c>
    </row>
    <row r="22" spans="1:7" ht="12.75">
      <c r="A22" s="201"/>
      <c r="B22" s="142" t="s">
        <v>187</v>
      </c>
      <c r="C22" s="143" t="s">
        <v>188</v>
      </c>
      <c r="D22" s="144" t="s">
        <v>189</v>
      </c>
      <c r="E22" s="163">
        <v>3</v>
      </c>
      <c r="F22" s="240"/>
      <c r="G22" s="202">
        <f t="shared" si="0"/>
        <v>0</v>
      </c>
    </row>
    <row r="23" spans="1:7" ht="12.75">
      <c r="A23" s="201"/>
      <c r="B23" s="142" t="s">
        <v>190</v>
      </c>
      <c r="C23" s="143" t="s">
        <v>191</v>
      </c>
      <c r="D23" s="144" t="s">
        <v>178</v>
      </c>
      <c r="E23" s="163">
        <v>150</v>
      </c>
      <c r="F23" s="240"/>
      <c r="G23" s="202">
        <f t="shared" si="0"/>
        <v>0</v>
      </c>
    </row>
    <row r="24" spans="1:7" ht="12.75">
      <c r="A24" s="201"/>
      <c r="B24" s="142" t="s">
        <v>192</v>
      </c>
      <c r="C24" s="143" t="s">
        <v>193</v>
      </c>
      <c r="D24" s="144" t="s">
        <v>152</v>
      </c>
      <c r="E24" s="163">
        <v>1</v>
      </c>
      <c r="F24" s="240"/>
      <c r="G24" s="202">
        <f t="shared" si="0"/>
        <v>0</v>
      </c>
    </row>
    <row r="25" spans="1:7" ht="12.75">
      <c r="A25" s="201"/>
      <c r="B25" s="142" t="s">
        <v>195</v>
      </c>
      <c r="C25" s="143" t="s">
        <v>196</v>
      </c>
      <c r="D25" s="144" t="s">
        <v>189</v>
      </c>
      <c r="E25" s="163">
        <v>3</v>
      </c>
      <c r="F25" s="240"/>
      <c r="G25" s="202">
        <f t="shared" si="0"/>
        <v>0</v>
      </c>
    </row>
    <row r="26" spans="1:7" ht="12.75">
      <c r="A26" s="201"/>
      <c r="B26" s="142" t="s">
        <v>197</v>
      </c>
      <c r="C26" s="143" t="s">
        <v>198</v>
      </c>
      <c r="D26" s="144" t="s">
        <v>152</v>
      </c>
      <c r="E26" s="163">
        <v>1</v>
      </c>
      <c r="F26" s="240"/>
      <c r="G26" s="202">
        <f t="shared" si="0"/>
        <v>0</v>
      </c>
    </row>
    <row r="27" spans="1:7" ht="12.75">
      <c r="A27" s="201"/>
      <c r="B27" s="142" t="s">
        <v>199</v>
      </c>
      <c r="C27" s="143" t="s">
        <v>200</v>
      </c>
      <c r="D27" s="144" t="s">
        <v>152</v>
      </c>
      <c r="E27" s="163">
        <v>1</v>
      </c>
      <c r="F27" s="240"/>
      <c r="G27" s="202">
        <f t="shared" si="0"/>
        <v>0</v>
      </c>
    </row>
    <row r="28" spans="1:7" ht="14">
      <c r="A28" s="224"/>
      <c r="B28" s="136"/>
      <c r="C28" s="137"/>
      <c r="D28" s="138"/>
      <c r="E28" s="140"/>
      <c r="F28" s="139"/>
      <c r="G28" s="225"/>
    </row>
    <row r="29" spans="1:7" ht="14">
      <c r="A29" s="34"/>
      <c r="B29" s="34"/>
      <c r="C29" s="212"/>
      <c r="D29" s="213"/>
      <c r="E29" s="214"/>
      <c r="F29" s="215"/>
      <c r="G29" s="38"/>
    </row>
    <row r="30" spans="1:7" ht="19">
      <c r="A30" s="183"/>
      <c r="B30" s="184"/>
      <c r="C30" s="185" t="s">
        <v>156</v>
      </c>
      <c r="D30" s="194"/>
      <c r="E30" s="194"/>
      <c r="F30" s="195"/>
      <c r="G30" s="181">
        <f>SUM(G8:G28)</f>
        <v>0</v>
      </c>
    </row>
    <row r="31" spans="1:7" ht="19">
      <c r="A31" s="183"/>
      <c r="B31" s="184"/>
      <c r="C31" s="196" t="s">
        <v>164</v>
      </c>
      <c r="D31" s="197"/>
      <c r="E31" s="197"/>
      <c r="F31" s="198"/>
      <c r="G31" s="182">
        <f>G30+G30*15%</f>
        <v>0</v>
      </c>
    </row>
  </sheetData>
  <sheetProtection algorithmName="SHA-512" hashValue="ehFvPXGuZrs5ihkTCz+5Nlk8mrkT7iWHpehRUdKCUuAm+1xEx+8fUSXTOyzcvCC3Q4d4zsaLHFlItIioJQ4iVA==" saltValue="QMKtdApaN7GW2urIeZODtA==" spinCount="100000" sheet="1" objects="1" scenarios="1"/>
  <mergeCells count="5">
    <mergeCell ref="A3:C3"/>
    <mergeCell ref="A4:C4"/>
    <mergeCell ref="A5:C5"/>
    <mergeCell ref="A11:G11"/>
    <mergeCell ref="A12:G12"/>
  </mergeCells>
  <printOptions/>
  <pageMargins left="0.7" right="0.7" top="0.787401575" bottom="0.7874015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Fialová - ředitelka Domov TGM</dc:creator>
  <cp:keywords/>
  <dc:description/>
  <cp:lastModifiedBy>Microsoft Office User</cp:lastModifiedBy>
  <cp:lastPrinted>2021-12-07T11:12:20Z</cp:lastPrinted>
  <dcterms:created xsi:type="dcterms:W3CDTF">2021-08-27T14:40:40Z</dcterms:created>
  <dcterms:modified xsi:type="dcterms:W3CDTF">2022-01-07T15:09:02Z</dcterms:modified>
  <cp:category/>
  <cp:version/>
  <cp:contentType/>
  <cp:contentStatus/>
</cp:coreProperties>
</file>