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_01 - Stavební část" sheetId="2" r:id="rId2"/>
    <sheet name="Vedlejší náklady - VR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'SO_01 - Stavební část'!$C$92:$K$658</definedName>
    <definedName name="_xlnm.Print_Area" localSheetId="1">'SO_01 - Stavební část'!$C$4:$J$39,'SO_01 - Stavební část'!$C$45:$J$74,'SO_01 - Stavební část'!$C$80:$K$658</definedName>
    <definedName name="_xlnm.Print_Titles" localSheetId="1">'SO_01 - Stavební část'!$92:$92</definedName>
    <definedName name="_xlnm._FilterDatabase" localSheetId="2" hidden="1">'Vedlejší náklady - VRN'!$C$83:$K$113</definedName>
    <definedName name="_xlnm.Print_Area" localSheetId="2">'Vedlejší náklady - VRN'!$C$4:$J$39,'Vedlejší náklady - VRN'!$C$45:$J$65,'Vedlejší náklady - VRN'!$C$71:$K$113</definedName>
    <definedName name="_xlnm.Print_Titles" localSheetId="2">'Vedlejší náklady - VRN'!$83:$83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BI98"/>
  <c r="BH98"/>
  <c r="BG98"/>
  <c r="BF98"/>
  <c r="T98"/>
  <c r="T97"/>
  <c r="R98"/>
  <c r="R97"/>
  <c r="P98"/>
  <c r="P97"/>
  <c r="BI95"/>
  <c r="BH95"/>
  <c r="BG95"/>
  <c r="BF95"/>
  <c r="T95"/>
  <c r="T94"/>
  <c r="R95"/>
  <c r="R94"/>
  <c r="P95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F78"/>
  <c r="E76"/>
  <c r="J54"/>
  <c r="F52"/>
  <c r="E50"/>
  <c r="J24"/>
  <c r="E24"/>
  <c r="J81"/>
  <c r="J23"/>
  <c r="J18"/>
  <c r="E18"/>
  <c r="F81"/>
  <c r="J17"/>
  <c r="J15"/>
  <c r="E15"/>
  <c r="F80"/>
  <c r="J14"/>
  <c r="J12"/>
  <c r="J52"/>
  <c r="E7"/>
  <c r="E74"/>
  <c i="2" r="J37"/>
  <c r="J36"/>
  <c i="1" r="AY55"/>
  <c i="2" r="J35"/>
  <c i="1" r="AX55"/>
  <c i="2" r="BI657"/>
  <c r="BH657"/>
  <c r="BG657"/>
  <c r="BF657"/>
  <c r="T657"/>
  <c r="T656"/>
  <c r="T655"/>
  <c r="R657"/>
  <c r="R656"/>
  <c r="R655"/>
  <c r="P657"/>
  <c r="P656"/>
  <c r="P655"/>
  <c r="BI652"/>
  <c r="BH652"/>
  <c r="BG652"/>
  <c r="BF652"/>
  <c r="T652"/>
  <c r="R652"/>
  <c r="P652"/>
  <c r="BI649"/>
  <c r="BH649"/>
  <c r="BG649"/>
  <c r="BF649"/>
  <c r="T649"/>
  <c r="R649"/>
  <c r="P649"/>
  <c r="BI644"/>
  <c r="BH644"/>
  <c r="BG644"/>
  <c r="BF644"/>
  <c r="T644"/>
  <c r="R644"/>
  <c r="P644"/>
  <c r="BI641"/>
  <c r="BH641"/>
  <c r="BG641"/>
  <c r="BF641"/>
  <c r="T641"/>
  <c r="R641"/>
  <c r="P641"/>
  <c r="BI636"/>
  <c r="BH636"/>
  <c r="BG636"/>
  <c r="BF636"/>
  <c r="T636"/>
  <c r="R636"/>
  <c r="P636"/>
  <c r="BI632"/>
  <c r="BH632"/>
  <c r="BG632"/>
  <c r="BF632"/>
  <c r="T632"/>
  <c r="R632"/>
  <c r="P632"/>
  <c r="BI629"/>
  <c r="BH629"/>
  <c r="BG629"/>
  <c r="BF629"/>
  <c r="T629"/>
  <c r="R629"/>
  <c r="P629"/>
  <c r="BI622"/>
  <c r="BH622"/>
  <c r="BG622"/>
  <c r="BF622"/>
  <c r="T622"/>
  <c r="R622"/>
  <c r="P622"/>
  <c r="BI617"/>
  <c r="BH617"/>
  <c r="BG617"/>
  <c r="BF617"/>
  <c r="T617"/>
  <c r="R617"/>
  <c r="P617"/>
  <c r="BI612"/>
  <c r="BH612"/>
  <c r="BG612"/>
  <c r="BF612"/>
  <c r="T612"/>
  <c r="R612"/>
  <c r="P612"/>
  <c r="BI607"/>
  <c r="BH607"/>
  <c r="BG607"/>
  <c r="BF607"/>
  <c r="T607"/>
  <c r="R607"/>
  <c r="P607"/>
  <c r="BI600"/>
  <c r="BH600"/>
  <c r="BG600"/>
  <c r="BF600"/>
  <c r="T600"/>
  <c r="R600"/>
  <c r="P600"/>
  <c r="BI590"/>
  <c r="BH590"/>
  <c r="BG590"/>
  <c r="BF590"/>
  <c r="T590"/>
  <c r="R590"/>
  <c r="P590"/>
  <c r="BI584"/>
  <c r="BH584"/>
  <c r="BG584"/>
  <c r="BF584"/>
  <c r="T584"/>
  <c r="R584"/>
  <c r="P584"/>
  <c r="BI580"/>
  <c r="BH580"/>
  <c r="BG580"/>
  <c r="BF580"/>
  <c r="T580"/>
  <c r="R580"/>
  <c r="P580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4"/>
  <c r="BH554"/>
  <c r="BG554"/>
  <c r="BF554"/>
  <c r="T554"/>
  <c r="R554"/>
  <c r="P554"/>
  <c r="BI550"/>
  <c r="BH550"/>
  <c r="BG550"/>
  <c r="BF550"/>
  <c r="T550"/>
  <c r="R550"/>
  <c r="P550"/>
  <c r="BI546"/>
  <c r="BH546"/>
  <c r="BG546"/>
  <c r="BF546"/>
  <c r="T546"/>
  <c r="R546"/>
  <c r="P546"/>
  <c r="BI535"/>
  <c r="BH535"/>
  <c r="BG535"/>
  <c r="BF535"/>
  <c r="T535"/>
  <c r="R535"/>
  <c r="P535"/>
  <c r="BI532"/>
  <c r="BH532"/>
  <c r="BG532"/>
  <c r="BF532"/>
  <c r="T532"/>
  <c r="R532"/>
  <c r="P532"/>
  <c r="BI528"/>
  <c r="BH528"/>
  <c r="BG528"/>
  <c r="BF528"/>
  <c r="T528"/>
  <c r="R528"/>
  <c r="P528"/>
  <c r="BI522"/>
  <c r="BH522"/>
  <c r="BG522"/>
  <c r="BF522"/>
  <c r="T522"/>
  <c r="R522"/>
  <c r="P522"/>
  <c r="BI512"/>
  <c r="BH512"/>
  <c r="BG512"/>
  <c r="BF512"/>
  <c r="T512"/>
  <c r="R512"/>
  <c r="P512"/>
  <c r="BI509"/>
  <c r="BH509"/>
  <c r="BG509"/>
  <c r="BF509"/>
  <c r="T509"/>
  <c r="R509"/>
  <c r="P509"/>
  <c r="BI502"/>
  <c r="BH502"/>
  <c r="BG502"/>
  <c r="BF502"/>
  <c r="T502"/>
  <c r="R502"/>
  <c r="P502"/>
  <c r="BI499"/>
  <c r="BH499"/>
  <c r="BG499"/>
  <c r="BF499"/>
  <c r="T499"/>
  <c r="R499"/>
  <c r="P499"/>
  <c r="BI492"/>
  <c r="BH492"/>
  <c r="BG492"/>
  <c r="BF492"/>
  <c r="T492"/>
  <c r="R492"/>
  <c r="P492"/>
  <c r="BI486"/>
  <c r="BH486"/>
  <c r="BG486"/>
  <c r="BF486"/>
  <c r="T486"/>
  <c r="R486"/>
  <c r="P486"/>
  <c r="BI482"/>
  <c r="BH482"/>
  <c r="BG482"/>
  <c r="BF482"/>
  <c r="T482"/>
  <c r="R482"/>
  <c r="P482"/>
  <c r="BI479"/>
  <c r="BH479"/>
  <c r="BG479"/>
  <c r="BF479"/>
  <c r="T479"/>
  <c r="R479"/>
  <c r="P479"/>
  <c r="BI474"/>
  <c r="BH474"/>
  <c r="BG474"/>
  <c r="BF474"/>
  <c r="T474"/>
  <c r="R474"/>
  <c r="P474"/>
  <c r="BI469"/>
  <c r="BH469"/>
  <c r="BG469"/>
  <c r="BF469"/>
  <c r="T469"/>
  <c r="R469"/>
  <c r="P469"/>
  <c r="BI467"/>
  <c r="BH467"/>
  <c r="BG467"/>
  <c r="BF467"/>
  <c r="T467"/>
  <c r="R467"/>
  <c r="P467"/>
  <c r="BI463"/>
  <c r="BH463"/>
  <c r="BG463"/>
  <c r="BF463"/>
  <c r="T463"/>
  <c r="R463"/>
  <c r="P463"/>
  <c r="BI460"/>
  <c r="BH460"/>
  <c r="BG460"/>
  <c r="BF460"/>
  <c r="T460"/>
  <c r="R460"/>
  <c r="P460"/>
  <c r="BI453"/>
  <c r="BH453"/>
  <c r="BG453"/>
  <c r="BF453"/>
  <c r="T453"/>
  <c r="R453"/>
  <c r="P453"/>
  <c r="BI442"/>
  <c r="BH442"/>
  <c r="BG442"/>
  <c r="BF442"/>
  <c r="T442"/>
  <c r="R442"/>
  <c r="P442"/>
  <c r="BI438"/>
  <c r="BH438"/>
  <c r="BG438"/>
  <c r="BF438"/>
  <c r="T438"/>
  <c r="R438"/>
  <c r="P438"/>
  <c r="BI429"/>
  <c r="BH429"/>
  <c r="BG429"/>
  <c r="BF429"/>
  <c r="T429"/>
  <c r="R429"/>
  <c r="P429"/>
  <c r="BI423"/>
  <c r="BH423"/>
  <c r="BG423"/>
  <c r="BF423"/>
  <c r="T423"/>
  <c r="R423"/>
  <c r="P423"/>
  <c r="BI417"/>
  <c r="BH417"/>
  <c r="BG417"/>
  <c r="BF417"/>
  <c r="T417"/>
  <c r="R417"/>
  <c r="P417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89"/>
  <c r="BH389"/>
  <c r="BG389"/>
  <c r="BF389"/>
  <c r="T389"/>
  <c r="R389"/>
  <c r="P389"/>
  <c r="BI372"/>
  <c r="BH372"/>
  <c r="BG372"/>
  <c r="BF372"/>
  <c r="T372"/>
  <c r="R372"/>
  <c r="P372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29"/>
  <c r="BH329"/>
  <c r="BG329"/>
  <c r="BF329"/>
  <c r="T329"/>
  <c r="R329"/>
  <c r="P329"/>
  <c r="BI311"/>
  <c r="BH311"/>
  <c r="BG311"/>
  <c r="BF311"/>
  <c r="T311"/>
  <c r="R311"/>
  <c r="P311"/>
  <c r="BI305"/>
  <c r="BH305"/>
  <c r="BG305"/>
  <c r="BF305"/>
  <c r="T305"/>
  <c r="R305"/>
  <c r="P305"/>
  <c r="BI288"/>
  <c r="BH288"/>
  <c r="BG288"/>
  <c r="BF288"/>
  <c r="T288"/>
  <c r="R288"/>
  <c r="P288"/>
  <c r="BI283"/>
  <c r="BH283"/>
  <c r="BG283"/>
  <c r="BF283"/>
  <c r="T283"/>
  <c r="R283"/>
  <c r="P283"/>
  <c r="BI266"/>
  <c r="BH266"/>
  <c r="BG266"/>
  <c r="BF266"/>
  <c r="T266"/>
  <c r="R266"/>
  <c r="P266"/>
  <c r="BI257"/>
  <c r="BH257"/>
  <c r="BG257"/>
  <c r="BF257"/>
  <c r="T257"/>
  <c r="R257"/>
  <c r="P257"/>
  <c r="BI253"/>
  <c r="BH253"/>
  <c r="BG253"/>
  <c r="BF253"/>
  <c r="T253"/>
  <c r="R253"/>
  <c r="P253"/>
  <c r="BI246"/>
  <c r="BH246"/>
  <c r="BG246"/>
  <c r="BF246"/>
  <c r="T246"/>
  <c r="R246"/>
  <c r="P246"/>
  <c r="BI242"/>
  <c r="BH242"/>
  <c r="BG242"/>
  <c r="BF242"/>
  <c r="T242"/>
  <c r="R242"/>
  <c r="P242"/>
  <c r="BI233"/>
  <c r="BH233"/>
  <c r="BG233"/>
  <c r="BF233"/>
  <c r="T233"/>
  <c r="R233"/>
  <c r="P233"/>
  <c r="BI229"/>
  <c r="BH229"/>
  <c r="BG229"/>
  <c r="BF229"/>
  <c r="T229"/>
  <c r="R229"/>
  <c r="P229"/>
  <c r="BI220"/>
  <c r="BH220"/>
  <c r="BG220"/>
  <c r="BF220"/>
  <c r="T220"/>
  <c r="R220"/>
  <c r="P220"/>
  <c r="BI215"/>
  <c r="BH215"/>
  <c r="BG215"/>
  <c r="BF215"/>
  <c r="T215"/>
  <c r="R215"/>
  <c r="P215"/>
  <c r="BI194"/>
  <c r="BH194"/>
  <c r="BG194"/>
  <c r="BF194"/>
  <c r="T194"/>
  <c r="R194"/>
  <c r="P194"/>
  <c r="BI191"/>
  <c r="BH191"/>
  <c r="BG191"/>
  <c r="BF191"/>
  <c r="T191"/>
  <c r="R191"/>
  <c r="P191"/>
  <c r="BI171"/>
  <c r="BH171"/>
  <c r="BG171"/>
  <c r="BF171"/>
  <c r="T171"/>
  <c r="R171"/>
  <c r="P17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5"/>
  <c r="BH125"/>
  <c r="BG125"/>
  <c r="BF125"/>
  <c r="T125"/>
  <c r="R125"/>
  <c r="P125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6"/>
  <c r="BH96"/>
  <c r="BG96"/>
  <c r="BF96"/>
  <c r="T96"/>
  <c r="T95"/>
  <c r="R96"/>
  <c r="R95"/>
  <c r="P96"/>
  <c r="P95"/>
  <c r="J89"/>
  <c r="F87"/>
  <c r="E85"/>
  <c r="J54"/>
  <c r="F52"/>
  <c r="E50"/>
  <c r="J24"/>
  <c r="E24"/>
  <c r="J90"/>
  <c r="J23"/>
  <c r="J18"/>
  <c r="E18"/>
  <c r="F90"/>
  <c r="J17"/>
  <c r="J15"/>
  <c r="E15"/>
  <c r="F89"/>
  <c r="J14"/>
  <c r="J12"/>
  <c r="J52"/>
  <c r="E7"/>
  <c r="E83"/>
  <c i="1" r="L50"/>
  <c r="AM50"/>
  <c r="AM49"/>
  <c r="L49"/>
  <c r="AM47"/>
  <c r="L47"/>
  <c r="L45"/>
  <c r="L44"/>
  <c i="2" r="BK641"/>
  <c r="BK612"/>
  <c r="J584"/>
  <c r="BK569"/>
  <c r="BK557"/>
  <c r="J532"/>
  <c r="J512"/>
  <c r="BK492"/>
  <c r="J474"/>
  <c r="J460"/>
  <c r="J423"/>
  <c r="BK401"/>
  <c r="BK372"/>
  <c r="J347"/>
  <c r="BK305"/>
  <c r="J257"/>
  <c r="BK242"/>
  <c r="J215"/>
  <c r="J156"/>
  <c r="J147"/>
  <c r="BK131"/>
  <c r="J110"/>
  <c i="1" r="AS54"/>
  <c i="2" r="J629"/>
  <c r="J607"/>
  <c r="J580"/>
  <c r="BK565"/>
  <c r="BK546"/>
  <c r="BK528"/>
  <c r="BK486"/>
  <c r="BK469"/>
  <c r="BK453"/>
  <c r="J429"/>
  <c r="J404"/>
  <c r="J364"/>
  <c r="BK311"/>
  <c r="BK266"/>
  <c r="J242"/>
  <c r="BK220"/>
  <c r="BK171"/>
  <c r="BK144"/>
  <c r="J125"/>
  <c r="BK105"/>
  <c i="3" r="BK112"/>
  <c r="BK101"/>
  <c r="BK90"/>
  <c r="J110"/>
  <c r="J104"/>
  <c r="J92"/>
  <c i="2" r="BK636"/>
  <c r="J617"/>
  <c r="BK590"/>
  <c r="J573"/>
  <c r="J561"/>
  <c r="BK535"/>
  <c r="BK512"/>
  <c r="J486"/>
  <c r="J469"/>
  <c r="J442"/>
  <c r="J417"/>
  <c r="J401"/>
  <c r="BK364"/>
  <c r="BK329"/>
  <c r="BK288"/>
  <c r="BK246"/>
  <c r="J220"/>
  <c r="J171"/>
  <c r="J144"/>
  <c r="BK125"/>
  <c r="J105"/>
  <c r="BK657"/>
  <c r="BK652"/>
  <c r="BK649"/>
  <c r="J641"/>
  <c r="J632"/>
  <c r="J612"/>
  <c r="BK584"/>
  <c r="J569"/>
  <c r="J550"/>
  <c r="BK532"/>
  <c r="J502"/>
  <c r="J482"/>
  <c r="J467"/>
  <c r="J453"/>
  <c r="BK423"/>
  <c r="BK398"/>
  <c r="BK358"/>
  <c r="J305"/>
  <c r="BK257"/>
  <c r="J233"/>
  <c r="J191"/>
  <c r="BK147"/>
  <c r="J131"/>
  <c r="BK110"/>
  <c i="3" r="BK110"/>
  <c r="BK98"/>
  <c r="BK88"/>
  <c r="BK108"/>
  <c r="J101"/>
  <c r="J90"/>
  <c i="2" r="BK632"/>
  <c r="BK622"/>
  <c r="BK600"/>
  <c r="BK577"/>
  <c r="BK561"/>
  <c r="BK550"/>
  <c r="J522"/>
  <c r="BK502"/>
  <c r="BK482"/>
  <c r="BK467"/>
  <c r="BK438"/>
  <c r="BK408"/>
  <c r="J398"/>
  <c r="J358"/>
  <c r="J329"/>
  <c r="BK283"/>
  <c r="J253"/>
  <c r="BK229"/>
  <c r="BK191"/>
  <c r="J139"/>
  <c r="BK121"/>
  <c r="J99"/>
  <c r="J649"/>
  <c r="J644"/>
  <c r="J636"/>
  <c r="BK617"/>
  <c r="J590"/>
  <c r="BK573"/>
  <c r="BK554"/>
  <c r="J535"/>
  <c r="J509"/>
  <c r="J499"/>
  <c r="J479"/>
  <c r="BK463"/>
  <c r="BK442"/>
  <c r="BK417"/>
  <c r="BK389"/>
  <c r="BK352"/>
  <c r="J288"/>
  <c r="BK253"/>
  <c r="J229"/>
  <c r="BK194"/>
  <c r="J151"/>
  <c r="BK134"/>
  <c r="J115"/>
  <c r="BK96"/>
  <c i="3" r="J108"/>
  <c r="J95"/>
  <c r="BK86"/>
  <c r="BK106"/>
  <c r="J98"/>
  <c r="J88"/>
  <c i="2" r="BK629"/>
  <c r="BK607"/>
  <c r="BK580"/>
  <c r="J565"/>
  <c r="J554"/>
  <c r="J528"/>
  <c r="BK509"/>
  <c r="BK499"/>
  <c r="BK479"/>
  <c r="J463"/>
  <c r="BK429"/>
  <c r="BK404"/>
  <c r="J389"/>
  <c r="J352"/>
  <c r="J311"/>
  <c r="J266"/>
  <c r="BK233"/>
  <c r="J194"/>
  <c r="BK151"/>
  <c r="J134"/>
  <c r="BK115"/>
  <c r="J96"/>
  <c r="J657"/>
  <c r="J652"/>
  <c r="BK644"/>
  <c r="J622"/>
  <c r="J600"/>
  <c r="J577"/>
  <c r="J557"/>
  <c r="J546"/>
  <c r="BK522"/>
  <c r="J492"/>
  <c r="BK474"/>
  <c r="BK460"/>
  <c r="J438"/>
  <c r="J408"/>
  <c r="J372"/>
  <c r="BK347"/>
  <c r="J283"/>
  <c r="J246"/>
  <c r="BK215"/>
  <c r="BK156"/>
  <c r="BK139"/>
  <c r="J121"/>
  <c r="BK99"/>
  <c i="3" r="J106"/>
  <c r="BK92"/>
  <c r="J112"/>
  <c r="BK104"/>
  <c r="BK95"/>
  <c r="J86"/>
  <c i="2" l="1" r="BK98"/>
  <c r="J98"/>
  <c r="J62"/>
  <c r="T98"/>
  <c r="P130"/>
  <c r="R130"/>
  <c r="BK155"/>
  <c r="J155"/>
  <c r="J65"/>
  <c r="R155"/>
  <c r="BK407"/>
  <c r="J407"/>
  <c r="J66"/>
  <c r="R407"/>
  <c r="P98"/>
  <c r="P94"/>
  <c r="R98"/>
  <c r="R94"/>
  <c r="BK130"/>
  <c r="J130"/>
  <c r="J63"/>
  <c r="T130"/>
  <c r="P155"/>
  <c r="T155"/>
  <c r="P407"/>
  <c r="T407"/>
  <c r="BK466"/>
  <c r="J466"/>
  <c r="J67"/>
  <c r="P466"/>
  <c r="R466"/>
  <c r="T466"/>
  <c r="BK485"/>
  <c r="J485"/>
  <c r="J68"/>
  <c r="P485"/>
  <c r="R485"/>
  <c r="T485"/>
  <c r="BK560"/>
  <c r="J560"/>
  <c r="J69"/>
  <c r="P560"/>
  <c r="R560"/>
  <c r="T560"/>
  <c r="BK583"/>
  <c r="J583"/>
  <c r="J70"/>
  <c r="P583"/>
  <c r="R583"/>
  <c r="T583"/>
  <c r="BK635"/>
  <c r="J635"/>
  <c r="J71"/>
  <c r="P635"/>
  <c r="R635"/>
  <c r="T635"/>
  <c i="3" r="BK85"/>
  <c r="J85"/>
  <c r="J60"/>
  <c r="P85"/>
  <c r="R85"/>
  <c r="T85"/>
  <c r="BK103"/>
  <c r="J103"/>
  <c r="J64"/>
  <c r="P103"/>
  <c r="R103"/>
  <c r="T103"/>
  <c i="2" r="BK95"/>
  <c r="J95"/>
  <c r="J61"/>
  <c r="BK656"/>
  <c r="J656"/>
  <c r="J73"/>
  <c i="3" r="BK94"/>
  <c r="J94"/>
  <c r="J61"/>
  <c r="BK97"/>
  <c r="J97"/>
  <c r="J62"/>
  <c r="BK100"/>
  <c r="J100"/>
  <c r="J63"/>
  <c i="2" r="BK655"/>
  <c r="J655"/>
  <c r="J72"/>
  <c i="3" r="F54"/>
  <c r="J55"/>
  <c r="J78"/>
  <c r="BE86"/>
  <c r="BE88"/>
  <c r="BE90"/>
  <c r="BE106"/>
  <c r="BE110"/>
  <c r="BE112"/>
  <c r="E48"/>
  <c r="F55"/>
  <c r="BE92"/>
  <c r="BE95"/>
  <c r="BE98"/>
  <c r="BE101"/>
  <c r="BE104"/>
  <c r="BE108"/>
  <c i="2" r="E48"/>
  <c r="F54"/>
  <c r="F55"/>
  <c r="J87"/>
  <c r="BE96"/>
  <c r="BE99"/>
  <c r="BE105"/>
  <c r="BE134"/>
  <c r="BE139"/>
  <c r="BE144"/>
  <c r="BE147"/>
  <c r="BE156"/>
  <c r="BE191"/>
  <c r="BE194"/>
  <c r="BE215"/>
  <c r="BE246"/>
  <c r="BE253"/>
  <c r="BE257"/>
  <c r="BE347"/>
  <c r="BE352"/>
  <c r="BE372"/>
  <c r="BE389"/>
  <c r="BE398"/>
  <c r="BE401"/>
  <c r="BE408"/>
  <c r="BE429"/>
  <c r="BE438"/>
  <c r="BE492"/>
  <c r="BE499"/>
  <c r="BE502"/>
  <c r="BE509"/>
  <c r="BE512"/>
  <c r="BE528"/>
  <c r="BE532"/>
  <c r="BE535"/>
  <c r="BE550"/>
  <c r="BE561"/>
  <c r="BE573"/>
  <c r="BE612"/>
  <c r="BE636"/>
  <c r="BE641"/>
  <c r="BE644"/>
  <c r="BE649"/>
  <c r="BE652"/>
  <c r="BE657"/>
  <c r="J55"/>
  <c r="BE110"/>
  <c r="BE115"/>
  <c r="BE121"/>
  <c r="BE125"/>
  <c r="BE131"/>
  <c r="BE151"/>
  <c r="BE171"/>
  <c r="BE220"/>
  <c r="BE229"/>
  <c r="BE233"/>
  <c r="BE242"/>
  <c r="BE266"/>
  <c r="BE283"/>
  <c r="BE288"/>
  <c r="BE305"/>
  <c r="BE311"/>
  <c r="BE329"/>
  <c r="BE358"/>
  <c r="BE364"/>
  <c r="BE404"/>
  <c r="BE417"/>
  <c r="BE423"/>
  <c r="BE442"/>
  <c r="BE453"/>
  <c r="BE460"/>
  <c r="BE463"/>
  <c r="BE467"/>
  <c r="BE469"/>
  <c r="BE474"/>
  <c r="BE479"/>
  <c r="BE482"/>
  <c r="BE486"/>
  <c r="BE522"/>
  <c r="BE546"/>
  <c r="BE554"/>
  <c r="BE557"/>
  <c r="BE565"/>
  <c r="BE569"/>
  <c r="BE577"/>
  <c r="BE580"/>
  <c r="BE584"/>
  <c r="BE590"/>
  <c r="BE600"/>
  <c r="BE607"/>
  <c r="BE617"/>
  <c r="BE622"/>
  <c r="BE629"/>
  <c r="BE632"/>
  <c r="F34"/>
  <c i="1" r="BA55"/>
  <c i="2" r="F37"/>
  <c i="1" r="BD55"/>
  <c i="2" r="F35"/>
  <c i="1" r="BB55"/>
  <c i="2" r="J34"/>
  <c i="1" r="AW55"/>
  <c i="3" r="F35"/>
  <c i="1" r="BB56"/>
  <c i="3" r="F37"/>
  <c i="1" r="BD56"/>
  <c i="2" r="F36"/>
  <c i="1" r="BC55"/>
  <c i="3" r="F34"/>
  <c i="1" r="BA56"/>
  <c i="3" r="F36"/>
  <c i="1" r="BC56"/>
  <c i="3" r="J34"/>
  <c i="1" r="AW56"/>
  <c i="2" l="1" r="T94"/>
  <c i="3" r="T84"/>
  <c r="P84"/>
  <c i="1" r="AU56"/>
  <c i="3" r="R84"/>
  <c i="2" r="T154"/>
  <c r="T93"/>
  <c r="P154"/>
  <c r="P93"/>
  <c i="1" r="AU55"/>
  <c i="2" r="R154"/>
  <c r="R93"/>
  <c r="BK94"/>
  <c r="J94"/>
  <c r="J60"/>
  <c r="BK154"/>
  <c r="J154"/>
  <c r="J64"/>
  <c i="3" r="BK84"/>
  <c r="J84"/>
  <c r="J59"/>
  <c i="2" r="BK93"/>
  <c r="J93"/>
  <c r="J59"/>
  <c i="1" r="BD54"/>
  <c r="W33"/>
  <c r="BA54"/>
  <c r="W30"/>
  <c i="3" r="F33"/>
  <c i="1" r="AZ56"/>
  <c i="2" r="F33"/>
  <c i="1" r="AZ55"/>
  <c r="BC54"/>
  <c r="AY54"/>
  <c i="3" r="J33"/>
  <c i="1" r="AV56"/>
  <c r="AT56"/>
  <c i="2" r="J33"/>
  <c i="1" r="AV55"/>
  <c r="AT55"/>
  <c r="BB54"/>
  <c r="W31"/>
  <c l="1" r="AU54"/>
  <c i="3" r="J30"/>
  <c i="1" r="AG56"/>
  <c r="AZ54"/>
  <c r="W29"/>
  <c r="AW54"/>
  <c r="AK30"/>
  <c i="2" r="J30"/>
  <c i="1" r="AG55"/>
  <c r="AG54"/>
  <c r="AK26"/>
  <c r="W32"/>
  <c r="AX54"/>
  <c i="3" l="1" r="J39"/>
  <c i="2" r="J39"/>
  <c i="1" r="AN55"/>
  <c r="AN5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<sst xmlns="http://schemas.openxmlformats.org/spreadsheetml/2006/main">
  <si>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</si>
  <si>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</si>
  <si>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</si>
  <si>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</si>
  <si>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</si>
  <si>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{57995862-e5fc-4fdc-b136-b1123bdeec64}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</si>
  <si>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</si>
  <si>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</si>
  <si>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</si>
  <si>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</si>
  <si>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</si>
  <si>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</si>
  <si>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</si>
  <si>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</si>
  <si>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2021_5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</si>
  <si>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</si>
  <si>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</si>
  <si>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Havarijní oprava ploché střechy ZZS SČK Kladno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</si>
  <si>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</si>
  <si>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</si>
  <si>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</si>
  <si>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</si>
  <si>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</si>
  <si>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</si>
  <si>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</si>
  <si>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</si>
  <si>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9. 9. 2021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</si>
  <si>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</si>
  <si>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</si>
  <si>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</si>
  <si>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</si>
  <si>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</si>
  <si>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</si>
  <si>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</si>
  <si>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</si>
  <si>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28711335</t>
  </si>
  <si>
    <t>DPU REVIT s.r.o.</t>
  </si>
  <si>
    <t>CZ28711335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</si>
  <si>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</si>
  <si>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</si>
  <si>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</si>
  <si>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</si>
  <si>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</si>
  <si>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</si>
  <si>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</si>
  <si>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</si>
  <si>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</si>
  <si>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</si>
  <si>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</si>
  <si>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</si>
  <si>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</si>
  <si>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</si>
  <si>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</si>
  <si>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</si>
  <si>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</si>
  <si>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</si>
  <si>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</si>
  <si>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</si>
  <si>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</si>
  <si>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</si>
  <si>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</si>
  <si>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</si>
  <si>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</si>
  <si>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</si>
  <si>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</si>
  <si>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</si>
  <si>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</si>
  <si>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</si>
  <si>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</si>
  <si>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</si>
  <si>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</si>
  <si>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</si>
  <si>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</si>
  <si>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</si>
  <si>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</si>
  <si>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</si>
  <si>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</si>
  <si>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</si>
  <si>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</si>
  <si>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</si>
  <si>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</si>
  <si>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SO_01</t>
  </si>
  <si>
    <t>Stavební část</t>
  </si>
  <si>
    <t>STA</t>
  </si>
  <si>
    <t>{571658c0-ad66-450a-88b8-f2015afad740}</t>
  </si>
  <si>
    <t>2</t>
  </si>
  <si>
    <t>Vedlejší náklady</t>
  </si>
  <si>
    <t>VRN</t>
  </si>
  <si>
    <t>{3c6127b6-6c3d-43df-acfd-6641e14e42d0}</t>
  </si>
  <si>
    <t>KRYCÍ LIST SOUPISU PRACÍ</t>
  </si>
  <si>
    <t>Objekt:</t>
  </si>
  <si>
    <t>SO_01 - Stavební část</t>
  </si>
  <si>
    <t>Kladno, Vančurova 1544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</si>
  <si>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</si>
  <si>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</si>
  <si>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</si>
  <si>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</si>
  <si>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</si>
  <si>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</si>
  <si>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</si>
  <si>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</si>
  <si>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</si>
  <si>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</si>
  <si>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</si>
  <si>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</si>
  <si>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</si>
  <si>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</si>
  <si>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</si>
  <si>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767 - Konstrukce zámečnické</t>
  </si>
  <si>
    <t>M - Práce a dodávky M</t>
  </si>
  <si>
    <t xml:space="preserve">    22-M - Montáže technologických zařízení pro dopravní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</si>
  <si>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</si>
  <si>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</si>
  <si>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</si>
  <si>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</si>
  <si>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</si>
  <si>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</si>
  <si>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</si>
  <si>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</si>
  <si>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</si>
  <si>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</si>
  <si>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</si>
  <si>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</si>
  <si>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</si>
  <si>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</si>
  <si>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</si>
  <si>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</si>
  <si>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</si>
  <si>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</si>
  <si>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</si>
  <si>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X_6441112</t>
  </si>
  <si>
    <t>Montáž a dodávka ptačí budky pro Rorýse</t>
  </si>
  <si>
    <t>kus</t>
  </si>
  <si>
    <t>4</t>
  </si>
  <si>
    <t>-1893046370</t>
  </si>
  <si>
    <t>PP</t>
  </si>
  <si>
    <t>Montáž a dodávka ptačí budky pro Rorýse, včetně kotevních prvků</t>
  </si>
  <si>
    <t>9</t>
  </si>
  <si>
    <t>Ostatní konstrukce a práce, bourání</t>
  </si>
  <si>
    <t>952902501</t>
  </si>
  <si>
    <t>Čištění střešních nebo nadstřešních konstrukcí plochých střech budov</t>
  </si>
  <si>
    <t>m2</t>
  </si>
  <si>
    <t>CS ÚRS 2021 02</t>
  </si>
  <si>
    <t>-840302102</t>
  </si>
  <si>
    <t>Čištění budov při provádění oprav a udržovacích prací střešních nebo nadstřešních konstrukcí, střech plochých</t>
  </si>
  <si>
    <t>Online PSC</t>
  </si>
  <si>
    <t>https://podminky.urs.cz/item/CS_URS_2021_02/952902501</t>
  </si>
  <si>
    <t>VV</t>
  </si>
  <si>
    <t>D.1.1b 04 Půdorys střechy - Navrhované řešení</t>
  </si>
  <si>
    <t>měřeno v CAD</t>
  </si>
  <si>
    <t>1031,2</t>
  </si>
  <si>
    <t>3</t>
  </si>
  <si>
    <t>953961115</t>
  </si>
  <si>
    <t>Kotvy chemickým tmelem M 20 hl 170 mm do betonu, ŽB nebo kamene s vyvrtáním otvoru</t>
  </si>
  <si>
    <t>1634873274</t>
  </si>
  <si>
    <t>Kotvy chemické s vyvrtáním otvoru do betonu, železobetonu nebo tvrdého kamene tmel, velikost M 20, hloubka 170 mm</t>
  </si>
  <si>
    <t>https://podminky.urs.cz/item/CS_URS_2021_02/953961115</t>
  </si>
  <si>
    <t>Osazení prvku Z/01 do atiky</t>
  </si>
  <si>
    <t>18</t>
  </si>
  <si>
    <t>953965142</t>
  </si>
  <si>
    <t>Kotevní šroub pro chemické kotvy M 20 dl 260 mm</t>
  </si>
  <si>
    <t>1573308815</t>
  </si>
  <si>
    <t>Kotvy chemické s vyvrtáním otvoru kotevní šrouby pro chemické kotvy, velikost M 20, délka 260 mm</t>
  </si>
  <si>
    <t>https://podminky.urs.cz/item/CS_URS_2021_02/953965142</t>
  </si>
  <si>
    <t>5</t>
  </si>
  <si>
    <t>965082923</t>
  </si>
  <si>
    <t>Odstranění násypů pod podlahami tl do 100 mm pl přes 2 m2</t>
  </si>
  <si>
    <t>m3</t>
  </si>
  <si>
    <t>-1769250607</t>
  </si>
  <si>
    <t>Odstranění násypu pod podlahami nebo ochranného násypu na střechách tl. do 100 mm, plochy přes 2 m2</t>
  </si>
  <si>
    <t>https://podminky.urs.cz/item/CS_URS_2021_02/965082923</t>
  </si>
  <si>
    <t>D.1.1b 01 Půdorys střechy - Stávající stav + bourání</t>
  </si>
  <si>
    <t>měřeno v CAD - plocha střechy</t>
  </si>
  <si>
    <t>967,9*0,05</t>
  </si>
  <si>
    <t>X_9650421</t>
  </si>
  <si>
    <t>Bourání podlah z dlaždic betonových kladených na sucho na terče o výšce do 100 mm plochy do 1 m2</t>
  </si>
  <si>
    <t>-2000681718</t>
  </si>
  <si>
    <t>Demontáž dlaždic betonových kladených volně výšky do 100 mm</t>
  </si>
  <si>
    <t>0,5*0,5*49</t>
  </si>
  <si>
    <t>7</t>
  </si>
  <si>
    <t>X_9764131</t>
  </si>
  <si>
    <t>Vybourání kovového stožáru ze zdi</t>
  </si>
  <si>
    <t>1010277802</t>
  </si>
  <si>
    <t>stožár sazený v atice</t>
  </si>
  <si>
    <t>997</t>
  </si>
  <si>
    <t>Přesun sutě</t>
  </si>
  <si>
    <t>8</t>
  </si>
  <si>
    <t>997013114</t>
  </si>
  <si>
    <t>Vnitrostaveništní doprava suti a vybouraných hmot pro budovy v přes 12 do 15 m s použitím mechanizace</t>
  </si>
  <si>
    <t>t</t>
  </si>
  <si>
    <t>-1472226765</t>
  </si>
  <si>
    <t>Vnitrostaveništní doprava suti a vybouraných hmot vodorovně do 50 m svisle s použitím mechanizace pro budovy a haly výšky přes 12 do 15 m</t>
  </si>
  <si>
    <t>https://podminky.urs.cz/item/CS_URS_2021_02/997013114</t>
  </si>
  <si>
    <t>997013312</t>
  </si>
  <si>
    <t>Montáž a demontáž shozu suti v přes 10 do 20 m</t>
  </si>
  <si>
    <t>m</t>
  </si>
  <si>
    <t>2122739577</t>
  </si>
  <si>
    <t>Doprava suti shozem montáž a demontáž shozu výšky přes 10 do 20 m</t>
  </si>
  <si>
    <t>https://podminky.urs.cz/item/CS_URS_2021_02/997013312</t>
  </si>
  <si>
    <t>D.1.1b 06 Řez A-A" - Navrhované řešení</t>
  </si>
  <si>
    <t>12</t>
  </si>
  <si>
    <t>997013322</t>
  </si>
  <si>
    <t>Příplatek k shozu suti v přes 10 do 20 m za první a ZKD den použití</t>
  </si>
  <si>
    <t>-1189804252</t>
  </si>
  <si>
    <t>Doprava suti shozem montáž a demontáž shozu výšky Příplatek za první a každý další den použití shozu k ceně -3312</t>
  </si>
  <si>
    <t>https://podminky.urs.cz/item/CS_URS_2021_02/997013322</t>
  </si>
  <si>
    <t>12*10</t>
  </si>
  <si>
    <t>11</t>
  </si>
  <si>
    <t>997013501</t>
  </si>
  <si>
    <t>Odvoz suti a vybouraných hmot na skládku nebo meziskládku do 1 km se složením</t>
  </si>
  <si>
    <t>-612466961</t>
  </si>
  <si>
    <t>Odvoz suti a vybouraných hmot na skládku nebo meziskládku se složením, na vzdálenost do 1 km</t>
  </si>
  <si>
    <t>https://podminky.urs.cz/item/CS_URS_2021_02/997013501</t>
  </si>
  <si>
    <t>997013509</t>
  </si>
  <si>
    <t>Příplatek k odvozu suti a vybouraných hmot na skládku ZKD 1 km přes 1 km</t>
  </si>
  <si>
    <t>478532586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</si>
  <si>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</si>
  <si>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</si>
  <si>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94,344*14 'Přepočtené koeficientem množství</t>
  </si>
  <si>
    <t>13</t>
  </si>
  <si>
    <t>997013813</t>
  </si>
  <si>
    <t>Poplatek za uložení na skládce (skládkovné) stavebního odpadu z plastických hmot kód odpadu 17 02 03</t>
  </si>
  <si>
    <t>1755165523</t>
  </si>
  <si>
    <t>Poplatek za uložení stavebního odpadu na skládce (skládkovné) z plastických hmot zatříděného do Katalogu odpadů pod kódem 17 02 03</t>
  </si>
  <si>
    <t>https://podminky.urs.cz/item/CS_URS_2021_02/997013813</t>
  </si>
  <si>
    <t>PSV</t>
  </si>
  <si>
    <t>Práce a dodávky PSV</t>
  </si>
  <si>
    <t>712</t>
  </si>
  <si>
    <t>Povlakové krytiny</t>
  </si>
  <si>
    <t>14</t>
  </si>
  <si>
    <t>712300854</t>
  </si>
  <si>
    <t>Demontáž lišt poplastovaných</t>
  </si>
  <si>
    <t>16</t>
  </si>
  <si>
    <t>499430807</t>
  </si>
  <si>
    <t>Ostatní práce při odstranění povlakové krytiny střech plochých do 10° lišt poplastovaných</t>
  </si>
  <si>
    <t>https://podminky.urs.cz/item/CS_URS_2021_02/712300854</t>
  </si>
  <si>
    <t>Lišta kolem stěn atik (3x)</t>
  </si>
  <si>
    <t>(24,94+15,04+24,94+1,48+8,5+7,02+0,3+0,3+10,03*4+12,44+12,95+20,8*2+15,04+7,02+7,02)*3</t>
  </si>
  <si>
    <t>lišta kolem komor apod.</t>
  </si>
  <si>
    <t>(1,24*2+1,14*2)*4*2</t>
  </si>
  <si>
    <t>(0,59+1,14)*5*2</t>
  </si>
  <si>
    <t>(0,59+0,59+1,14)*4*2</t>
  </si>
  <si>
    <t>(1,45+0,6*2)*2</t>
  </si>
  <si>
    <t>1,2*4*2</t>
  </si>
  <si>
    <t>(4,2+2,3)*2*2</t>
  </si>
  <si>
    <t>(1,3+0,6)*2*2</t>
  </si>
  <si>
    <t>Součet</t>
  </si>
  <si>
    <t>712311101</t>
  </si>
  <si>
    <t>Provedení povlakové krytiny střech do 10° za studena lakem penetračním nebo asfaltovým</t>
  </si>
  <si>
    <t>-991112669</t>
  </si>
  <si>
    <t>Provedení povlakové krytiny střech plochých do 10° natěradly a tmely za studena nátěrem lakem penetračním nebo asfaltovým</t>
  </si>
  <si>
    <t>https://podminky.urs.cz/item/CS_URS_2021_02/712311101</t>
  </si>
  <si>
    <t xml:space="preserve"> D.1.1b 04 Půdorys střechy - Navrhované řešení</t>
  </si>
  <si>
    <t>967,9</t>
  </si>
  <si>
    <t>měřeno v CAD - hlava atiky</t>
  </si>
  <si>
    <t>65,5</t>
  </si>
  <si>
    <t>vytažení do výšky 300 mm</t>
  </si>
  <si>
    <t>kolem atik</t>
  </si>
  <si>
    <t>(24,94+15,04+24,94+1,48+8,5+7,02+0,3+0,3+10,03*4+12,44+12,95+20,8*2+15,04+7,02+7,02)*0,3</t>
  </si>
  <si>
    <t>kolem komor apod.</t>
  </si>
  <si>
    <t>(1,24*2+1,14*2)*4*0,3</t>
  </si>
  <si>
    <t>(0,59+1,14)*5*0,3</t>
  </si>
  <si>
    <t>(0,59+0,59+1,14)*4*0,3</t>
  </si>
  <si>
    <t>(1,45+0,6*2)*0,3</t>
  </si>
  <si>
    <t>1,2*4*0,3</t>
  </si>
  <si>
    <t>(4,2+2,3)*2*0,3</t>
  </si>
  <si>
    <t>(1,3+0,6)*2*0,3</t>
  </si>
  <si>
    <t>M</t>
  </si>
  <si>
    <t>X_630</t>
  </si>
  <si>
    <t>lak penetrační asfaltový</t>
  </si>
  <si>
    <t>32</t>
  </si>
  <si>
    <t>-1420247111</t>
  </si>
  <si>
    <t xml:space="preserve">vysocepřilnavý penetrační nátěr za studena na bázi elastomerového bitumenu - bez toluenu
hustota - 0,94 ± 0,05, viskozita CF Nr.4 při 25 oC max. 30 s
</t>
  </si>
  <si>
    <t>1117,379*0,00032 'Přepočtené koeficientem množství</t>
  </si>
  <si>
    <t>17</t>
  </si>
  <si>
    <t>712341559</t>
  </si>
  <si>
    <t>Provedení povlakové krytiny střech do 10° pásy NAIP přitavením v plné ploše</t>
  </si>
  <si>
    <t>177751893</t>
  </si>
  <si>
    <t>Provedení povlakové krytiny střech plochých do 10° pásy přitavením NAIP v plné ploše</t>
  </si>
  <si>
    <t>https://podminky.urs.cz/item/CS_URS_2021_02/712341559</t>
  </si>
  <si>
    <t>Parotěsný pás</t>
  </si>
  <si>
    <t>X_628-01</t>
  </si>
  <si>
    <t>SBS modifikovaný asfaltový pás, vyztužený kombinovanou spřaženou vložkou hliníkové fólie a skelné rohože, horní povrch je opatřen jemnozrnným minerálním posypem, na spodním líci je lehce tavitelná spalná fólie</t>
  </si>
  <si>
    <t>-1086337805</t>
  </si>
  <si>
    <t xml:space="preserve">SBS modifikovaný asfaltový pás, vyztužený kombinovanou spřaženou vložkou hliníkové fólie a skelné rohože, horní povrch je opatřen jemnozrnným minerálním posypem, na spodním líci je lehce tavitelná spalná fólie
výztužná vložka hliníková fólie/skelná rohož min. 70 g/m2, krycí vrstva SBS bitumen min. 3200 g/m2
maximální tahové síly podélně 500 N/50 mm (deklarovaná hodnota), příčně 350 N/50 mm (deklarovaná hodnota), propustnost pro vodní páru (nový výrobek) ≥1500 m, chování za chladu: horní povrch ≤ -20 °C, spodní povrch ≤ -20 °C
</t>
  </si>
  <si>
    <t>parotěsný pás</t>
  </si>
  <si>
    <t>1117,379*1,15</t>
  </si>
  <si>
    <t>1284,986*1,15 'Přepočtené koeficientem množství</t>
  </si>
  <si>
    <t>19</t>
  </si>
  <si>
    <t>712331111</t>
  </si>
  <si>
    <t>Provedení povlakové krytiny střech do 10° podkladní vrstvy pásy na sucho samolepící</t>
  </si>
  <si>
    <t>383348398</t>
  </si>
  <si>
    <t>Provedení povlakové krytiny střech plochých do 10° pásy na sucho podkladní samolepící asfaltový pás</t>
  </si>
  <si>
    <t>https://podminky.urs.cz/item/CS_URS_2021_02/712331111</t>
  </si>
  <si>
    <t>podkladní pás</t>
  </si>
  <si>
    <t>20</t>
  </si>
  <si>
    <t>Xh_500-1</t>
  </si>
  <si>
    <t>SBS modifikovaný samolepicí asfaltový pás se 4 cm širokým samolepicím a 4 cm svařovacím podélným okrajem, horní povrch je opatřen makroperforovanou fólií a protiskluzným posypem, spodní plocha je potažena strhávacím silikonovým filmem</t>
  </si>
  <si>
    <t>-1523723192</t>
  </si>
  <si>
    <t xml:space="preserve">SBS modifikovaný samolepicí asfaltový pás se 4 cm širokým samolepicím a 4 cm svařovacím podélným okrajem, horní povrch je opatřen makroperforovanou fólií a protiskluzným posypem, spodní plocha je potažena strhávacím silikonovým filmem
výztužná vložka skelná tkanina min. 200 g/m2, krycí vrstva SBS bitumen min. 3500 g/m2
maximální tahové síly podélně 1280 N/50 mm (deklarovaná hodnota), příčně 1560 N/50 mm (deklarovaná hodnota)
chování za chladu: horní a povrch ≤ -25 °C
odolnost proti stékání: nový výrobek ≥ 100 °C
</t>
  </si>
  <si>
    <t>https://podminky.urs.cz/item/CS_URS_2021_02/Xh_500-1</t>
  </si>
  <si>
    <t>1033,4*1,1655 'Přepočtené koeficientem množství</t>
  </si>
  <si>
    <t>-2043559551</t>
  </si>
  <si>
    <t>vrchní pás</t>
  </si>
  <si>
    <t>22</t>
  </si>
  <si>
    <t>Xh_50-6</t>
  </si>
  <si>
    <t>SBS modifikovaný asfaltový pás s protipožární úpravou vyztužený stabilizovanou polyesterovou rohoží gramáže 180 g/m 2, horní povrch je opatřen minerálním posypem nebo drcenou břidlicí, na spodním povrchu je lehce tavitelná fólie</t>
  </si>
  <si>
    <t>-1536221087</t>
  </si>
  <si>
    <t xml:space="preserve">SBS modifikovaný asfaltový pás s protipožární úpravou vyztužený stabilizovanou polyesterovou rohoží gramáže 180 g/m 2, horní povrch je opatřen minerálním posypem nebo drcenou břidlicí, na spodním povrchu je lehce tavitelná fólie
výztužná vložka stabilizovaný polyester min. 180 g/m2, krycí vrstva SBS bitumen min. 3800 g/m2
maximální tahové síly podélně 600 N/50 mm (deklarovaná hodnota), příčně 600 N/50 mm (deklarovaná hodnota)
chování za chladu: horní a povrch ≤ -20 °C
odolnost proti stékání: nový výrobek ≥ 90 °C
</t>
  </si>
  <si>
    <t>https://podminky.urs.cz/item/CS_URS_2021_02/Xh_50-6</t>
  </si>
  <si>
    <t>23</t>
  </si>
  <si>
    <t>438721472</t>
  </si>
  <si>
    <t>pochozí pás</t>
  </si>
  <si>
    <t>113</t>
  </si>
  <si>
    <t>24</t>
  </si>
  <si>
    <t>Xh_500-8</t>
  </si>
  <si>
    <t>SBS modifikovaný asfaltový pás vyztužený netkanou stabilizovanou vložkou s ochranným posypem z minerálních granulí</t>
  </si>
  <si>
    <t>410270012</t>
  </si>
  <si>
    <t xml:space="preserve">SBS modifikovaný asfaltový pás vyztužený netkanou stabilizovanou vložkou s ochranným posypem z minerálních granulí
výztužná vložka stabilizovaný polyester min. 180 g/m2, krycí vrstva SBS bitumen min. 3200 g/m2
maximální tahové síly podélně 690 N/50 mm (deklarovaná hodnota), příčně 540 N/50 mm (deklarovaná hodnota)
propustnost pro vodní páru (nový výrobek) µ=20000
odolnost proti statickému zatížení ≥ 20 kg
</t>
  </si>
  <si>
    <t>https://podminky.urs.cz/item/CS_URS_2021_02/Xh_500-8</t>
  </si>
  <si>
    <t>113*1,1655 'Přepočtené koeficientem množství</t>
  </si>
  <si>
    <t>25</t>
  </si>
  <si>
    <t>712363803</t>
  </si>
  <si>
    <t>Odstranění povlakové krytiny mechanicky kotvené do betonu, budova v do 18 m</t>
  </si>
  <si>
    <t>1484047424</t>
  </si>
  <si>
    <t>Odstranění povlakové krytiny střech plochých do 10° s mechanicky kotvenou izolací pro jakoukoli tloušťku izolace budovy výšky do 18 m, kotvené do betonu</t>
  </si>
  <si>
    <t>https://podminky.urs.cz/item/CS_URS_2021_02/712363803</t>
  </si>
  <si>
    <t>26</t>
  </si>
  <si>
    <t>X_7126111</t>
  </si>
  <si>
    <t>Provedení povlakové krytiny střech svislých stěn samolepící</t>
  </si>
  <si>
    <t>674829634</t>
  </si>
  <si>
    <t>podkladní pás na svislých stěnách</t>
  </si>
  <si>
    <t>stěny atik</t>
  </si>
  <si>
    <t>(24,94+24,94+15,04+1,48+20,79+20,79+15,04+7,02*3+8,5)*1,1</t>
  </si>
  <si>
    <t>(12,95+10,035*4+12,44+0,3*4)*1,8</t>
  </si>
  <si>
    <t>stěny komor apod.</t>
  </si>
  <si>
    <t>(1,24*2+1,14*2)*4*0,6</t>
  </si>
  <si>
    <t>(0,59+1,14)*2*0,6</t>
  </si>
  <si>
    <t>(0,59+0,59+1,14)*0,6*2</t>
  </si>
  <si>
    <t>1,2*4*0,6</t>
  </si>
  <si>
    <t>(1,45+0,6*2)*0,6</t>
  </si>
  <si>
    <t>(0,6+1,3)*2*0,6</t>
  </si>
  <si>
    <t>(4,2+2,3)*2*0,6</t>
  </si>
  <si>
    <t>(1,14+0,59)*2*3*0,6</t>
  </si>
  <si>
    <t>(0,59+1,14+0,59)*2*0,6</t>
  </si>
  <si>
    <t>27</t>
  </si>
  <si>
    <t>1737955214</t>
  </si>
  <si>
    <t>327,798</t>
  </si>
  <si>
    <t>327,798*1,2 'Přepočtené koeficientem množství</t>
  </si>
  <si>
    <t>28</t>
  </si>
  <si>
    <t>X_7126559</t>
  </si>
  <si>
    <t>Provedení povlakové krytiny střech svislých stěn pásy přitavením NAIP</t>
  </si>
  <si>
    <t>-383302335</t>
  </si>
  <si>
    <t>vrchní pás na stěnách</t>
  </si>
  <si>
    <t>29</t>
  </si>
  <si>
    <t>-2062700122</t>
  </si>
  <si>
    <t>vrchní pás na svislé stěny</t>
  </si>
  <si>
    <t>30</t>
  </si>
  <si>
    <t>712861803</t>
  </si>
  <si>
    <t>Odstranění povlakové krytiny ze svislých ploch z fólií přilepených lepidlem v plné ploše</t>
  </si>
  <si>
    <t>846307028</t>
  </si>
  <si>
    <t>Odstranění povlakové krytiny ze svislých ploch z fólií na konstrukcích převyšující úroveň střechy přilepenou lepidlem v plné ploše</t>
  </si>
  <si>
    <t>https://podminky.urs.cz/item/CS_URS_2021_02/712861803</t>
  </si>
  <si>
    <t>stěny</t>
  </si>
  <si>
    <t>(24,94+24,94+15,04+1,48+20,79+20,79+15,04+7,02*3+8,5)*(1,0+0,05+0,12+0,04)</t>
  </si>
  <si>
    <t>(12,95+10,035*4+12,44+0,3*4)*(0,8+1,0+0,05+0,12+0,04)</t>
  </si>
  <si>
    <t>(1,24*2+1,14*2)*4*0,8</t>
  </si>
  <si>
    <t>(0,59+1,14)*2*0,8</t>
  </si>
  <si>
    <t>(0,59+0,59+1,14)*0,8*2</t>
  </si>
  <si>
    <t>1,2*4*0,8</t>
  </si>
  <si>
    <t>(1,45+0,6*2)*0,8</t>
  </si>
  <si>
    <t>(0,6+1,3)*2*0,8</t>
  </si>
  <si>
    <t>(4,2+2,3)*2*0,8</t>
  </si>
  <si>
    <t>(1,14+0,59)*2*3*0,8</t>
  </si>
  <si>
    <t>(0,59+1,14+0,59)*2*0,8</t>
  </si>
  <si>
    <t>31</t>
  </si>
  <si>
    <t>712941963</t>
  </si>
  <si>
    <t>Provedení údržby průniků povlakové krytiny vpustí, ventilací a komínů pásy přitavením NAIP</t>
  </si>
  <si>
    <t>-1347359842</t>
  </si>
  <si>
    <t>Provedení údržby průniků povlakové krytiny střech pásy přitavením NAIP vpustí, ventilací nebo komínů</t>
  </si>
  <si>
    <t>https://podminky.urs.cz/item/CS_URS_2021_02/712941963</t>
  </si>
  <si>
    <t>vpusti</t>
  </si>
  <si>
    <t>komínky</t>
  </si>
  <si>
    <t>3+3+2+3+4+3+4+3+5+3+3+1+3+2</t>
  </si>
  <si>
    <t>Mezisoučet</t>
  </si>
  <si>
    <t>49</t>
  </si>
  <si>
    <t>49+18</t>
  </si>
  <si>
    <t>21161737</t>
  </si>
  <si>
    <t>pás pro detaily kolem vpustí a komínků - parotěsný</t>
  </si>
  <si>
    <t>49*1,0</t>
  </si>
  <si>
    <t>49*1,15 'Přepočtené koeficientem množství</t>
  </si>
  <si>
    <t>33</t>
  </si>
  <si>
    <t>-203501040</t>
  </si>
  <si>
    <t>pás pro detaily kolem vpustí a komínků - podkladní</t>
  </si>
  <si>
    <t>34</t>
  </si>
  <si>
    <t>-329523829</t>
  </si>
  <si>
    <t>pás pro detaily kolem vpustí a komínků - vrchní</t>
  </si>
  <si>
    <t>49+18*0,5</t>
  </si>
  <si>
    <t>58*1,15 'Přepočtené koeficientem množství</t>
  </si>
  <si>
    <t>35</t>
  </si>
  <si>
    <t>X_7121801</t>
  </si>
  <si>
    <t>Odstranění povlakové krytiny střech plochých do 10° z textilie položené volně</t>
  </si>
  <si>
    <t>-692439409</t>
  </si>
  <si>
    <t>967,9*3</t>
  </si>
  <si>
    <t>65,5*3</t>
  </si>
  <si>
    <t>36</t>
  </si>
  <si>
    <t>X_7128601</t>
  </si>
  <si>
    <t>Odstranění povlakové krytiny střech ze stěn svislých z textilie položené volně</t>
  </si>
  <si>
    <t>551669143</t>
  </si>
  <si>
    <t>37</t>
  </si>
  <si>
    <t>X_7120921</t>
  </si>
  <si>
    <t>Příplatek k opravě povlakové krytiny do 10° za správkový kus NAIP přitavením</t>
  </si>
  <si>
    <t>1268483757</t>
  </si>
  <si>
    <t>Opravy povlakové krytiny střech plochých do 10° Příplatek k ceně za správkový kus NAIP přitavením</t>
  </si>
  <si>
    <t>Oprava a vyrovnání stávající asfaltové parozábrany - množství odhad</t>
  </si>
  <si>
    <t>15% vodorovné plochy</t>
  </si>
  <si>
    <t>967,9*0,15</t>
  </si>
  <si>
    <t>65,5*0,15</t>
  </si>
  <si>
    <t>38</t>
  </si>
  <si>
    <t>-1825404029</t>
  </si>
  <si>
    <t>155,01*1,15 'Přepočtené koeficientem množství</t>
  </si>
  <si>
    <t>39</t>
  </si>
  <si>
    <t>998712103</t>
  </si>
  <si>
    <t>Přesun hmot tonážní tonážní pro krytiny povlakové v objektech v přes 12 do 24 m</t>
  </si>
  <si>
    <t>-1643082172</t>
  </si>
  <si>
    <t>Přesun hmot pro povlakové krytiny stanovený z hmotnosti přesunovaného materiálu vodorovná dopravní vzdálenost do 50 m v objektech výšky přes 12 do 24 m</t>
  </si>
  <si>
    <t>https://podminky.urs.cz/item/CS_URS_2021_02/998712103</t>
  </si>
  <si>
    <t>40</t>
  </si>
  <si>
    <t>998712181</t>
  </si>
  <si>
    <t>Příplatek k přesunu hmot tonážní 712 prováděný bez použití mechanizace</t>
  </si>
  <si>
    <t>-1217873605</t>
  </si>
  <si>
    <t>Přesun hmot pro povlakové krytiny stanovený z hmotnosti přesunovaného materiálu Příplatek k cenám za přesun prováděný bez použití mechanizace pro jakoukoliv výšku objektu</t>
  </si>
  <si>
    <t>https://podminky.urs.cz/item/CS_URS_2021_02/998712181</t>
  </si>
  <si>
    <t>713</t>
  </si>
  <si>
    <t>Izolace tepelné</t>
  </si>
  <si>
    <t>41</t>
  </si>
  <si>
    <t>713140822</t>
  </si>
  <si>
    <t>Odstranění tepelné izolace střech nadstřešní volně kladené z polystyrenu nasáklého vodou tl do 100 mm</t>
  </si>
  <si>
    <t>1384917472</t>
  </si>
  <si>
    <t>Odstranění tepelné izolace střech plochých z rohoží, pásů, dílců, desek, bloků nadstřešních izolací volně položených z polystyrenu nasáklého vodou, tloušťka izolace do 100 mm</t>
  </si>
  <si>
    <t>https://podminky.urs.cz/item/CS_URS_2021_02/713140822</t>
  </si>
  <si>
    <t>spádové klíny</t>
  </si>
  <si>
    <t>(0,124*0,65*4/2+0,59*0,3/2*10+4,2*2,1/2+1,2*0,6/2)</t>
  </si>
  <si>
    <t>42</t>
  </si>
  <si>
    <t>1830941044</t>
  </si>
  <si>
    <t>43</t>
  </si>
  <si>
    <t>713140823</t>
  </si>
  <si>
    <t>Odstranění tepelné izolace střech nadstřešní volně kladené z polystyrenu suchého tl přes 100 mm</t>
  </si>
  <si>
    <t>-803829167</t>
  </si>
  <si>
    <t>Odstranění tepelné izolace střech plochých z rohoží, pásů, dílců, desek, bloků nadstřešních izolací volně položených z polystyrenu suchého, tloušťka izolace přes 100 mm</t>
  </si>
  <si>
    <t>https://podminky.urs.cz/item/CS_URS_2021_02/713140823</t>
  </si>
  <si>
    <t>měřeno v CAD - plocha střechy - XPS</t>
  </si>
  <si>
    <t>44</t>
  </si>
  <si>
    <t>713141136</t>
  </si>
  <si>
    <t>Montáž izolace tepelné střech plochých lepené za studena nízkoexpanzní (PUR) pěnou 1 vrstva desek</t>
  </si>
  <si>
    <t>-689751394</t>
  </si>
  <si>
    <t>Montáž tepelné izolace střech plochých rohožemi, pásy, deskami, dílci, bloky (izolační materiál ve specifikaci) přilepenými za studena nízkoexpanzní (PUR) pěnou</t>
  </si>
  <si>
    <t>https://podminky.urs.cz/item/CS_URS_2021_02/713141136</t>
  </si>
  <si>
    <t>vrchní EPS tl. 160 mm</t>
  </si>
  <si>
    <t>968</t>
  </si>
  <si>
    <t>odpočet komor apod.</t>
  </si>
  <si>
    <t>-(1,24*1,14*4+0,59*1,14+4,2*2,3+0,59*1,14+1,2*1,2+1,4*0,6+1,3*0,6+0,59*1,14*5)</t>
  </si>
  <si>
    <t>45</t>
  </si>
  <si>
    <t>28372319</t>
  </si>
  <si>
    <t>deska EPS 100 pro konstrukce s běžným zatížením λ=0,037 tl 160mm</t>
  </si>
  <si>
    <t>-1726588793</t>
  </si>
  <si>
    <t>https://podminky.urs.cz/item/CS_URS_2021_02/28372319</t>
  </si>
  <si>
    <t>944,917*1,02 'Přepočtené koeficientem množství</t>
  </si>
  <si>
    <t>46</t>
  </si>
  <si>
    <t>713141336</t>
  </si>
  <si>
    <t>Montáž izolace tepelné střech plochých lepené za studena nízkoexpanzní (PUR) pěnou, spádová vrstva</t>
  </si>
  <si>
    <t>360837967</t>
  </si>
  <si>
    <t>Montáž tepelné izolace střech plochých spádovými klíny v ploše přilepenými za studena nízkoexpanzní (PUR) pěnou</t>
  </si>
  <si>
    <t>https://podminky.urs.cz/item/CS_URS_2021_02/713141336</t>
  </si>
  <si>
    <t>klíny kolem komor apod.</t>
  </si>
  <si>
    <t>47</t>
  </si>
  <si>
    <t>28376141</t>
  </si>
  <si>
    <t>klín izolační z pěnového polystyrenu EPS 100 spád do 5%</t>
  </si>
  <si>
    <t>-2085803543</t>
  </si>
  <si>
    <t>https://podminky.urs.cz/item/CS_URS_2021_02/28376141</t>
  </si>
  <si>
    <t>944,917*((0,04+0,22)/2)</t>
  </si>
  <si>
    <t>(0,124*0,65*4/2+0,59*0,3/2*10+4,2*2,1/2+1,2*0,6/2)*0,1</t>
  </si>
  <si>
    <t>48</t>
  </si>
  <si>
    <t>998713103</t>
  </si>
  <si>
    <t>Přesun hmot tonážní pro izolace tepelné v objektech v přes 12 do 24 m</t>
  </si>
  <si>
    <t>1402687070</t>
  </si>
  <si>
    <t>Přesun hmot pro izolace tepelné stanovený z hmotnosti přesunovaného materiálu vodorovná dopravní vzdálenost do 50 m v objektech výšky přes 12 m do 24 m</t>
  </si>
  <si>
    <t>https://podminky.urs.cz/item/CS_URS_2021_02/998713103</t>
  </si>
  <si>
    <t>998713181</t>
  </si>
  <si>
    <t>Příplatek k přesunu hmot tonážní 713 prováděný bez použití mechanizace</t>
  </si>
  <si>
    <t>-172050031</t>
  </si>
  <si>
    <t>Přesun hmot pro izolace tepelné stanovený z hmotnosti přesunovaného materiálu Příplatek k cenám za přesun prováděný bez použití mechanizace pro jakoukoliv výšku objektu</t>
  </si>
  <si>
    <t>https://podminky.urs.cz/item/CS_URS_2021_02/998713181</t>
  </si>
  <si>
    <t>721</t>
  </si>
  <si>
    <t>Zdravotechnika - vnitřní kanalizace</t>
  </si>
  <si>
    <t>50</t>
  </si>
  <si>
    <t>X_7212214</t>
  </si>
  <si>
    <t>Střešní vtok polypropylen PP pro pochůzné střechy svislý odtok DN 160</t>
  </si>
  <si>
    <t>-1285784860</t>
  </si>
  <si>
    <t>Střešní vtoky (vpusti) polypropylenové (PP) pro pochůzné střechy s odtokem svislým DN 160
střešní vtok pro napojení vyhřívání, včetně nákladů spojeních s napojením na odporový drát</t>
  </si>
  <si>
    <t>51</t>
  </si>
  <si>
    <t>721210824</t>
  </si>
  <si>
    <t>Demontáž vpustí střešních DN 150</t>
  </si>
  <si>
    <t>1807053625</t>
  </si>
  <si>
    <t>Demontáž kanalizačního příslušenství střešních vtoků DN 150</t>
  </si>
  <si>
    <t>https://podminky.urs.cz/item/CS_URS_2021_02/721210824</t>
  </si>
  <si>
    <t>52</t>
  </si>
  <si>
    <t>721242805</t>
  </si>
  <si>
    <t>Demontáž lapače střešních splavenin DN 150</t>
  </si>
  <si>
    <t>584692199</t>
  </si>
  <si>
    <t>Demontáž lapačů střešních splavenin DN 150</t>
  </si>
  <si>
    <t>https://podminky.urs.cz/item/CS_URS_2021_02/721242805</t>
  </si>
  <si>
    <t>53</t>
  </si>
  <si>
    <t>998721103</t>
  </si>
  <si>
    <t>Přesun hmot tonážní pro vnitřní kanalizace v objektech v přes 12 do 24 m</t>
  </si>
  <si>
    <t>2137430242</t>
  </si>
  <si>
    <t>Přesun hmot pro vnitřní kanalizace stanovený z hmotnosti přesunovaného materiálu vodorovná dopravní vzdálenost do 50 m v objektech výšky přes 12 do 24 m</t>
  </si>
  <si>
    <t>https://podminky.urs.cz/item/CS_URS_2021_02/998721103</t>
  </si>
  <si>
    <t>54</t>
  </si>
  <si>
    <t>998721181</t>
  </si>
  <si>
    <t>Příplatek k přesunu hmot tonážní 721 prováděný bez použití mechanizace</t>
  </si>
  <si>
    <t>882681153</t>
  </si>
  <si>
    <t>Přesun hmot pro vnitřní kanalizace stanovený z hmotnosti přesunovaného materiálu Příplatek k ceně za přesun prováděný bez použití mechanizace pro jakoukoliv výšku objektu</t>
  </si>
  <si>
    <t>https://podminky.urs.cz/item/CS_URS_2021_02/998721181</t>
  </si>
  <si>
    <t>741</t>
  </si>
  <si>
    <t>Elektroinstalace - silnoproud</t>
  </si>
  <si>
    <t>55</t>
  </si>
  <si>
    <t>741420001</t>
  </si>
  <si>
    <t>Montáž drát nebo lano hromosvodné svodové D do 10 mm s podpěrou</t>
  </si>
  <si>
    <t>-855343207</t>
  </si>
  <si>
    <t xml:space="preserve">Montáž hromosvodného vedení svodových drátů nebo lan s podpěrami, Ø do 10 mm
</t>
  </si>
  <si>
    <t>https://podminky.urs.cz/item/CS_URS_2021_02/741420001</t>
  </si>
  <si>
    <t>P</t>
  </si>
  <si>
    <t>Poznámka k položce:_x000d_
Materiál bude požit stávající</t>
  </si>
  <si>
    <t>výměra viz položka č. X_7414823</t>
  </si>
  <si>
    <t>333,11</t>
  </si>
  <si>
    <t>56</t>
  </si>
  <si>
    <t>741420023</t>
  </si>
  <si>
    <t>Montáž svorka hromosvodná na okapové žlaby</t>
  </si>
  <si>
    <t>1242496290</t>
  </si>
  <si>
    <t>Montáž hromosvodného vedení svorek na okapové žlaby</t>
  </si>
  <si>
    <t>https://podminky.urs.cz/item/CS_URS_2021_02/741420023</t>
  </si>
  <si>
    <t>délka měřena v CAD</t>
  </si>
  <si>
    <t>vodorovné vedení (1 svorka / 1m)</t>
  </si>
  <si>
    <t>(93,7+78,4+10,4+0,6+3,05+4,3+2,2+0,96+5,4+3,6+5,9+4,6+2,3+29,5+7,6+4,7+4,2+4,3+5,5+2,7)+0,09</t>
  </si>
  <si>
    <t>57</t>
  </si>
  <si>
    <t>Xh41905</t>
  </si>
  <si>
    <t>svorka připojovací k připojení oplechování</t>
  </si>
  <si>
    <t>-39624053</t>
  </si>
  <si>
    <t>https://podminky.urs.cz/item/CS_URS_2021_02/Xh41905</t>
  </si>
  <si>
    <t>58</t>
  </si>
  <si>
    <t>741420024</t>
  </si>
  <si>
    <t>Montáž svorka hromosvodná na konstrukce</t>
  </si>
  <si>
    <t>-1930387388</t>
  </si>
  <si>
    <t>Montáž hromosvodného vedení svorek na konstrukce</t>
  </si>
  <si>
    <t>https://podminky.urs.cz/item/CS_URS_2021_02/741420024</t>
  </si>
  <si>
    <t>2 svorky / zařízení</t>
  </si>
  <si>
    <t>2*26</t>
  </si>
  <si>
    <t>59</t>
  </si>
  <si>
    <t>35441895</t>
  </si>
  <si>
    <t>svorka připojovací k připojení kovových částí</t>
  </si>
  <si>
    <t>1566808230</t>
  </si>
  <si>
    <t>https://podminky.urs.cz/item/CS_URS_2021_02/35441895</t>
  </si>
  <si>
    <t>60</t>
  </si>
  <si>
    <t>741421843</t>
  </si>
  <si>
    <t>Demontáž svorky šroubové hromosvodné se 2 šrouby</t>
  </si>
  <si>
    <t>-1268660030</t>
  </si>
  <si>
    <t>Demontáž hromosvodného vedení bez zachování funkčnosti svorek šroubových se 2 šrouby</t>
  </si>
  <si>
    <t>https://podminky.urs.cz/item/CS_URS_2021_02/741421843</t>
  </si>
  <si>
    <t>61</t>
  </si>
  <si>
    <t>741421855</t>
  </si>
  <si>
    <t>Demontáž vedení hromosvodné-podpěra střešní pro plochou střechu</t>
  </si>
  <si>
    <t>-11893797</t>
  </si>
  <si>
    <t>Demontáž hromosvodného vedení podpěr střešního vedení pro plochou střechu</t>
  </si>
  <si>
    <t>https://podminky.urs.cz/item/CS_URS_2021_02/741421855</t>
  </si>
  <si>
    <t>délka měřena v CAD (1 kus / m)</t>
  </si>
  <si>
    <t>(11,9+10,4+0,6+3,05+4,3+2,2+0,96+5,4+3,6+5,9+4,6+2,3+7,6+4,7+4,2+4,3+5,5+2,7)+0,79</t>
  </si>
  <si>
    <t>62</t>
  </si>
  <si>
    <t>X_741-01</t>
  </si>
  <si>
    <t>-1359605844</t>
  </si>
  <si>
    <t>Montáž podpěr střešních pod hromosvodové vedení</t>
  </si>
  <si>
    <t>výměra viz položka č. 741421855</t>
  </si>
  <si>
    <t>85</t>
  </si>
  <si>
    <t>63</t>
  </si>
  <si>
    <t>35442270</t>
  </si>
  <si>
    <t xml:space="preserve">podpěra vedení na ploché střechy pr. 140 mm,  plastový zámek, výška vedení 100 mm, plast s betonem, 1 kg</t>
  </si>
  <si>
    <t>-607718799</t>
  </si>
  <si>
    <t>https://podminky.urs.cz/item/CS_URS_2021_02/35442270</t>
  </si>
  <si>
    <t>64</t>
  </si>
  <si>
    <t>X_7414823</t>
  </si>
  <si>
    <t>Demontáž hromosvodného vedení se zachováním funkčnosti svodových drátů nebo lan na rovné střeše, průměru přes 8 mm</t>
  </si>
  <si>
    <t>1134120481</t>
  </si>
  <si>
    <t>Demontáž hromosvodného vedení se zachováním funkčnosti svodových drátů nebo lan na rovné střeše, průměru přes 8 mm
pro další použití</t>
  </si>
  <si>
    <t>vodorovné vedení</t>
  </si>
  <si>
    <t>93,7+78,4+10,4+0,6+3,05+4,3+2,2+0,96+5,4+3,6+5,9+4,6+2,3+29,5+7,6+4,7+4,2+4,3+5,5+2,7</t>
  </si>
  <si>
    <t>svislé vedení u atik apod.</t>
  </si>
  <si>
    <t>1,0*8</t>
  </si>
  <si>
    <t>1,8*14</t>
  </si>
  <si>
    <t>1,0*26</t>
  </si>
  <si>
    <t>65</t>
  </si>
  <si>
    <t>X_7411903</t>
  </si>
  <si>
    <t>Zatažení stávajících vodičů do skladby střechy (izolace EPS)</t>
  </si>
  <si>
    <t>780059147</t>
  </si>
  <si>
    <t>množství předáno projektantem</t>
  </si>
  <si>
    <t>80</t>
  </si>
  <si>
    <t>66</t>
  </si>
  <si>
    <t>X_7411909</t>
  </si>
  <si>
    <t>Vyvěšení stávajících vodičů na atiky a vystupující konstrukce</t>
  </si>
  <si>
    <t>600684928</t>
  </si>
  <si>
    <t>Vyvěšení stávajících vodičů na atiky a vystupující konstrukce
Cena včetně pomocné konstrukce (např. latě, kotvy, spony a pod.)</t>
  </si>
  <si>
    <t>67</t>
  </si>
  <si>
    <t>998741103</t>
  </si>
  <si>
    <t>Přesun hmot tonážní pro silnoproud v objektech v přes 12 do 24 m</t>
  </si>
  <si>
    <t>1938060884</t>
  </si>
  <si>
    <t>Přesun hmot pro silnoproud stanovený z hmotnosti přesunovaného materiálu vodorovná dopravní vzdálenost do 50 m v objektech výšky přes 12 do 24 m</t>
  </si>
  <si>
    <t>https://podminky.urs.cz/item/CS_URS_2021_02/998741103</t>
  </si>
  <si>
    <t>68</t>
  </si>
  <si>
    <t>998741181</t>
  </si>
  <si>
    <t>Příplatek k přesunu hmot tonážní 741 prováděný bez použití mechanizace</t>
  </si>
  <si>
    <t>-2036176485</t>
  </si>
  <si>
    <t>Přesun hmot pro silnoproud stanovený z hmotnosti přesunovaného materiálu Příplatek k ceně za přesun prováděný bez použití mechanizace pro jakoukoliv výšku objektu</t>
  </si>
  <si>
    <t>https://podminky.urs.cz/item/CS_URS_2021_02/998741181</t>
  </si>
  <si>
    <t>751</t>
  </si>
  <si>
    <t>Vzduchotechnika</t>
  </si>
  <si>
    <t>69</t>
  </si>
  <si>
    <t>X_751-01</t>
  </si>
  <si>
    <t>Demontáž, odpojení a přemístění klimatizačních jednotek ze střechy včetně podkladních betonových dlaždic</t>
  </si>
  <si>
    <t>-1625126773</t>
  </si>
  <si>
    <t>Demontáž, odpojení a přemístění klimatizačních jednotek ze střechy včetně podkladních betonových dlaždic
včetně odpojení a vypuštění</t>
  </si>
  <si>
    <t>70</t>
  </si>
  <si>
    <t>X_751-02</t>
  </si>
  <si>
    <t>185012330</t>
  </si>
  <si>
    <t>Demontáž, odpojení a přemístění klimatizačních jednotek ze střechy včetně podkladních betonových dlaždic
přemístěno do vzdálenosti 2m</t>
  </si>
  <si>
    <t>71</t>
  </si>
  <si>
    <t>X_751-M-01</t>
  </si>
  <si>
    <t>DOčasná montáž klimatizačních jednotek na stěnu atiky</t>
  </si>
  <si>
    <t>-2101943794</t>
  </si>
  <si>
    <t xml:space="preserve">Dočasná montáž klimatizačních jednotek na stěnu atiky
včetně montážního a kotevnío materiálu
včetně zapojení </t>
  </si>
  <si>
    <t>72</t>
  </si>
  <si>
    <t>X_751-M-02</t>
  </si>
  <si>
    <t xml:space="preserve">Zpětná montáž klimatizačních jednotek na střechu včetně montážního a kotevnío materiálu </t>
  </si>
  <si>
    <t>-686617070</t>
  </si>
  <si>
    <t>Zpětná montáž klimatizačních jednotek na střechu včetně montážního a kotevnío materiálu 
včetně zapojení 
včetně položení podkaldních dlaždic</t>
  </si>
  <si>
    <t>73</t>
  </si>
  <si>
    <t>998751102</t>
  </si>
  <si>
    <t>Přesun hmot tonážní pro vzduchotechniku v objektech výšky přes 12 do 24 m</t>
  </si>
  <si>
    <t>206813748</t>
  </si>
  <si>
    <t>Přesun hmot pro vzduchotechniku stanovený z hmotnosti přesunovaného materiálu vodorovná dopravní vzdálenost do 100 m v objektech výšky přes 12 do 24 m</t>
  </si>
  <si>
    <t>https://podminky.urs.cz/item/CS_URS_2021_02/998751102</t>
  </si>
  <si>
    <t>74</t>
  </si>
  <si>
    <t>998751181</t>
  </si>
  <si>
    <t>Příplatek k přesunu hmot tonážní 751 prováděný bez použití mechanizace pro jakoukoliv výšku objektu</t>
  </si>
  <si>
    <t>1523925125</t>
  </si>
  <si>
    <t>Přesun hmot pro vzduchotechniku stanovený z hmotnosti přesunovaného materiálu Příplatek k cenám za přesun prováděný bez použití mechanizace pro jakoukoliv výšku objektu</t>
  </si>
  <si>
    <t>https://podminky.urs.cz/item/CS_URS_2021_02/998751181</t>
  </si>
  <si>
    <t>764</t>
  </si>
  <si>
    <t>Konstrukce klempířské</t>
  </si>
  <si>
    <t>75</t>
  </si>
  <si>
    <t>764001801</t>
  </si>
  <si>
    <t>Demontáž podkladního plechu do suti</t>
  </si>
  <si>
    <t>246585790</t>
  </si>
  <si>
    <t>Demontáž klempířských konstrukcí podkladního plechu do suti</t>
  </si>
  <si>
    <t>https://podminky.urs.cz/item/CS_URS_2021_02/764001801</t>
  </si>
  <si>
    <t>tabulka klepířských konstrukcí</t>
  </si>
  <si>
    <t>předpoklad - výměna 20% podkaldního plechu</t>
  </si>
  <si>
    <t>192,3*0,2</t>
  </si>
  <si>
    <t>76</t>
  </si>
  <si>
    <t>764002841</t>
  </si>
  <si>
    <t>Demontáž oplechování horních ploch zdí a nadezdívek do suti</t>
  </si>
  <si>
    <t>-1911188379</t>
  </si>
  <si>
    <t>Demontáž klempířských konstrukcí oplechování horních ploch zdí a nadezdívek do suti</t>
  </si>
  <si>
    <t>https://podminky.urs.cz/item/CS_URS_2021_02/764002841</t>
  </si>
  <si>
    <t>oplechování rovných atik</t>
  </si>
  <si>
    <t>obvod</t>
  </si>
  <si>
    <t>59,38+3,0+3,0+25,2+21,0+2,9+2,9+0,32+0,32+15,04*2</t>
  </si>
  <si>
    <t>vnitřní atiky</t>
  </si>
  <si>
    <t>7,02*3+8,5</t>
  </si>
  <si>
    <t>77</t>
  </si>
  <si>
    <t>X_7642841-obl</t>
  </si>
  <si>
    <t>Demontáž klempířských konstrukcí oplechování horních ploch zdí a nadezdívek obloukových do suti</t>
  </si>
  <si>
    <t>270318658</t>
  </si>
  <si>
    <t>oblouková atika - měřeno v CAD</t>
  </si>
  <si>
    <t>13,7</t>
  </si>
  <si>
    <t>78</t>
  </si>
  <si>
    <t>X_7641407</t>
  </si>
  <si>
    <t>Podkladní plech z pozinkovaného plechu tloušťky 0,55 mm rš 600 mm</t>
  </si>
  <si>
    <t>-1970328302</t>
  </si>
  <si>
    <t>79</t>
  </si>
  <si>
    <t>X_7641623</t>
  </si>
  <si>
    <t>Dilatační lišta z pozinkovaného plechu s povrchovou úpravou připojovací, včetně tmelení rš 155 mm</t>
  </si>
  <si>
    <t>-1509185549</t>
  </si>
  <si>
    <t>tabulka klempířských výrobků</t>
  </si>
  <si>
    <t>K.02</t>
  </si>
  <si>
    <t>30,65</t>
  </si>
  <si>
    <t>X_7642607</t>
  </si>
  <si>
    <t>Oplechování horních ploch zdí a nadezdívek (atik) z pozinkovaného plechu s povrchovou úpravou mechanicky kotvené rš 570 mm</t>
  </si>
  <si>
    <t>1378376154</t>
  </si>
  <si>
    <t>K.01</t>
  </si>
  <si>
    <t>192,3</t>
  </si>
  <si>
    <t>81</t>
  </si>
  <si>
    <t>X_7646423</t>
  </si>
  <si>
    <t>Tesnící manžeta potrubí včetně těsnění tmelem</t>
  </si>
  <si>
    <t>-51992975</t>
  </si>
  <si>
    <t>Technická zpráva nákres pod bodem B.2</t>
  </si>
  <si>
    <t>82</t>
  </si>
  <si>
    <t>998764103</t>
  </si>
  <si>
    <t>Přesun hmot tonážní pro konstrukce klempířské v objektech v přes 12 do 24 m</t>
  </si>
  <si>
    <t>-1874814013</t>
  </si>
  <si>
    <t>Přesun hmot pro konstrukce klempířské stanovený z hmotnosti přesunovaného materiálu vodorovná dopravní vzdálenost do 50 m v objektech výšky přes 12 do 24 m</t>
  </si>
  <si>
    <t>https://podminky.urs.cz/item/CS_URS_2021_02/998764103</t>
  </si>
  <si>
    <t>83</t>
  </si>
  <si>
    <t>998764181</t>
  </si>
  <si>
    <t>Příplatek k přesunu hmot tonážní 764 prováděný bez použití mechanizace</t>
  </si>
  <si>
    <t>281405841</t>
  </si>
  <si>
    <t>Přesun hmot pro konstrukce klempířské stanovený z hmotnosti přesunovaného materiálu Příplatek k cenám za přesun prováděný bez použití mechanizace pro jakoukoliv výšku objektu</t>
  </si>
  <si>
    <t>https://podminky.urs.cz/item/CS_URS_2021_02/998764181</t>
  </si>
  <si>
    <t>767</t>
  </si>
  <si>
    <t>Konstrukce zámečnické</t>
  </si>
  <si>
    <t>84</t>
  </si>
  <si>
    <t>767391112</t>
  </si>
  <si>
    <t>Montáž krytiny z tvarovaných plechů šroubováním</t>
  </si>
  <si>
    <t>-179213501</t>
  </si>
  <si>
    <t>Montáž krytiny z tvarovaných plechů trapézových nebo vlnitých, uchyceným šroubováním</t>
  </si>
  <si>
    <t>https://podminky.urs.cz/item/CS_URS_2021_02/767391112</t>
  </si>
  <si>
    <t>Tabulka zámečnických výrobků - Z/01</t>
  </si>
  <si>
    <t>76,07</t>
  </si>
  <si>
    <t>Xh_8514</t>
  </si>
  <si>
    <t>profil trapézový 20/130/1040 PE 50µm plech tl 0,5mm</t>
  </si>
  <si>
    <t>380861097</t>
  </si>
  <si>
    <t>profil trapézový - výška vlny 18 mm</t>
  </si>
  <si>
    <t>76,07*1,1 'Přepočtené koeficientem množství</t>
  </si>
  <si>
    <t>86</t>
  </si>
  <si>
    <t>X_767-Z-01</t>
  </si>
  <si>
    <t>Monáž, výroba, dodávka, povrchová úprava nosné konstukce zastřešení - prvek Z/01</t>
  </si>
  <si>
    <t>kg</t>
  </si>
  <si>
    <t>1334015817</t>
  </si>
  <si>
    <t>Monáž, výroba, dodávka, povrchová úprava (žárové zinkování a 2x nátěr) nosné konstukce zastřešení - prvek Z/01
včetně plastových ucpácek</t>
  </si>
  <si>
    <t>Tabulka zámečnických výrobků</t>
  </si>
  <si>
    <t>Z/01</t>
  </si>
  <si>
    <t>186,93+131,52</t>
  </si>
  <si>
    <t>87</t>
  </si>
  <si>
    <t>998767103</t>
  </si>
  <si>
    <t>Přesun hmot tonážní pro zámečnické konstrukce v objektech v přes 12 do 24 m</t>
  </si>
  <si>
    <t>-212889394</t>
  </si>
  <si>
    <t>Přesun hmot pro zámečnické konstrukce stanovený z hmotnosti přesunovaného materiálu vodorovná dopravní vzdálenost do 50 m v objektech výšky přes 12 do 24 m</t>
  </si>
  <si>
    <t>https://podminky.urs.cz/item/CS_URS_2021_02/998767103</t>
  </si>
  <si>
    <t>88</t>
  </si>
  <si>
    <t>998767181</t>
  </si>
  <si>
    <t>Příplatek k přesunu hmot tonážní 767 prováděný bez použití mechanizace</t>
  </si>
  <si>
    <t>159215597</t>
  </si>
  <si>
    <t>Přesun hmot pro zámečnické konstrukce stanovený z hmotnosti přesunovaného materiálu Příplatek k cenám za přesun prováděný bez použití mechanizace pro jakoukoliv výšku objektu</t>
  </si>
  <si>
    <t>https://podminky.urs.cz/item/CS_URS_2021_02/998767181</t>
  </si>
  <si>
    <t>Práce a dodávky M</t>
  </si>
  <si>
    <t>22-M</t>
  </si>
  <si>
    <t>Montáže technologických zařízení pro dopravní stavby</t>
  </si>
  <si>
    <t>89</t>
  </si>
  <si>
    <t>X_22011</t>
  </si>
  <si>
    <t>Montáž anténního systému na trubkový stožár do 30 m v I. pásmu</t>
  </si>
  <si>
    <t>-2008291428</t>
  </si>
  <si>
    <t>Montáž anténního systému včetně uchycení do držáku, nasměrování a demontáže pomůcek ze stožáru na trubkový stožár</t>
  </si>
  <si>
    <t>Vedlejší náklady - VRN</t>
  </si>
  <si>
    <t>V01. - Průzkumné, geodetické a projektové práce</t>
  </si>
  <si>
    <t>V03. - Zařízení staveniště</t>
  </si>
  <si>
    <t>V05. - Finanční náklady</t>
  </si>
  <si>
    <t>V07. - Provozní vlivy</t>
  </si>
  <si>
    <t>V09. - Ostatní náklady</t>
  </si>
  <si>
    <t>V01.</t>
  </si>
  <si>
    <t>Průzkumné, geodetické a projektové práce</t>
  </si>
  <si>
    <t>011514001</t>
  </si>
  <si>
    <t>Stavebně-statický průzkum - kontrola odkrytých konstrukcí během bouracích prací</t>
  </si>
  <si>
    <t>Kč</t>
  </si>
  <si>
    <t>1813654812</t>
  </si>
  <si>
    <t>Náklady na zajištění všech nezbytných zkoušek a atestů podle ČSN a případných jiných právních nebo technických předpisů platných v době provádění a předání díla, kterými bude prokázáno dosažení předepsané kvality a předepsaných technických parametrů díla</t>
  </si>
  <si>
    <t>01320300R</t>
  </si>
  <si>
    <t>Fotodokumentace stavby</t>
  </si>
  <si>
    <t>-333311394</t>
  </si>
  <si>
    <t>Náklady na zajištění průběžné fotodokumentace provádění díla - zhotovitel zajistí a předá objednateli průběžnou fotodokumentaci realizace díla v 1 digitálním vyhotovení - fotodokumentace bude dokladovat průběh díla a bude zejména dokumentovat části stavby a konstrukce před jejich zakrytím</t>
  </si>
  <si>
    <t>013244-B.10</t>
  </si>
  <si>
    <t>Dílenská dokumentace - zámečnické prvky</t>
  </si>
  <si>
    <t>590992212</t>
  </si>
  <si>
    <t>013254000</t>
  </si>
  <si>
    <t>Dokumentace skutečného provedení stavby</t>
  </si>
  <si>
    <t>-1587562471</t>
  </si>
  <si>
    <t>Náklady na vyhotovení dokumentace skutečného provedení stavby a její předání objednateli v požadované formě a požadovaném počtu (3x tištěná a 1x elektronická verze)</t>
  </si>
  <si>
    <t>V03.</t>
  </si>
  <si>
    <t>Zařízení staveniště</t>
  </si>
  <si>
    <t>030001000</t>
  </si>
  <si>
    <t>-818655547</t>
  </si>
  <si>
    <t>Průvodní činnosti a náklady zařízení staveniště vybavení staveniště, připojení na inženýrské sítě včetně nákladů na energie - zabezpečení staveniště - zrušení zařízení staveniště zahrnuje veškeré náklady spojené s pořízením, dovozem, montáží, údržbou, demontáží a odvozem veškerých mobilních stavebních buněk (kancelář, šatny, přiruční sklad, umývárna) a k tomu odpovídajících mobilní WC vč. eventuel. dočasného zpevnění ploch, oplocení, osvětlení, střežení staveniště, vč. dočasného napojení na inž. sítě a ekologickou likvidaci odpadů ze ZS.
Ostatní viz ZOV. Včetně likvidace ZS.</t>
  </si>
  <si>
    <t>V05.</t>
  </si>
  <si>
    <t>Finanční náklady</t>
  </si>
  <si>
    <t>056002000</t>
  </si>
  <si>
    <t>Finanční náklady - bankovní záruka</t>
  </si>
  <si>
    <t>-1841207959</t>
  </si>
  <si>
    <t>Náklady spojené se zajištěním bankovní záruky po dobu realizace díla a po dobu záruky v rozsahu obchodních podmínek na dobu provádění díla a na dobu záruky na dílo.</t>
  </si>
  <si>
    <t>V07.</t>
  </si>
  <si>
    <t>Provozní vlivy</t>
  </si>
  <si>
    <t>073002000</t>
  </si>
  <si>
    <t>Ztížený pohyb vozidel v centrech měst</t>
  </si>
  <si>
    <t>-2060823501</t>
  </si>
  <si>
    <t>Náklady vzniklé z důvodů ztíženého pohybu vozidel při husté dopravě ve městech nebo omezeného vjezdu vozidel do center velkoměst, historických center apod.</t>
  </si>
  <si>
    <t>V09.</t>
  </si>
  <si>
    <t>Ostatní náklady</t>
  </si>
  <si>
    <t>0910030R1</t>
  </si>
  <si>
    <t>Průběžný úklid staveniště a okolí během stavby</t>
  </si>
  <si>
    <t>1030755994</t>
  </si>
  <si>
    <t xml:space="preserve">Průběžný úklid objektu během stavby. Cena zahrnuje jak ruční čištění tak případné strojní a automobilové čištění.
</t>
  </si>
  <si>
    <t>X-VRN-02</t>
  </si>
  <si>
    <t>Náklady na ochranu stávajících a nově zabudovaných konstrukcí před poničením během výstavby</t>
  </si>
  <si>
    <t>-1756997038</t>
  </si>
  <si>
    <t>Náklady na ochranu stávajících a nově zabudovaných konstrukcí před poničením během výstavby
veškeré stávající a nové zabudované konstrukce v prostoru stavby a okolí</t>
  </si>
  <si>
    <t>X-VRN-03</t>
  </si>
  <si>
    <t>Koordinační,výrobní a kompletační činnost</t>
  </si>
  <si>
    <t>-969545993</t>
  </si>
  <si>
    <t>Koordinační,výrobní a kompletační činnost
náklady na zajištění a dodržení splnění všech požadavků a podmínek uvedených ve vyjádřeních vyplývajících ze stanovisek orgánů statní správy, zajištění oznámení zahájení stav. prací v souladu s pravomocnými rozhodnutími a vyjádřeními např. správců sítí, poskytnutí součinnosti při tvorbě povinných monitorovacích zpráv projektu, zajištění koordinační činnosti subdodavatelů zhotovitele, 
zajištění a provedení všech nezbytných opatření organizačního a stavebnětechnologického charakteru k řádnému provedení předmětu díla, předání všech dokladů při předání dokončené stavby.</t>
  </si>
  <si>
    <t>X-VRN-05</t>
  </si>
  <si>
    <t>Náklady na potřebné zkoušky např. ověřovací zkoušky přilnavosti lepidel a pásů k podkladům.</t>
  </si>
  <si>
    <t>-1541155119</t>
  </si>
  <si>
    <t xml:space="preserve">Náklady na potřebné zkoušky např. ověřovací zkoušky přilnavosti lepidel a pásů k podkladům.		
</t>
  </si>
  <si>
    <t>X-VRN-101</t>
  </si>
  <si>
    <t>Náklady spojené s nutností použití jeřábové techniky pro přesun hmot na střech a ze střechy</t>
  </si>
  <si>
    <t>665151414</t>
  </si>
  <si>
    <t xml:space="preserve">Náklady spojené s nutností použití jeřábové techniky pro přesun hmot na střech a ze střechy	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</si>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</sst>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52902501" TargetMode="External" /><Relationship Id="rId2" Type="http://schemas.openxmlformats.org/officeDocument/2006/relationships/hyperlink" Target="https://podminky.urs.cz/item/CS_URS_2021_02/953961115" TargetMode="External" /><Relationship Id="rId3" Type="http://schemas.openxmlformats.org/officeDocument/2006/relationships/hyperlink" Target="https://podminky.urs.cz/item/CS_URS_2021_02/953965142" TargetMode="External" /><Relationship Id="rId4" Type="http://schemas.openxmlformats.org/officeDocument/2006/relationships/hyperlink" Target="https://podminky.urs.cz/item/CS_URS_2021_02/965082923" TargetMode="External" /><Relationship Id="rId5" Type="http://schemas.openxmlformats.org/officeDocument/2006/relationships/hyperlink" Target="https://podminky.urs.cz/item/CS_URS_2021_02/997013114" TargetMode="External" /><Relationship Id="rId6" Type="http://schemas.openxmlformats.org/officeDocument/2006/relationships/hyperlink" Target="https://podminky.urs.cz/item/CS_URS_2021_02/997013312" TargetMode="External" /><Relationship Id="rId7" Type="http://schemas.openxmlformats.org/officeDocument/2006/relationships/hyperlink" Target="https://podminky.urs.cz/item/CS_URS_2021_02/997013322" TargetMode="External" /><Relationship Id="rId8" Type="http://schemas.openxmlformats.org/officeDocument/2006/relationships/hyperlink" Target="https://podminky.urs.cz/item/CS_URS_2021_02/997013501" TargetMode="External" /><Relationship Id="rId9" Type="http://schemas.openxmlformats.org/officeDocument/2006/relationships/hyperlink" Target="https://podminky.urs.cz/item/CS_URS_2021_02/997013509" TargetMode="External" /><Relationship Id="rId10" Type="http://schemas.openxmlformats.org/officeDocument/2006/relationships/hyperlink" Target="https://podminky.urs.cz/item/CS_URS_2021_02/997013813" TargetMode="External" /><Relationship Id="rId11" Type="http://schemas.openxmlformats.org/officeDocument/2006/relationships/hyperlink" Target="https://podminky.urs.cz/item/CS_URS_2021_02/712300854" TargetMode="External" /><Relationship Id="rId12" Type="http://schemas.openxmlformats.org/officeDocument/2006/relationships/hyperlink" Target="https://podminky.urs.cz/item/CS_URS_2021_02/712311101" TargetMode="External" /><Relationship Id="rId13" Type="http://schemas.openxmlformats.org/officeDocument/2006/relationships/hyperlink" Target="https://podminky.urs.cz/item/CS_URS_2021_02/712341559" TargetMode="External" /><Relationship Id="rId14" Type="http://schemas.openxmlformats.org/officeDocument/2006/relationships/hyperlink" Target="https://podminky.urs.cz/item/CS_URS_2021_02/712331111" TargetMode="External" /><Relationship Id="rId15" Type="http://schemas.openxmlformats.org/officeDocument/2006/relationships/hyperlink" Target="https://podminky.urs.cz/item/CS_URS_2021_02/Xh_500-1" TargetMode="External" /><Relationship Id="rId16" Type="http://schemas.openxmlformats.org/officeDocument/2006/relationships/hyperlink" Target="https://podminky.urs.cz/item/CS_URS_2021_02/712341559" TargetMode="External" /><Relationship Id="rId17" Type="http://schemas.openxmlformats.org/officeDocument/2006/relationships/hyperlink" Target="https://podminky.urs.cz/item/CS_URS_2021_02/Xh_50-6" TargetMode="External" /><Relationship Id="rId18" Type="http://schemas.openxmlformats.org/officeDocument/2006/relationships/hyperlink" Target="https://podminky.urs.cz/item/CS_URS_2021_02/712341559" TargetMode="External" /><Relationship Id="rId19" Type="http://schemas.openxmlformats.org/officeDocument/2006/relationships/hyperlink" Target="https://podminky.urs.cz/item/CS_URS_2021_02/Xh_500-8" TargetMode="External" /><Relationship Id="rId20" Type="http://schemas.openxmlformats.org/officeDocument/2006/relationships/hyperlink" Target="https://podminky.urs.cz/item/CS_URS_2021_02/712363803" TargetMode="External" /><Relationship Id="rId21" Type="http://schemas.openxmlformats.org/officeDocument/2006/relationships/hyperlink" Target="https://podminky.urs.cz/item/CS_URS_2021_02/Xh_500-1" TargetMode="External" /><Relationship Id="rId22" Type="http://schemas.openxmlformats.org/officeDocument/2006/relationships/hyperlink" Target="https://podminky.urs.cz/item/CS_URS_2021_02/Xh_50-6" TargetMode="External" /><Relationship Id="rId23" Type="http://schemas.openxmlformats.org/officeDocument/2006/relationships/hyperlink" Target="https://podminky.urs.cz/item/CS_URS_2021_02/712861803" TargetMode="External" /><Relationship Id="rId24" Type="http://schemas.openxmlformats.org/officeDocument/2006/relationships/hyperlink" Target="https://podminky.urs.cz/item/CS_URS_2021_02/712941963" TargetMode="External" /><Relationship Id="rId25" Type="http://schemas.openxmlformats.org/officeDocument/2006/relationships/hyperlink" Target="https://podminky.urs.cz/item/CS_URS_2021_02/Xh_500-1" TargetMode="External" /><Relationship Id="rId26" Type="http://schemas.openxmlformats.org/officeDocument/2006/relationships/hyperlink" Target="https://podminky.urs.cz/item/CS_URS_2021_02/Xh_50-6" TargetMode="External" /><Relationship Id="rId27" Type="http://schemas.openxmlformats.org/officeDocument/2006/relationships/hyperlink" Target="https://podminky.urs.cz/item/CS_URS_2021_02/998712103" TargetMode="External" /><Relationship Id="rId28" Type="http://schemas.openxmlformats.org/officeDocument/2006/relationships/hyperlink" Target="https://podminky.urs.cz/item/CS_URS_2021_02/998712181" TargetMode="External" /><Relationship Id="rId29" Type="http://schemas.openxmlformats.org/officeDocument/2006/relationships/hyperlink" Target="https://podminky.urs.cz/item/CS_URS_2021_02/713140822" TargetMode="External" /><Relationship Id="rId30" Type="http://schemas.openxmlformats.org/officeDocument/2006/relationships/hyperlink" Target="https://podminky.urs.cz/item/CS_URS_2021_02/713140822" TargetMode="External" /><Relationship Id="rId31" Type="http://schemas.openxmlformats.org/officeDocument/2006/relationships/hyperlink" Target="https://podminky.urs.cz/item/CS_URS_2021_02/713140823" TargetMode="External" /><Relationship Id="rId32" Type="http://schemas.openxmlformats.org/officeDocument/2006/relationships/hyperlink" Target="https://podminky.urs.cz/item/CS_URS_2021_02/713141136" TargetMode="External" /><Relationship Id="rId33" Type="http://schemas.openxmlformats.org/officeDocument/2006/relationships/hyperlink" Target="https://podminky.urs.cz/item/CS_URS_2021_02/28372319" TargetMode="External" /><Relationship Id="rId34" Type="http://schemas.openxmlformats.org/officeDocument/2006/relationships/hyperlink" Target="https://podminky.urs.cz/item/CS_URS_2021_02/713141336" TargetMode="External" /><Relationship Id="rId35" Type="http://schemas.openxmlformats.org/officeDocument/2006/relationships/hyperlink" Target="https://podminky.urs.cz/item/CS_URS_2021_02/28376141" TargetMode="External" /><Relationship Id="rId36" Type="http://schemas.openxmlformats.org/officeDocument/2006/relationships/hyperlink" Target="https://podminky.urs.cz/item/CS_URS_2021_02/998713103" TargetMode="External" /><Relationship Id="rId37" Type="http://schemas.openxmlformats.org/officeDocument/2006/relationships/hyperlink" Target="https://podminky.urs.cz/item/CS_URS_2021_02/998713181" TargetMode="External" /><Relationship Id="rId38" Type="http://schemas.openxmlformats.org/officeDocument/2006/relationships/hyperlink" Target="https://podminky.urs.cz/item/CS_URS_2021_02/721210824" TargetMode="External" /><Relationship Id="rId39" Type="http://schemas.openxmlformats.org/officeDocument/2006/relationships/hyperlink" Target="https://podminky.urs.cz/item/CS_URS_2021_02/721242805" TargetMode="External" /><Relationship Id="rId40" Type="http://schemas.openxmlformats.org/officeDocument/2006/relationships/hyperlink" Target="https://podminky.urs.cz/item/CS_URS_2021_02/998721103" TargetMode="External" /><Relationship Id="rId41" Type="http://schemas.openxmlformats.org/officeDocument/2006/relationships/hyperlink" Target="https://podminky.urs.cz/item/CS_URS_2021_02/998721181" TargetMode="External" /><Relationship Id="rId42" Type="http://schemas.openxmlformats.org/officeDocument/2006/relationships/hyperlink" Target="https://podminky.urs.cz/item/CS_URS_2021_02/741420001" TargetMode="External" /><Relationship Id="rId43" Type="http://schemas.openxmlformats.org/officeDocument/2006/relationships/hyperlink" Target="https://podminky.urs.cz/item/CS_URS_2021_02/741420023" TargetMode="External" /><Relationship Id="rId44" Type="http://schemas.openxmlformats.org/officeDocument/2006/relationships/hyperlink" Target="https://podminky.urs.cz/item/CS_URS_2021_02/Xh41905" TargetMode="External" /><Relationship Id="rId45" Type="http://schemas.openxmlformats.org/officeDocument/2006/relationships/hyperlink" Target="https://podminky.urs.cz/item/CS_URS_2021_02/741420024" TargetMode="External" /><Relationship Id="rId46" Type="http://schemas.openxmlformats.org/officeDocument/2006/relationships/hyperlink" Target="https://podminky.urs.cz/item/CS_URS_2021_02/35441895" TargetMode="External" /><Relationship Id="rId47" Type="http://schemas.openxmlformats.org/officeDocument/2006/relationships/hyperlink" Target="https://podminky.urs.cz/item/CS_URS_2021_02/741421843" TargetMode="External" /><Relationship Id="rId48" Type="http://schemas.openxmlformats.org/officeDocument/2006/relationships/hyperlink" Target="https://podminky.urs.cz/item/CS_URS_2021_02/741421855" TargetMode="External" /><Relationship Id="rId49" Type="http://schemas.openxmlformats.org/officeDocument/2006/relationships/hyperlink" Target="https://podminky.urs.cz/item/CS_URS_2021_02/35442270" TargetMode="External" /><Relationship Id="rId50" Type="http://schemas.openxmlformats.org/officeDocument/2006/relationships/hyperlink" Target="https://podminky.urs.cz/item/CS_URS_2021_02/998741103" TargetMode="External" /><Relationship Id="rId51" Type="http://schemas.openxmlformats.org/officeDocument/2006/relationships/hyperlink" Target="https://podminky.urs.cz/item/CS_URS_2021_02/998741181" TargetMode="External" /><Relationship Id="rId52" Type="http://schemas.openxmlformats.org/officeDocument/2006/relationships/hyperlink" Target="https://podminky.urs.cz/item/CS_URS_2021_02/998751102" TargetMode="External" /><Relationship Id="rId53" Type="http://schemas.openxmlformats.org/officeDocument/2006/relationships/hyperlink" Target="https://podminky.urs.cz/item/CS_URS_2021_02/998751181" TargetMode="External" /><Relationship Id="rId54" Type="http://schemas.openxmlformats.org/officeDocument/2006/relationships/hyperlink" Target="https://podminky.urs.cz/item/CS_URS_2021_02/764001801" TargetMode="External" /><Relationship Id="rId55" Type="http://schemas.openxmlformats.org/officeDocument/2006/relationships/hyperlink" Target="https://podminky.urs.cz/item/CS_URS_2021_02/764002841" TargetMode="External" /><Relationship Id="rId56" Type="http://schemas.openxmlformats.org/officeDocument/2006/relationships/hyperlink" Target="https://podminky.urs.cz/item/CS_URS_2021_02/998764103" TargetMode="External" /><Relationship Id="rId57" Type="http://schemas.openxmlformats.org/officeDocument/2006/relationships/hyperlink" Target="https://podminky.urs.cz/item/CS_URS_2021_02/998764181" TargetMode="External" /><Relationship Id="rId58" Type="http://schemas.openxmlformats.org/officeDocument/2006/relationships/hyperlink" Target="https://podminky.urs.cz/item/CS_URS_2021_02/767391112" TargetMode="External" /><Relationship Id="rId59" Type="http://schemas.openxmlformats.org/officeDocument/2006/relationships/hyperlink" Target="https://podminky.urs.cz/item/CS_URS_2021_02/998767103" TargetMode="External" /><Relationship Id="rId60" Type="http://schemas.openxmlformats.org/officeDocument/2006/relationships/hyperlink" Target="https://podminky.urs.cz/item/CS_URS_2021_02/998767181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18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20</v>
      </c>
      <c r="AO7" s="24"/>
      <c r="AP7" s="24"/>
      <c r="AQ7" s="24"/>
      <c r="AR7" s="22"/>
      <c r="BE7" s="33"/>
      <c r="BS7" s="19" t="s">
        <v>22</v>
      </c>
    </row>
    <row r="8" s="1" customFormat="1" ht="12" customHeight="1">
      <c r="B8" s="23"/>
      <c r="C8" s="24"/>
      <c r="D8" s="34" t="s">
        <v>23</v>
      </c>
      <c r="E8" s="24"/>
      <c r="F8" s="24"/>
      <c r="G8" s="24"/>
      <c r="H8" s="24"/>
      <c r="I8" s="24"/>
      <c r="J8" s="24"/>
      <c r="K8" s="29" t="s">
        <v>24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25</v>
      </c>
      <c r="AL8" s="24"/>
      <c r="AM8" s="24"/>
      <c r="AN8" s="35" t="s">
        <v>26</v>
      </c>
      <c r="AO8" s="24"/>
      <c r="AP8" s="24"/>
      <c r="AQ8" s="24"/>
      <c r="AR8" s="22"/>
      <c r="BE8" s="33"/>
      <c r="BS8" s="19" t="s">
        <v>27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28</v>
      </c>
    </row>
    <row r="10" s="1" customFormat="1" ht="12" customHeight="1">
      <c r="B10" s="23"/>
      <c r="C10" s="24"/>
      <c r="D10" s="34" t="s">
        <v>29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30</v>
      </c>
      <c r="AL10" s="24"/>
      <c r="AM10" s="24"/>
      <c r="AN10" s="29" t="s">
        <v>20</v>
      </c>
      <c r="AO10" s="24"/>
      <c r="AP10" s="24"/>
      <c r="AQ10" s="24"/>
      <c r="AR10" s="22"/>
      <c r="BE10" s="33"/>
      <c r="BS10" s="19" t="s">
        <v>18</v>
      </c>
    </row>
    <row r="11" s="1" customFormat="1" ht="18.48" customHeight="1">
      <c r="B11" s="23"/>
      <c r="C11" s="24"/>
      <c r="D11" s="24"/>
      <c r="E11" s="29" t="s">
        <v>24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31</v>
      </c>
      <c r="AL11" s="24"/>
      <c r="AM11" s="24"/>
      <c r="AN11" s="29" t="s">
        <v>20</v>
      </c>
      <c r="AO11" s="24"/>
      <c r="AP11" s="24"/>
      <c r="AQ11" s="24"/>
      <c r="AR11" s="22"/>
      <c r="BE11" s="33"/>
      <c r="BS11" s="19" t="s">
        <v>18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18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30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18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31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18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30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31</v>
      </c>
      <c r="AL17" s="24"/>
      <c r="AM17" s="24"/>
      <c r="AN17" s="29" t="s">
        <v>37</v>
      </c>
      <c r="AO17" s="24"/>
      <c r="AP17" s="24"/>
      <c r="AQ17" s="24"/>
      <c r="AR17" s="22"/>
      <c r="BE17" s="33"/>
      <c r="BS17" s="19" t="s">
        <v>38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30</v>
      </c>
      <c r="AL19" s="24"/>
      <c r="AM19" s="24"/>
      <c r="AN19" s="29" t="s">
        <v>20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31</v>
      </c>
      <c r="AL20" s="24"/>
      <c r="AM20" s="24"/>
      <c r="AN20" s="29" t="s">
        <v>20</v>
      </c>
      <c r="AO20" s="24"/>
      <c r="AP20" s="24"/>
      <c r="AQ20" s="24"/>
      <c r="AR20" s="22"/>
      <c r="BE20" s="33"/>
      <c r="BS20" s="19" t="s">
        <v>38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2021_5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Havarijní oprava ploché střechy ZZS SČK Kladno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23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25</v>
      </c>
      <c r="AJ47" s="42"/>
      <c r="AK47" s="42"/>
      <c r="AL47" s="42"/>
      <c r="AM47" s="74" t="str">
        <f>IF(AN8= "","",AN8)</f>
        <v>9. 9. 2021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29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DPU REVIT s.r.o.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39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20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20</v>
      </c>
    </row>
    <row r="55" s="7" customFormat="1" ht="16.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'SO_01 -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'SO_01 - Stavební část'!P93</f>
        <v>0</v>
      </c>
      <c r="AV55" s="122">
        <f>'SO_01 - Stavební část'!J33</f>
        <v>0</v>
      </c>
      <c r="AW55" s="122">
        <f>'SO_01 - Stavební část'!J34</f>
        <v>0</v>
      </c>
      <c r="AX55" s="122">
        <f>'SO_01 - Stavební část'!J35</f>
        <v>0</v>
      </c>
      <c r="AY55" s="122">
        <f>'SO_01 - Stavební část'!J36</f>
        <v>0</v>
      </c>
      <c r="AZ55" s="122">
        <f>'SO_01 - Stavební část'!F33</f>
        <v>0</v>
      </c>
      <c r="BA55" s="122">
        <f>'SO_01 - Stavební část'!F34</f>
        <v>0</v>
      </c>
      <c r="BB55" s="122">
        <f>'SO_01 - Stavební část'!F35</f>
        <v>0</v>
      </c>
      <c r="BC55" s="122">
        <f>'SO_01 - Stavební část'!F36</f>
        <v>0</v>
      </c>
      <c r="BD55" s="124">
        <f>'SO_01 - Stavební část'!F37</f>
        <v>0</v>
      </c>
      <c r="BE55" s="7"/>
      <c r="BT55" s="125" t="s">
        <v>22</v>
      </c>
      <c r="BV55" s="125" t="s">
        <v>78</v>
      </c>
      <c r="BW55" s="125" t="s">
        <v>84</v>
      </c>
      <c r="BX55" s="125" t="s">
        <v>5</v>
      </c>
      <c r="CL55" s="125" t="s">
        <v>20</v>
      </c>
      <c r="CM55" s="125" t="s">
        <v>85</v>
      </c>
    </row>
    <row r="56" s="7" customFormat="1" ht="24.75" customHeight="1">
      <c r="A56" s="113" t="s">
        <v>80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'Vedlejší náklady - VRN'!J30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6">
        <v>0</v>
      </c>
      <c r="AT56" s="127">
        <f>ROUND(SUM(AV56:AW56),2)</f>
        <v>0</v>
      </c>
      <c r="AU56" s="128">
        <f>'Vedlejší náklady - VRN'!P84</f>
        <v>0</v>
      </c>
      <c r="AV56" s="127">
        <f>'Vedlejší náklady - VRN'!J33</f>
        <v>0</v>
      </c>
      <c r="AW56" s="127">
        <f>'Vedlejší náklady - VRN'!J34</f>
        <v>0</v>
      </c>
      <c r="AX56" s="127">
        <f>'Vedlejší náklady - VRN'!J35</f>
        <v>0</v>
      </c>
      <c r="AY56" s="127">
        <f>'Vedlejší náklady - VRN'!J36</f>
        <v>0</v>
      </c>
      <c r="AZ56" s="127">
        <f>'Vedlejší náklady - VRN'!F33</f>
        <v>0</v>
      </c>
      <c r="BA56" s="127">
        <f>'Vedlejší náklady - VRN'!F34</f>
        <v>0</v>
      </c>
      <c r="BB56" s="127">
        <f>'Vedlejší náklady - VRN'!F35</f>
        <v>0</v>
      </c>
      <c r="BC56" s="127">
        <f>'Vedlejší náklady - VRN'!F36</f>
        <v>0</v>
      </c>
      <c r="BD56" s="129">
        <f>'Vedlejší náklady - VRN'!F37</f>
        <v>0</v>
      </c>
      <c r="BE56" s="7"/>
      <c r="BT56" s="125" t="s">
        <v>22</v>
      </c>
      <c r="BV56" s="125" t="s">
        <v>78</v>
      </c>
      <c r="BW56" s="125" t="s">
        <v>88</v>
      </c>
      <c r="BX56" s="125" t="s">
        <v>5</v>
      </c>
      <c r="CL56" s="125" t="s">
        <v>20</v>
      </c>
      <c r="CM56" s="125" t="s">
        <v>85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6xXckOyYiM4fDD8Rx7gDdvsMOL0dmajCoZawmKasutLDiCDNmxXyjiRadn+SkRa6ZLRxopyMs6NqFrdvFUVoUA==" hashValue="39EUwgow/4J9ntD1CPjnh5K2KC2WGsoIV+xCRVKQqbj6wXfPUE5bmF2RYibwiEOcxSszpW6m8vBlUR83TSwjv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_01 - Stavební část'!C2" display="/"/>
    <hyperlink ref="A56" location="'Vedlejší náklady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Havarijní oprava ploché střechy ZZS SČK Kladno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19</v>
      </c>
      <c r="E11" s="40"/>
      <c r="F11" s="138" t="s">
        <v>20</v>
      </c>
      <c r="G11" s="40"/>
      <c r="H11" s="40"/>
      <c r="I11" s="134" t="s">
        <v>21</v>
      </c>
      <c r="J11" s="138" t="s">
        <v>20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23</v>
      </c>
      <c r="E12" s="40"/>
      <c r="F12" s="138" t="s">
        <v>92</v>
      </c>
      <c r="G12" s="40"/>
      <c r="H12" s="40"/>
      <c r="I12" s="134" t="s">
        <v>25</v>
      </c>
      <c r="J12" s="139" t="str">
        <f>'Rekapitulace stavby'!AN8</f>
        <v>9. 9. 2021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29</v>
      </c>
      <c r="E14" s="40"/>
      <c r="F14" s="40"/>
      <c r="G14" s="40"/>
      <c r="H14" s="40"/>
      <c r="I14" s="134" t="s">
        <v>30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31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32</v>
      </c>
      <c r="E17" s="40"/>
      <c r="F17" s="40"/>
      <c r="G17" s="40"/>
      <c r="H17" s="40"/>
      <c r="I17" s="134" t="s">
        <v>30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31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34</v>
      </c>
      <c r="E20" s="40"/>
      <c r="F20" s="40"/>
      <c r="G20" s="40"/>
      <c r="H20" s="40"/>
      <c r="I20" s="134" t="s">
        <v>30</v>
      </c>
      <c r="J20" s="138" t="s">
        <v>35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36</v>
      </c>
      <c r="F21" s="40"/>
      <c r="G21" s="40"/>
      <c r="H21" s="40"/>
      <c r="I21" s="134" t="s">
        <v>31</v>
      </c>
      <c r="J21" s="138" t="s">
        <v>37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30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31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ROUND((SUM(BE93:BE658)),  2)</f>
        <v>0</v>
      </c>
      <c r="G33" s="40"/>
      <c r="H33" s="40"/>
      <c r="I33" s="150">
        <v>0.20999999999999999</v>
      </c>
      <c r="J33" s="149">
        <f>ROUND(((SUM(BE93:BE658))*I33),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ROUND((SUM(BF93:BF658)),  2)</f>
        <v>0</v>
      </c>
      <c r="G34" s="40"/>
      <c r="H34" s="40"/>
      <c r="I34" s="150">
        <v>0.14999999999999999</v>
      </c>
      <c r="J34" s="149">
        <f>ROUND(((SUM(BF93:BF658))*I34),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ROUND((SUM(BG93:BG658)),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ROUND((SUM(BH93:BH658)),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ROUND((SUM(BI93:BI658)),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Havarijní oprava ploché střechy ZZS SČK Kladno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SO_01 -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23</v>
      </c>
      <c r="D52" s="42"/>
      <c r="E52" s="42"/>
      <c r="F52" s="29" t="str">
        <f>F12</f>
        <v>Kladno, Vančurova 1544</v>
      </c>
      <c r="G52" s="42"/>
      <c r="H52" s="42"/>
      <c r="I52" s="34" t="s">
        <v>25</v>
      </c>
      <c r="J52" s="74" t="str">
        <f>IF(J12="","",J12)</f>
        <v>9. 9. 2021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29</v>
      </c>
      <c r="D54" s="42"/>
      <c r="E54" s="42"/>
      <c r="F54" s="29" t="str">
        <f>E15</f>
        <v xml:space="preserve"> </v>
      </c>
      <c r="G54" s="42"/>
      <c r="H54" s="42"/>
      <c r="I54" s="34" t="s">
        <v>34</v>
      </c>
      <c r="J54" s="38" t="str">
        <f>E21</f>
        <v>DPU REVIT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97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J130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101</v>
      </c>
      <c r="E64" s="170"/>
      <c r="F64" s="170"/>
      <c r="G64" s="170"/>
      <c r="H64" s="170"/>
      <c r="I64" s="170"/>
      <c r="J64" s="171">
        <f>J154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J155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103</v>
      </c>
      <c r="E66" s="176"/>
      <c r="F66" s="176"/>
      <c r="G66" s="176"/>
      <c r="H66" s="176"/>
      <c r="I66" s="176"/>
      <c r="J66" s="177">
        <f>J407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104</v>
      </c>
      <c r="E67" s="176"/>
      <c r="F67" s="176"/>
      <c r="G67" s="176"/>
      <c r="H67" s="176"/>
      <c r="I67" s="176"/>
      <c r="J67" s="177">
        <f>J466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105</v>
      </c>
      <c r="E68" s="176"/>
      <c r="F68" s="176"/>
      <c r="G68" s="176"/>
      <c r="H68" s="176"/>
      <c r="I68" s="176"/>
      <c r="J68" s="177">
        <f>J485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106</v>
      </c>
      <c r="E69" s="176"/>
      <c r="F69" s="176"/>
      <c r="G69" s="176"/>
      <c r="H69" s="176"/>
      <c r="I69" s="176"/>
      <c r="J69" s="177">
        <f>J560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107</v>
      </c>
      <c r="E70" s="176"/>
      <c r="F70" s="176"/>
      <c r="G70" s="176"/>
      <c r="H70" s="176"/>
      <c r="I70" s="176"/>
      <c r="J70" s="177">
        <f>J583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108</v>
      </c>
      <c r="E71" s="176"/>
      <c r="F71" s="176"/>
      <c r="G71" s="176"/>
      <c r="H71" s="176"/>
      <c r="I71" s="176"/>
      <c r="J71" s="177">
        <f>J635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109</v>
      </c>
      <c r="E72" s="170"/>
      <c r="F72" s="170"/>
      <c r="G72" s="170"/>
      <c r="H72" s="170"/>
      <c r="I72" s="170"/>
      <c r="J72" s="171">
        <f>J655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3"/>
      <c r="C73" s="174"/>
      <c r="D73" s="175" t="s">
        <v>110</v>
      </c>
      <c r="E73" s="176"/>
      <c r="F73" s="176"/>
      <c r="G73" s="176"/>
      <c r="H73" s="176"/>
      <c r="I73" s="176"/>
      <c r="J73" s="177">
        <f>J656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111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Havarijní oprava ploché střechy ZZS SČK Kladno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90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SO_01 - Stavební část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23</v>
      </c>
      <c r="D87" s="42"/>
      <c r="E87" s="42"/>
      <c r="F87" s="29" t="str">
        <f>F12</f>
        <v>Kladno, Vančurova 1544</v>
      </c>
      <c r="G87" s="42"/>
      <c r="H87" s="42"/>
      <c r="I87" s="34" t="s">
        <v>25</v>
      </c>
      <c r="J87" s="74" t="str">
        <f>IF(J12="","",J12)</f>
        <v>9. 9. 2021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E15</f>
        <v xml:space="preserve"> </v>
      </c>
      <c r="G89" s="42"/>
      <c r="H89" s="42"/>
      <c r="I89" s="34" t="s">
        <v>34</v>
      </c>
      <c r="J89" s="38" t="str">
        <f>E21</f>
        <v>DPU REVIT s.r.o.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32</v>
      </c>
      <c r="D90" s="42"/>
      <c r="E90" s="42"/>
      <c r="F90" s="29" t="str">
        <f>IF(E18="","",E18)</f>
        <v>Vyplň údaj</v>
      </c>
      <c r="G90" s="42"/>
      <c r="H90" s="42"/>
      <c r="I90" s="34" t="s">
        <v>39</v>
      </c>
      <c r="J90" s="38" t="str">
        <f>E24</f>
        <v xml:space="preserve"> 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112</v>
      </c>
      <c r="D92" s="182" t="s">
        <v>61</v>
      </c>
      <c r="E92" s="182" t="s">
        <v>57</v>
      </c>
      <c r="F92" s="182" t="s">
        <v>58</v>
      </c>
      <c r="G92" s="182" t="s">
        <v>113</v>
      </c>
      <c r="H92" s="182" t="s">
        <v>114</v>
      </c>
      <c r="I92" s="182" t="s">
        <v>115</v>
      </c>
      <c r="J92" s="182" t="s">
        <v>95</v>
      </c>
      <c r="K92" s="183" t="s">
        <v>116</v>
      </c>
      <c r="L92" s="184"/>
      <c r="M92" s="94" t="s">
        <v>20</v>
      </c>
      <c r="N92" s="95" t="s">
        <v>46</v>
      </c>
      <c r="O92" s="95" t="s">
        <v>117</v>
      </c>
      <c r="P92" s="95" t="s">
        <v>118</v>
      </c>
      <c r="Q92" s="95" t="s">
        <v>119</v>
      </c>
      <c r="R92" s="95" t="s">
        <v>120</v>
      </c>
      <c r="S92" s="95" t="s">
        <v>121</v>
      </c>
      <c r="T92" s="96" t="s">
        <v>122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123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P94+P154+P655</f>
        <v>0</v>
      </c>
      <c r="Q93" s="98"/>
      <c r="R93" s="187">
        <f>R94+R154+R655</f>
        <v>36.52082136300001</v>
      </c>
      <c r="S93" s="98"/>
      <c r="T93" s="188">
        <f>T94+T154+T655</f>
        <v>94.344227399999994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96</v>
      </c>
      <c r="BK93" s="189">
        <f>BK94+BK154+BK655</f>
        <v>0</v>
      </c>
    </row>
    <row r="94" s="12" customFormat="1" ht="25.92" customHeight="1">
      <c r="A94" s="12"/>
      <c r="B94" s="190"/>
      <c r="C94" s="191"/>
      <c r="D94" s="192" t="s">
        <v>75</v>
      </c>
      <c r="E94" s="193" t="s">
        <v>124</v>
      </c>
      <c r="F94" s="193" t="s">
        <v>125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P95+P98+P130</f>
        <v>0</v>
      </c>
      <c r="Q94" s="198"/>
      <c r="R94" s="199">
        <f>R95+R98+R130</f>
        <v>0.012059999999999998</v>
      </c>
      <c r="S94" s="198"/>
      <c r="T94" s="200">
        <f>T95+T98+T130</f>
        <v>69.096249999999998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22</v>
      </c>
      <c r="AT94" s="202" t="s">
        <v>75</v>
      </c>
      <c r="AU94" s="202" t="s">
        <v>76</v>
      </c>
      <c r="AY94" s="201" t="s">
        <v>126</v>
      </c>
      <c r="BK94" s="203">
        <f>BK95+BK98+BK130</f>
        <v>0</v>
      </c>
    </row>
    <row r="95" s="12" customFormat="1" ht="22.8" customHeight="1">
      <c r="A95" s="12"/>
      <c r="B95" s="190"/>
      <c r="C95" s="191"/>
      <c r="D95" s="192" t="s">
        <v>75</v>
      </c>
      <c r="E95" s="204" t="s">
        <v>127</v>
      </c>
      <c r="F95" s="204" t="s">
        <v>128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SUM(P96:P97)</f>
        <v>0</v>
      </c>
      <c r="Q95" s="198"/>
      <c r="R95" s="199">
        <f>SUM(R96:R97)</f>
        <v>0</v>
      </c>
      <c r="S95" s="198"/>
      <c r="T95" s="200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22</v>
      </c>
      <c r="AT95" s="202" t="s">
        <v>75</v>
      </c>
      <c r="AU95" s="202" t="s">
        <v>22</v>
      </c>
      <c r="AY95" s="201" t="s">
        <v>126</v>
      </c>
      <c r="BK95" s="203">
        <f>SUM(BK96:BK97)</f>
        <v>0</v>
      </c>
    </row>
    <row r="96" s="2" customFormat="1" ht="16.5" customHeight="1">
      <c r="A96" s="40"/>
      <c r="B96" s="41"/>
      <c r="C96" s="206" t="s">
        <v>22</v>
      </c>
      <c r="D96" s="206" t="s">
        <v>129</v>
      </c>
      <c r="E96" s="207" t="s">
        <v>130</v>
      </c>
      <c r="F96" s="208" t="s">
        <v>131</v>
      </c>
      <c r="G96" s="209" t="s">
        <v>132</v>
      </c>
      <c r="H96" s="210">
        <v>1</v>
      </c>
      <c r="I96" s="211"/>
      <c r="J96" s="212">
        <f>ROUND(I96*H96,2)</f>
        <v>0</v>
      </c>
      <c r="K96" s="208" t="s">
        <v>20</v>
      </c>
      <c r="L96" s="46"/>
      <c r="M96" s="213" t="s">
        <v>20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133</v>
      </c>
      <c r="AT96" s="217" t="s">
        <v>129</v>
      </c>
      <c r="AU96" s="217" t="s">
        <v>85</v>
      </c>
      <c r="AY96" s="19" t="s">
        <v>126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22</v>
      </c>
      <c r="BK96" s="218">
        <f>ROUND(I96*H96,2)</f>
        <v>0</v>
      </c>
      <c r="BL96" s="19" t="s">
        <v>133</v>
      </c>
      <c r="BM96" s="217" t="s">
        <v>134</v>
      </c>
    </row>
    <row r="97" s="2" customFormat="1">
      <c r="A97" s="40"/>
      <c r="B97" s="41"/>
      <c r="C97" s="42"/>
      <c r="D97" s="219" t="s">
        <v>135</v>
      </c>
      <c r="E97" s="42"/>
      <c r="F97" s="220" t="s">
        <v>136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135</v>
      </c>
      <c r="AU97" s="19" t="s">
        <v>85</v>
      </c>
    </row>
    <row r="98" s="12" customFormat="1" ht="22.8" customHeight="1">
      <c r="A98" s="12"/>
      <c r="B98" s="190"/>
      <c r="C98" s="191"/>
      <c r="D98" s="192" t="s">
        <v>75</v>
      </c>
      <c r="E98" s="204" t="s">
        <v>137</v>
      </c>
      <c r="F98" s="204" t="s">
        <v>138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SUM(P99:P129)</f>
        <v>0</v>
      </c>
      <c r="Q98" s="198"/>
      <c r="R98" s="199">
        <f>SUM(R99:R129)</f>
        <v>0.012059999999999998</v>
      </c>
      <c r="S98" s="198"/>
      <c r="T98" s="200">
        <f>SUM(T99:T129)</f>
        <v>69.096249999999998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22</v>
      </c>
      <c r="AT98" s="202" t="s">
        <v>75</v>
      </c>
      <c r="AU98" s="202" t="s">
        <v>22</v>
      </c>
      <c r="AY98" s="201" t="s">
        <v>126</v>
      </c>
      <c r="BK98" s="203">
        <f>SUM(BK99:BK129)</f>
        <v>0</v>
      </c>
    </row>
    <row r="99" s="2" customFormat="1" ht="24.15" customHeight="1">
      <c r="A99" s="40"/>
      <c r="B99" s="41"/>
      <c r="C99" s="206" t="s">
        <v>85</v>
      </c>
      <c r="D99" s="206" t="s">
        <v>129</v>
      </c>
      <c r="E99" s="207" t="s">
        <v>139</v>
      </c>
      <c r="F99" s="208" t="s">
        <v>140</v>
      </c>
      <c r="G99" s="209" t="s">
        <v>141</v>
      </c>
      <c r="H99" s="210">
        <v>1031.2000000000001</v>
      </c>
      <c r="I99" s="211"/>
      <c r="J99" s="212">
        <f>ROUND(I99*H99,2)</f>
        <v>0</v>
      </c>
      <c r="K99" s="208" t="s">
        <v>142</v>
      </c>
      <c r="L99" s="46"/>
      <c r="M99" s="213" t="s">
        <v>20</v>
      </c>
      <c r="N99" s="214" t="s">
        <v>47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133</v>
      </c>
      <c r="AT99" s="217" t="s">
        <v>129</v>
      </c>
      <c r="AU99" s="217" t="s">
        <v>85</v>
      </c>
      <c r="AY99" s="19" t="s">
        <v>126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22</v>
      </c>
      <c r="BK99" s="218">
        <f>ROUND(I99*H99,2)</f>
        <v>0</v>
      </c>
      <c r="BL99" s="19" t="s">
        <v>133</v>
      </c>
      <c r="BM99" s="217" t="s">
        <v>143</v>
      </c>
    </row>
    <row r="100" s="2" customFormat="1">
      <c r="A100" s="40"/>
      <c r="B100" s="41"/>
      <c r="C100" s="42"/>
      <c r="D100" s="219" t="s">
        <v>135</v>
      </c>
      <c r="E100" s="42"/>
      <c r="F100" s="220" t="s">
        <v>144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135</v>
      </c>
      <c r="AU100" s="19" t="s">
        <v>85</v>
      </c>
    </row>
    <row r="101" s="2" customFormat="1">
      <c r="A101" s="40"/>
      <c r="B101" s="41"/>
      <c r="C101" s="42"/>
      <c r="D101" s="224" t="s">
        <v>145</v>
      </c>
      <c r="E101" s="42"/>
      <c r="F101" s="225" t="s">
        <v>146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145</v>
      </c>
      <c r="AU101" s="19" t="s">
        <v>85</v>
      </c>
    </row>
    <row r="102" s="13" customFormat="1">
      <c r="A102" s="13"/>
      <c r="B102" s="226"/>
      <c r="C102" s="227"/>
      <c r="D102" s="219" t="s">
        <v>147</v>
      </c>
      <c r="E102" s="228" t="s">
        <v>20</v>
      </c>
      <c r="F102" s="229" t="s">
        <v>148</v>
      </c>
      <c r="G102" s="227"/>
      <c r="H102" s="228" t="s">
        <v>20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147</v>
      </c>
      <c r="AU102" s="235" t="s">
        <v>85</v>
      </c>
      <c r="AV102" s="13" t="s">
        <v>22</v>
      </c>
      <c r="AW102" s="13" t="s">
        <v>38</v>
      </c>
      <c r="AX102" s="13" t="s">
        <v>76</v>
      </c>
      <c r="AY102" s="235" t="s">
        <v>126</v>
      </c>
    </row>
    <row r="103" s="13" customFormat="1">
      <c r="A103" s="13"/>
      <c r="B103" s="226"/>
      <c r="C103" s="227"/>
      <c r="D103" s="219" t="s">
        <v>147</v>
      </c>
      <c r="E103" s="228" t="s">
        <v>20</v>
      </c>
      <c r="F103" s="229" t="s">
        <v>149</v>
      </c>
      <c r="G103" s="227"/>
      <c r="H103" s="228" t="s">
        <v>20</v>
      </c>
      <c r="I103" s="230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147</v>
      </c>
      <c r="AU103" s="235" t="s">
        <v>85</v>
      </c>
      <c r="AV103" s="13" t="s">
        <v>22</v>
      </c>
      <c r="AW103" s="13" t="s">
        <v>38</v>
      </c>
      <c r="AX103" s="13" t="s">
        <v>76</v>
      </c>
      <c r="AY103" s="235" t="s">
        <v>126</v>
      </c>
    </row>
    <row r="104" s="14" customFormat="1">
      <c r="A104" s="14"/>
      <c r="B104" s="236"/>
      <c r="C104" s="237"/>
      <c r="D104" s="219" t="s">
        <v>147</v>
      </c>
      <c r="E104" s="238" t="s">
        <v>20</v>
      </c>
      <c r="F104" s="239" t="s">
        <v>150</v>
      </c>
      <c r="G104" s="237"/>
      <c r="H104" s="240">
        <v>1031.2000000000001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147</v>
      </c>
      <c r="AU104" s="246" t="s">
        <v>85</v>
      </c>
      <c r="AV104" s="14" t="s">
        <v>85</v>
      </c>
      <c r="AW104" s="14" t="s">
        <v>38</v>
      </c>
      <c r="AX104" s="14" t="s">
        <v>22</v>
      </c>
      <c r="AY104" s="246" t="s">
        <v>126</v>
      </c>
    </row>
    <row r="105" s="2" customFormat="1" ht="24.15" customHeight="1">
      <c r="A105" s="40"/>
      <c r="B105" s="41"/>
      <c r="C105" s="206" t="s">
        <v>151</v>
      </c>
      <c r="D105" s="206" t="s">
        <v>129</v>
      </c>
      <c r="E105" s="207" t="s">
        <v>152</v>
      </c>
      <c r="F105" s="208" t="s">
        <v>153</v>
      </c>
      <c r="G105" s="209" t="s">
        <v>132</v>
      </c>
      <c r="H105" s="210">
        <v>18</v>
      </c>
      <c r="I105" s="211"/>
      <c r="J105" s="212">
        <f>ROUND(I105*H105,2)</f>
        <v>0</v>
      </c>
      <c r="K105" s="208" t="s">
        <v>142</v>
      </c>
      <c r="L105" s="46"/>
      <c r="M105" s="213" t="s">
        <v>20</v>
      </c>
      <c r="N105" s="214" t="s">
        <v>47</v>
      </c>
      <c r="O105" s="86"/>
      <c r="P105" s="215">
        <f>O105*H105</f>
        <v>0</v>
      </c>
      <c r="Q105" s="215">
        <v>6.9999999999999994E-05</v>
      </c>
      <c r="R105" s="215">
        <f>Q105*H105</f>
        <v>0.0012599999999999998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133</v>
      </c>
      <c r="AT105" s="217" t="s">
        <v>129</v>
      </c>
      <c r="AU105" s="217" t="s">
        <v>85</v>
      </c>
      <c r="AY105" s="19" t="s">
        <v>126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22</v>
      </c>
      <c r="BK105" s="218">
        <f>ROUND(I105*H105,2)</f>
        <v>0</v>
      </c>
      <c r="BL105" s="19" t="s">
        <v>133</v>
      </c>
      <c r="BM105" s="217" t="s">
        <v>154</v>
      </c>
    </row>
    <row r="106" s="2" customFormat="1">
      <c r="A106" s="40"/>
      <c r="B106" s="41"/>
      <c r="C106" s="42"/>
      <c r="D106" s="219" t="s">
        <v>135</v>
      </c>
      <c r="E106" s="42"/>
      <c r="F106" s="220" t="s">
        <v>155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135</v>
      </c>
      <c r="AU106" s="19" t="s">
        <v>85</v>
      </c>
    </row>
    <row r="107" s="2" customFormat="1">
      <c r="A107" s="40"/>
      <c r="B107" s="41"/>
      <c r="C107" s="42"/>
      <c r="D107" s="224" t="s">
        <v>145</v>
      </c>
      <c r="E107" s="42"/>
      <c r="F107" s="225" t="s">
        <v>156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145</v>
      </c>
      <c r="AU107" s="19" t="s">
        <v>85</v>
      </c>
    </row>
    <row r="108" s="13" customFormat="1">
      <c r="A108" s="13"/>
      <c r="B108" s="226"/>
      <c r="C108" s="227"/>
      <c r="D108" s="219" t="s">
        <v>147</v>
      </c>
      <c r="E108" s="228" t="s">
        <v>20</v>
      </c>
      <c r="F108" s="229" t="s">
        <v>157</v>
      </c>
      <c r="G108" s="227"/>
      <c r="H108" s="228" t="s">
        <v>20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147</v>
      </c>
      <c r="AU108" s="235" t="s">
        <v>85</v>
      </c>
      <c r="AV108" s="13" t="s">
        <v>22</v>
      </c>
      <c r="AW108" s="13" t="s">
        <v>38</v>
      </c>
      <c r="AX108" s="13" t="s">
        <v>76</v>
      </c>
      <c r="AY108" s="235" t="s">
        <v>126</v>
      </c>
    </row>
    <row r="109" s="14" customFormat="1">
      <c r="A109" s="14"/>
      <c r="B109" s="236"/>
      <c r="C109" s="237"/>
      <c r="D109" s="219" t="s">
        <v>147</v>
      </c>
      <c r="E109" s="238" t="s">
        <v>20</v>
      </c>
      <c r="F109" s="239" t="s">
        <v>158</v>
      </c>
      <c r="G109" s="237"/>
      <c r="H109" s="240">
        <v>18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147</v>
      </c>
      <c r="AU109" s="246" t="s">
        <v>85</v>
      </c>
      <c r="AV109" s="14" t="s">
        <v>85</v>
      </c>
      <c r="AW109" s="14" t="s">
        <v>38</v>
      </c>
      <c r="AX109" s="14" t="s">
        <v>22</v>
      </c>
      <c r="AY109" s="246" t="s">
        <v>126</v>
      </c>
    </row>
    <row r="110" s="2" customFormat="1" ht="21.75" customHeight="1">
      <c r="A110" s="40"/>
      <c r="B110" s="41"/>
      <c r="C110" s="206" t="s">
        <v>133</v>
      </c>
      <c r="D110" s="206" t="s">
        <v>129</v>
      </c>
      <c r="E110" s="207" t="s">
        <v>159</v>
      </c>
      <c r="F110" s="208" t="s">
        <v>160</v>
      </c>
      <c r="G110" s="209" t="s">
        <v>132</v>
      </c>
      <c r="H110" s="210">
        <v>18</v>
      </c>
      <c r="I110" s="211"/>
      <c r="J110" s="212">
        <f>ROUND(I110*H110,2)</f>
        <v>0</v>
      </c>
      <c r="K110" s="208" t="s">
        <v>142</v>
      </c>
      <c r="L110" s="46"/>
      <c r="M110" s="213" t="s">
        <v>20</v>
      </c>
      <c r="N110" s="214" t="s">
        <v>47</v>
      </c>
      <c r="O110" s="86"/>
      <c r="P110" s="215">
        <f>O110*H110</f>
        <v>0</v>
      </c>
      <c r="Q110" s="215">
        <v>0.00059999999999999995</v>
      </c>
      <c r="R110" s="215">
        <f>Q110*H110</f>
        <v>0.010799999999999999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133</v>
      </c>
      <c r="AT110" s="217" t="s">
        <v>129</v>
      </c>
      <c r="AU110" s="217" t="s">
        <v>85</v>
      </c>
      <c r="AY110" s="19" t="s">
        <v>126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22</v>
      </c>
      <c r="BK110" s="218">
        <f>ROUND(I110*H110,2)</f>
        <v>0</v>
      </c>
      <c r="BL110" s="19" t="s">
        <v>133</v>
      </c>
      <c r="BM110" s="217" t="s">
        <v>161</v>
      </c>
    </row>
    <row r="111" s="2" customFormat="1">
      <c r="A111" s="40"/>
      <c r="B111" s="41"/>
      <c r="C111" s="42"/>
      <c r="D111" s="219" t="s">
        <v>135</v>
      </c>
      <c r="E111" s="42"/>
      <c r="F111" s="220" t="s">
        <v>162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135</v>
      </c>
      <c r="AU111" s="19" t="s">
        <v>85</v>
      </c>
    </row>
    <row r="112" s="2" customFormat="1">
      <c r="A112" s="40"/>
      <c r="B112" s="41"/>
      <c r="C112" s="42"/>
      <c r="D112" s="224" t="s">
        <v>145</v>
      </c>
      <c r="E112" s="42"/>
      <c r="F112" s="225" t="s">
        <v>163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145</v>
      </c>
      <c r="AU112" s="19" t="s">
        <v>85</v>
      </c>
    </row>
    <row r="113" s="13" customFormat="1">
      <c r="A113" s="13"/>
      <c r="B113" s="226"/>
      <c r="C113" s="227"/>
      <c r="D113" s="219" t="s">
        <v>147</v>
      </c>
      <c r="E113" s="228" t="s">
        <v>20</v>
      </c>
      <c r="F113" s="229" t="s">
        <v>157</v>
      </c>
      <c r="G113" s="227"/>
      <c r="H113" s="228" t="s">
        <v>20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147</v>
      </c>
      <c r="AU113" s="235" t="s">
        <v>85</v>
      </c>
      <c r="AV113" s="13" t="s">
        <v>22</v>
      </c>
      <c r="AW113" s="13" t="s">
        <v>38</v>
      </c>
      <c r="AX113" s="13" t="s">
        <v>76</v>
      </c>
      <c r="AY113" s="235" t="s">
        <v>126</v>
      </c>
    </row>
    <row r="114" s="14" customFormat="1">
      <c r="A114" s="14"/>
      <c r="B114" s="236"/>
      <c r="C114" s="237"/>
      <c r="D114" s="219" t="s">
        <v>147</v>
      </c>
      <c r="E114" s="238" t="s">
        <v>20</v>
      </c>
      <c r="F114" s="239" t="s">
        <v>158</v>
      </c>
      <c r="G114" s="237"/>
      <c r="H114" s="240">
        <v>18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147</v>
      </c>
      <c r="AU114" s="246" t="s">
        <v>85</v>
      </c>
      <c r="AV114" s="14" t="s">
        <v>85</v>
      </c>
      <c r="AW114" s="14" t="s">
        <v>38</v>
      </c>
      <c r="AX114" s="14" t="s">
        <v>22</v>
      </c>
      <c r="AY114" s="246" t="s">
        <v>126</v>
      </c>
    </row>
    <row r="115" s="2" customFormat="1" ht="24.15" customHeight="1">
      <c r="A115" s="40"/>
      <c r="B115" s="41"/>
      <c r="C115" s="206" t="s">
        <v>164</v>
      </c>
      <c r="D115" s="206" t="s">
        <v>129</v>
      </c>
      <c r="E115" s="207" t="s">
        <v>165</v>
      </c>
      <c r="F115" s="208" t="s">
        <v>166</v>
      </c>
      <c r="G115" s="209" t="s">
        <v>167</v>
      </c>
      <c r="H115" s="210">
        <v>48.395000000000003</v>
      </c>
      <c r="I115" s="211"/>
      <c r="J115" s="212">
        <f>ROUND(I115*H115,2)</f>
        <v>0</v>
      </c>
      <c r="K115" s="208" t="s">
        <v>142</v>
      </c>
      <c r="L115" s="46"/>
      <c r="M115" s="213" t="s">
        <v>20</v>
      </c>
      <c r="N115" s="214" t="s">
        <v>47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1.3999999999999999</v>
      </c>
      <c r="T115" s="216">
        <f>S115*H115</f>
        <v>67.753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133</v>
      </c>
      <c r="AT115" s="217" t="s">
        <v>129</v>
      </c>
      <c r="AU115" s="217" t="s">
        <v>85</v>
      </c>
      <c r="AY115" s="19" t="s">
        <v>126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22</v>
      </c>
      <c r="BK115" s="218">
        <f>ROUND(I115*H115,2)</f>
        <v>0</v>
      </c>
      <c r="BL115" s="19" t="s">
        <v>133</v>
      </c>
      <c r="BM115" s="217" t="s">
        <v>168</v>
      </c>
    </row>
    <row r="116" s="2" customFormat="1">
      <c r="A116" s="40"/>
      <c r="B116" s="41"/>
      <c r="C116" s="42"/>
      <c r="D116" s="219" t="s">
        <v>135</v>
      </c>
      <c r="E116" s="42"/>
      <c r="F116" s="220" t="s">
        <v>169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135</v>
      </c>
      <c r="AU116" s="19" t="s">
        <v>85</v>
      </c>
    </row>
    <row r="117" s="2" customFormat="1">
      <c r="A117" s="40"/>
      <c r="B117" s="41"/>
      <c r="C117" s="42"/>
      <c r="D117" s="224" t="s">
        <v>145</v>
      </c>
      <c r="E117" s="42"/>
      <c r="F117" s="225" t="s">
        <v>170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145</v>
      </c>
      <c r="AU117" s="19" t="s">
        <v>85</v>
      </c>
    </row>
    <row r="118" s="13" customFormat="1">
      <c r="A118" s="13"/>
      <c r="B118" s="226"/>
      <c r="C118" s="227"/>
      <c r="D118" s="219" t="s">
        <v>147</v>
      </c>
      <c r="E118" s="228" t="s">
        <v>20</v>
      </c>
      <c r="F118" s="229" t="s">
        <v>171</v>
      </c>
      <c r="G118" s="227"/>
      <c r="H118" s="228" t="s">
        <v>20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147</v>
      </c>
      <c r="AU118" s="235" t="s">
        <v>85</v>
      </c>
      <c r="AV118" s="13" t="s">
        <v>22</v>
      </c>
      <c r="AW118" s="13" t="s">
        <v>38</v>
      </c>
      <c r="AX118" s="13" t="s">
        <v>76</v>
      </c>
      <c r="AY118" s="235" t="s">
        <v>126</v>
      </c>
    </row>
    <row r="119" s="13" customFormat="1">
      <c r="A119" s="13"/>
      <c r="B119" s="226"/>
      <c r="C119" s="227"/>
      <c r="D119" s="219" t="s">
        <v>147</v>
      </c>
      <c r="E119" s="228" t="s">
        <v>20</v>
      </c>
      <c r="F119" s="229" t="s">
        <v>172</v>
      </c>
      <c r="G119" s="227"/>
      <c r="H119" s="228" t="s">
        <v>20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147</v>
      </c>
      <c r="AU119" s="235" t="s">
        <v>85</v>
      </c>
      <c r="AV119" s="13" t="s">
        <v>22</v>
      </c>
      <c r="AW119" s="13" t="s">
        <v>38</v>
      </c>
      <c r="AX119" s="13" t="s">
        <v>76</v>
      </c>
      <c r="AY119" s="235" t="s">
        <v>126</v>
      </c>
    </row>
    <row r="120" s="14" customFormat="1">
      <c r="A120" s="14"/>
      <c r="B120" s="236"/>
      <c r="C120" s="237"/>
      <c r="D120" s="219" t="s">
        <v>147</v>
      </c>
      <c r="E120" s="238" t="s">
        <v>20</v>
      </c>
      <c r="F120" s="239" t="s">
        <v>173</v>
      </c>
      <c r="G120" s="237"/>
      <c r="H120" s="240">
        <v>48.395000000000003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147</v>
      </c>
      <c r="AU120" s="246" t="s">
        <v>85</v>
      </c>
      <c r="AV120" s="14" t="s">
        <v>85</v>
      </c>
      <c r="AW120" s="14" t="s">
        <v>38</v>
      </c>
      <c r="AX120" s="14" t="s">
        <v>22</v>
      </c>
      <c r="AY120" s="246" t="s">
        <v>126</v>
      </c>
    </row>
    <row r="121" s="2" customFormat="1" ht="33" customHeight="1">
      <c r="A121" s="40"/>
      <c r="B121" s="41"/>
      <c r="C121" s="206" t="s">
        <v>127</v>
      </c>
      <c r="D121" s="206" t="s">
        <v>129</v>
      </c>
      <c r="E121" s="207" t="s">
        <v>174</v>
      </c>
      <c r="F121" s="208" t="s">
        <v>175</v>
      </c>
      <c r="G121" s="209" t="s">
        <v>141</v>
      </c>
      <c r="H121" s="210">
        <v>12.25</v>
      </c>
      <c r="I121" s="211"/>
      <c r="J121" s="212">
        <f>ROUND(I121*H121,2)</f>
        <v>0</v>
      </c>
      <c r="K121" s="208" t="s">
        <v>20</v>
      </c>
      <c r="L121" s="46"/>
      <c r="M121" s="213" t="s">
        <v>20</v>
      </c>
      <c r="N121" s="214" t="s">
        <v>47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0.109</v>
      </c>
      <c r="T121" s="216">
        <f>S121*H121</f>
        <v>1.3352500000000001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133</v>
      </c>
      <c r="AT121" s="217" t="s">
        <v>129</v>
      </c>
      <c r="AU121" s="217" t="s">
        <v>85</v>
      </c>
      <c r="AY121" s="19" t="s">
        <v>126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22</v>
      </c>
      <c r="BK121" s="218">
        <f>ROUND(I121*H121,2)</f>
        <v>0</v>
      </c>
      <c r="BL121" s="19" t="s">
        <v>133</v>
      </c>
      <c r="BM121" s="217" t="s">
        <v>176</v>
      </c>
    </row>
    <row r="122" s="2" customFormat="1">
      <c r="A122" s="40"/>
      <c r="B122" s="41"/>
      <c r="C122" s="42"/>
      <c r="D122" s="219" t="s">
        <v>135</v>
      </c>
      <c r="E122" s="42"/>
      <c r="F122" s="220" t="s">
        <v>177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135</v>
      </c>
      <c r="AU122" s="19" t="s">
        <v>85</v>
      </c>
    </row>
    <row r="123" s="13" customFormat="1">
      <c r="A123" s="13"/>
      <c r="B123" s="226"/>
      <c r="C123" s="227"/>
      <c r="D123" s="219" t="s">
        <v>147</v>
      </c>
      <c r="E123" s="228" t="s">
        <v>20</v>
      </c>
      <c r="F123" s="229" t="s">
        <v>171</v>
      </c>
      <c r="G123" s="227"/>
      <c r="H123" s="228" t="s">
        <v>20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147</v>
      </c>
      <c r="AU123" s="235" t="s">
        <v>85</v>
      </c>
      <c r="AV123" s="13" t="s">
        <v>22</v>
      </c>
      <c r="AW123" s="13" t="s">
        <v>38</v>
      </c>
      <c r="AX123" s="13" t="s">
        <v>76</v>
      </c>
      <c r="AY123" s="235" t="s">
        <v>126</v>
      </c>
    </row>
    <row r="124" s="14" customFormat="1">
      <c r="A124" s="14"/>
      <c r="B124" s="236"/>
      <c r="C124" s="237"/>
      <c r="D124" s="219" t="s">
        <v>147</v>
      </c>
      <c r="E124" s="238" t="s">
        <v>20</v>
      </c>
      <c r="F124" s="239" t="s">
        <v>178</v>
      </c>
      <c r="G124" s="237"/>
      <c r="H124" s="240">
        <v>12.25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147</v>
      </c>
      <c r="AU124" s="246" t="s">
        <v>85</v>
      </c>
      <c r="AV124" s="14" t="s">
        <v>85</v>
      </c>
      <c r="AW124" s="14" t="s">
        <v>38</v>
      </c>
      <c r="AX124" s="14" t="s">
        <v>22</v>
      </c>
      <c r="AY124" s="246" t="s">
        <v>126</v>
      </c>
    </row>
    <row r="125" s="2" customFormat="1" ht="16.5" customHeight="1">
      <c r="A125" s="40"/>
      <c r="B125" s="41"/>
      <c r="C125" s="206" t="s">
        <v>179</v>
      </c>
      <c r="D125" s="206" t="s">
        <v>129</v>
      </c>
      <c r="E125" s="207" t="s">
        <v>180</v>
      </c>
      <c r="F125" s="208" t="s">
        <v>181</v>
      </c>
      <c r="G125" s="209" t="s">
        <v>132</v>
      </c>
      <c r="H125" s="210">
        <v>1</v>
      </c>
      <c r="I125" s="211"/>
      <c r="J125" s="212">
        <f>ROUND(I125*H125,2)</f>
        <v>0</v>
      </c>
      <c r="K125" s="208" t="s">
        <v>20</v>
      </c>
      <c r="L125" s="46"/>
      <c r="M125" s="213" t="s">
        <v>20</v>
      </c>
      <c r="N125" s="214" t="s">
        <v>47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0.0080000000000000002</v>
      </c>
      <c r="T125" s="216">
        <f>S125*H125</f>
        <v>0.0080000000000000002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133</v>
      </c>
      <c r="AT125" s="217" t="s">
        <v>129</v>
      </c>
      <c r="AU125" s="217" t="s">
        <v>85</v>
      </c>
      <c r="AY125" s="19" t="s">
        <v>126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22</v>
      </c>
      <c r="BK125" s="218">
        <f>ROUND(I125*H125,2)</f>
        <v>0</v>
      </c>
      <c r="BL125" s="19" t="s">
        <v>133</v>
      </c>
      <c r="BM125" s="217" t="s">
        <v>182</v>
      </c>
    </row>
    <row r="126" s="2" customFormat="1">
      <c r="A126" s="40"/>
      <c r="B126" s="41"/>
      <c r="C126" s="42"/>
      <c r="D126" s="219" t="s">
        <v>135</v>
      </c>
      <c r="E126" s="42"/>
      <c r="F126" s="220" t="s">
        <v>181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135</v>
      </c>
      <c r="AU126" s="19" t="s">
        <v>85</v>
      </c>
    </row>
    <row r="127" s="13" customFormat="1">
      <c r="A127" s="13"/>
      <c r="B127" s="226"/>
      <c r="C127" s="227"/>
      <c r="D127" s="219" t="s">
        <v>147</v>
      </c>
      <c r="E127" s="228" t="s">
        <v>20</v>
      </c>
      <c r="F127" s="229" t="s">
        <v>171</v>
      </c>
      <c r="G127" s="227"/>
      <c r="H127" s="228" t="s">
        <v>20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147</v>
      </c>
      <c r="AU127" s="235" t="s">
        <v>85</v>
      </c>
      <c r="AV127" s="13" t="s">
        <v>22</v>
      </c>
      <c r="AW127" s="13" t="s">
        <v>38</v>
      </c>
      <c r="AX127" s="13" t="s">
        <v>76</v>
      </c>
      <c r="AY127" s="235" t="s">
        <v>126</v>
      </c>
    </row>
    <row r="128" s="13" customFormat="1">
      <c r="A128" s="13"/>
      <c r="B128" s="226"/>
      <c r="C128" s="227"/>
      <c r="D128" s="219" t="s">
        <v>147</v>
      </c>
      <c r="E128" s="228" t="s">
        <v>20</v>
      </c>
      <c r="F128" s="229" t="s">
        <v>183</v>
      </c>
      <c r="G128" s="227"/>
      <c r="H128" s="228" t="s">
        <v>20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147</v>
      </c>
      <c r="AU128" s="235" t="s">
        <v>85</v>
      </c>
      <c r="AV128" s="13" t="s">
        <v>22</v>
      </c>
      <c r="AW128" s="13" t="s">
        <v>38</v>
      </c>
      <c r="AX128" s="13" t="s">
        <v>76</v>
      </c>
      <c r="AY128" s="235" t="s">
        <v>126</v>
      </c>
    </row>
    <row r="129" s="14" customFormat="1">
      <c r="A129" s="14"/>
      <c r="B129" s="236"/>
      <c r="C129" s="237"/>
      <c r="D129" s="219" t="s">
        <v>147</v>
      </c>
      <c r="E129" s="238" t="s">
        <v>20</v>
      </c>
      <c r="F129" s="239" t="s">
        <v>22</v>
      </c>
      <c r="G129" s="237"/>
      <c r="H129" s="240">
        <v>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147</v>
      </c>
      <c r="AU129" s="246" t="s">
        <v>85</v>
      </c>
      <c r="AV129" s="14" t="s">
        <v>85</v>
      </c>
      <c r="AW129" s="14" t="s">
        <v>38</v>
      </c>
      <c r="AX129" s="14" t="s">
        <v>22</v>
      </c>
      <c r="AY129" s="246" t="s">
        <v>126</v>
      </c>
    </row>
    <row r="130" s="12" customFormat="1" ht="22.8" customHeight="1">
      <c r="A130" s="12"/>
      <c r="B130" s="190"/>
      <c r="C130" s="191"/>
      <c r="D130" s="192" t="s">
        <v>75</v>
      </c>
      <c r="E130" s="204" t="s">
        <v>184</v>
      </c>
      <c r="F130" s="204" t="s">
        <v>185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SUM(P131:P153)</f>
        <v>0</v>
      </c>
      <c r="Q130" s="198"/>
      <c r="R130" s="199">
        <f>SUM(R131:R153)</f>
        <v>0</v>
      </c>
      <c r="S130" s="198"/>
      <c r="T130" s="200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22</v>
      </c>
      <c r="AT130" s="202" t="s">
        <v>75</v>
      </c>
      <c r="AU130" s="202" t="s">
        <v>22</v>
      </c>
      <c r="AY130" s="201" t="s">
        <v>126</v>
      </c>
      <c r="BK130" s="203">
        <f>SUM(BK131:BK153)</f>
        <v>0</v>
      </c>
    </row>
    <row r="131" s="2" customFormat="1" ht="33" customHeight="1">
      <c r="A131" s="40"/>
      <c r="B131" s="41"/>
      <c r="C131" s="206" t="s">
        <v>186</v>
      </c>
      <c r="D131" s="206" t="s">
        <v>129</v>
      </c>
      <c r="E131" s="207" t="s">
        <v>187</v>
      </c>
      <c r="F131" s="208" t="s">
        <v>188</v>
      </c>
      <c r="G131" s="209" t="s">
        <v>189</v>
      </c>
      <c r="H131" s="210">
        <v>94.343999999999994</v>
      </c>
      <c r="I131" s="211"/>
      <c r="J131" s="212">
        <f>ROUND(I131*H131,2)</f>
        <v>0</v>
      </c>
      <c r="K131" s="208" t="s">
        <v>142</v>
      </c>
      <c r="L131" s="46"/>
      <c r="M131" s="213" t="s">
        <v>20</v>
      </c>
      <c r="N131" s="214" t="s">
        <v>47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133</v>
      </c>
      <c r="AT131" s="217" t="s">
        <v>129</v>
      </c>
      <c r="AU131" s="217" t="s">
        <v>85</v>
      </c>
      <c r="AY131" s="19" t="s">
        <v>126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22</v>
      </c>
      <c r="BK131" s="218">
        <f>ROUND(I131*H131,2)</f>
        <v>0</v>
      </c>
      <c r="BL131" s="19" t="s">
        <v>133</v>
      </c>
      <c r="BM131" s="217" t="s">
        <v>190</v>
      </c>
    </row>
    <row r="132" s="2" customFormat="1">
      <c r="A132" s="40"/>
      <c r="B132" s="41"/>
      <c r="C132" s="42"/>
      <c r="D132" s="219" t="s">
        <v>135</v>
      </c>
      <c r="E132" s="42"/>
      <c r="F132" s="220" t="s">
        <v>191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135</v>
      </c>
      <c r="AU132" s="19" t="s">
        <v>85</v>
      </c>
    </row>
    <row r="133" s="2" customFormat="1">
      <c r="A133" s="40"/>
      <c r="B133" s="41"/>
      <c r="C133" s="42"/>
      <c r="D133" s="224" t="s">
        <v>145</v>
      </c>
      <c r="E133" s="42"/>
      <c r="F133" s="225" t="s">
        <v>192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145</v>
      </c>
      <c r="AU133" s="19" t="s">
        <v>85</v>
      </c>
    </row>
    <row r="134" s="2" customFormat="1" ht="21.75" customHeight="1">
      <c r="A134" s="40"/>
      <c r="B134" s="41"/>
      <c r="C134" s="206" t="s">
        <v>137</v>
      </c>
      <c r="D134" s="206" t="s">
        <v>129</v>
      </c>
      <c r="E134" s="207" t="s">
        <v>193</v>
      </c>
      <c r="F134" s="208" t="s">
        <v>194</v>
      </c>
      <c r="G134" s="209" t="s">
        <v>195</v>
      </c>
      <c r="H134" s="210">
        <v>12</v>
      </c>
      <c r="I134" s="211"/>
      <c r="J134" s="212">
        <f>ROUND(I134*H134,2)</f>
        <v>0</v>
      </c>
      <c r="K134" s="208" t="s">
        <v>142</v>
      </c>
      <c r="L134" s="46"/>
      <c r="M134" s="213" t="s">
        <v>20</v>
      </c>
      <c r="N134" s="214" t="s">
        <v>47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133</v>
      </c>
      <c r="AT134" s="217" t="s">
        <v>129</v>
      </c>
      <c r="AU134" s="217" t="s">
        <v>85</v>
      </c>
      <c r="AY134" s="19" t="s">
        <v>126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22</v>
      </c>
      <c r="BK134" s="218">
        <f>ROUND(I134*H134,2)</f>
        <v>0</v>
      </c>
      <c r="BL134" s="19" t="s">
        <v>133</v>
      </c>
      <c r="BM134" s="217" t="s">
        <v>196</v>
      </c>
    </row>
    <row r="135" s="2" customFormat="1">
      <c r="A135" s="40"/>
      <c r="B135" s="41"/>
      <c r="C135" s="42"/>
      <c r="D135" s="219" t="s">
        <v>135</v>
      </c>
      <c r="E135" s="42"/>
      <c r="F135" s="220" t="s">
        <v>197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135</v>
      </c>
      <c r="AU135" s="19" t="s">
        <v>85</v>
      </c>
    </row>
    <row r="136" s="2" customFormat="1">
      <c r="A136" s="40"/>
      <c r="B136" s="41"/>
      <c r="C136" s="42"/>
      <c r="D136" s="224" t="s">
        <v>145</v>
      </c>
      <c r="E136" s="42"/>
      <c r="F136" s="225" t="s">
        <v>198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145</v>
      </c>
      <c r="AU136" s="19" t="s">
        <v>85</v>
      </c>
    </row>
    <row r="137" s="13" customFormat="1">
      <c r="A137" s="13"/>
      <c r="B137" s="226"/>
      <c r="C137" s="227"/>
      <c r="D137" s="219" t="s">
        <v>147</v>
      </c>
      <c r="E137" s="228" t="s">
        <v>20</v>
      </c>
      <c r="F137" s="229" t="s">
        <v>199</v>
      </c>
      <c r="G137" s="227"/>
      <c r="H137" s="228" t="s">
        <v>20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147</v>
      </c>
      <c r="AU137" s="235" t="s">
        <v>85</v>
      </c>
      <c r="AV137" s="13" t="s">
        <v>22</v>
      </c>
      <c r="AW137" s="13" t="s">
        <v>38</v>
      </c>
      <c r="AX137" s="13" t="s">
        <v>76</v>
      </c>
      <c r="AY137" s="235" t="s">
        <v>126</v>
      </c>
    </row>
    <row r="138" s="14" customFormat="1">
      <c r="A138" s="14"/>
      <c r="B138" s="236"/>
      <c r="C138" s="237"/>
      <c r="D138" s="219" t="s">
        <v>147</v>
      </c>
      <c r="E138" s="238" t="s">
        <v>20</v>
      </c>
      <c r="F138" s="239" t="s">
        <v>200</v>
      </c>
      <c r="G138" s="237"/>
      <c r="H138" s="240">
        <v>12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147</v>
      </c>
      <c r="AU138" s="246" t="s">
        <v>85</v>
      </c>
      <c r="AV138" s="14" t="s">
        <v>85</v>
      </c>
      <c r="AW138" s="14" t="s">
        <v>38</v>
      </c>
      <c r="AX138" s="14" t="s">
        <v>22</v>
      </c>
      <c r="AY138" s="246" t="s">
        <v>126</v>
      </c>
    </row>
    <row r="139" s="2" customFormat="1" ht="24.15" customHeight="1">
      <c r="A139" s="40"/>
      <c r="B139" s="41"/>
      <c r="C139" s="206" t="s">
        <v>27</v>
      </c>
      <c r="D139" s="206" t="s">
        <v>129</v>
      </c>
      <c r="E139" s="207" t="s">
        <v>201</v>
      </c>
      <c r="F139" s="208" t="s">
        <v>202</v>
      </c>
      <c r="G139" s="209" t="s">
        <v>195</v>
      </c>
      <c r="H139" s="210">
        <v>120</v>
      </c>
      <c r="I139" s="211"/>
      <c r="J139" s="212">
        <f>ROUND(I139*H139,2)</f>
        <v>0</v>
      </c>
      <c r="K139" s="208" t="s">
        <v>142</v>
      </c>
      <c r="L139" s="46"/>
      <c r="M139" s="213" t="s">
        <v>20</v>
      </c>
      <c r="N139" s="214" t="s">
        <v>47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133</v>
      </c>
      <c r="AT139" s="217" t="s">
        <v>129</v>
      </c>
      <c r="AU139" s="217" t="s">
        <v>85</v>
      </c>
      <c r="AY139" s="19" t="s">
        <v>126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22</v>
      </c>
      <c r="BK139" s="218">
        <f>ROUND(I139*H139,2)</f>
        <v>0</v>
      </c>
      <c r="BL139" s="19" t="s">
        <v>133</v>
      </c>
      <c r="BM139" s="217" t="s">
        <v>203</v>
      </c>
    </row>
    <row r="140" s="2" customFormat="1">
      <c r="A140" s="40"/>
      <c r="B140" s="41"/>
      <c r="C140" s="42"/>
      <c r="D140" s="219" t="s">
        <v>135</v>
      </c>
      <c r="E140" s="42"/>
      <c r="F140" s="220" t="s">
        <v>204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135</v>
      </c>
      <c r="AU140" s="19" t="s">
        <v>85</v>
      </c>
    </row>
    <row r="141" s="2" customFormat="1">
      <c r="A141" s="40"/>
      <c r="B141" s="41"/>
      <c r="C141" s="42"/>
      <c r="D141" s="224" t="s">
        <v>145</v>
      </c>
      <c r="E141" s="42"/>
      <c r="F141" s="225" t="s">
        <v>205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145</v>
      </c>
      <c r="AU141" s="19" t="s">
        <v>85</v>
      </c>
    </row>
    <row r="142" s="13" customFormat="1">
      <c r="A142" s="13"/>
      <c r="B142" s="226"/>
      <c r="C142" s="227"/>
      <c r="D142" s="219" t="s">
        <v>147</v>
      </c>
      <c r="E142" s="228" t="s">
        <v>20</v>
      </c>
      <c r="F142" s="229" t="s">
        <v>199</v>
      </c>
      <c r="G142" s="227"/>
      <c r="H142" s="228" t="s">
        <v>20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147</v>
      </c>
      <c r="AU142" s="235" t="s">
        <v>85</v>
      </c>
      <c r="AV142" s="13" t="s">
        <v>22</v>
      </c>
      <c r="AW142" s="13" t="s">
        <v>38</v>
      </c>
      <c r="AX142" s="13" t="s">
        <v>76</v>
      </c>
      <c r="AY142" s="235" t="s">
        <v>126</v>
      </c>
    </row>
    <row r="143" s="14" customFormat="1">
      <c r="A143" s="14"/>
      <c r="B143" s="236"/>
      <c r="C143" s="237"/>
      <c r="D143" s="219" t="s">
        <v>147</v>
      </c>
      <c r="E143" s="238" t="s">
        <v>20</v>
      </c>
      <c r="F143" s="239" t="s">
        <v>206</v>
      </c>
      <c r="G143" s="237"/>
      <c r="H143" s="240">
        <v>120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147</v>
      </c>
      <c r="AU143" s="246" t="s">
        <v>85</v>
      </c>
      <c r="AV143" s="14" t="s">
        <v>85</v>
      </c>
      <c r="AW143" s="14" t="s">
        <v>38</v>
      </c>
      <c r="AX143" s="14" t="s">
        <v>22</v>
      </c>
      <c r="AY143" s="246" t="s">
        <v>126</v>
      </c>
    </row>
    <row r="144" s="2" customFormat="1" ht="24.15" customHeight="1">
      <c r="A144" s="40"/>
      <c r="B144" s="41"/>
      <c r="C144" s="206" t="s">
        <v>207</v>
      </c>
      <c r="D144" s="206" t="s">
        <v>129</v>
      </c>
      <c r="E144" s="207" t="s">
        <v>208</v>
      </c>
      <c r="F144" s="208" t="s">
        <v>209</v>
      </c>
      <c r="G144" s="209" t="s">
        <v>189</v>
      </c>
      <c r="H144" s="210">
        <v>94.343999999999994</v>
      </c>
      <c r="I144" s="211"/>
      <c r="J144" s="212">
        <f>ROUND(I144*H144,2)</f>
        <v>0</v>
      </c>
      <c r="K144" s="208" t="s">
        <v>142</v>
      </c>
      <c r="L144" s="46"/>
      <c r="M144" s="213" t="s">
        <v>20</v>
      </c>
      <c r="N144" s="214" t="s">
        <v>47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133</v>
      </c>
      <c r="AT144" s="217" t="s">
        <v>129</v>
      </c>
      <c r="AU144" s="217" t="s">
        <v>85</v>
      </c>
      <c r="AY144" s="19" t="s">
        <v>126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22</v>
      </c>
      <c r="BK144" s="218">
        <f>ROUND(I144*H144,2)</f>
        <v>0</v>
      </c>
      <c r="BL144" s="19" t="s">
        <v>133</v>
      </c>
      <c r="BM144" s="217" t="s">
        <v>210</v>
      </c>
    </row>
    <row r="145" s="2" customFormat="1">
      <c r="A145" s="40"/>
      <c r="B145" s="41"/>
      <c r="C145" s="42"/>
      <c r="D145" s="219" t="s">
        <v>135</v>
      </c>
      <c r="E145" s="42"/>
      <c r="F145" s="220" t="s">
        <v>211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135</v>
      </c>
      <c r="AU145" s="19" t="s">
        <v>85</v>
      </c>
    </row>
    <row r="146" s="2" customFormat="1">
      <c r="A146" s="40"/>
      <c r="B146" s="41"/>
      <c r="C146" s="42"/>
      <c r="D146" s="224" t="s">
        <v>145</v>
      </c>
      <c r="E146" s="42"/>
      <c r="F146" s="225" t="s">
        <v>212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145</v>
      </c>
      <c r="AU146" s="19" t="s">
        <v>85</v>
      </c>
    </row>
    <row r="147" s="2" customFormat="1" ht="24.15" customHeight="1">
      <c r="A147" s="40"/>
      <c r="B147" s="41"/>
      <c r="C147" s="206" t="s">
        <v>200</v>
      </c>
      <c r="D147" s="206" t="s">
        <v>129</v>
      </c>
      <c r="E147" s="207" t="s">
        <v>213</v>
      </c>
      <c r="F147" s="208" t="s">
        <v>214</v>
      </c>
      <c r="G147" s="209" t="s">
        <v>189</v>
      </c>
      <c r="H147" s="210">
        <v>1320.816</v>
      </c>
      <c r="I147" s="211"/>
      <c r="J147" s="212">
        <f>ROUND(I147*H147,2)</f>
        <v>0</v>
      </c>
      <c r="K147" s="208" t="s">
        <v>142</v>
      </c>
      <c r="L147" s="46"/>
      <c r="M147" s="213" t="s">
        <v>20</v>
      </c>
      <c r="N147" s="214" t="s">
        <v>47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133</v>
      </c>
      <c r="AT147" s="217" t="s">
        <v>129</v>
      </c>
      <c r="AU147" s="217" t="s">
        <v>85</v>
      </c>
      <c r="AY147" s="19" t="s">
        <v>126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22</v>
      </c>
      <c r="BK147" s="218">
        <f>ROUND(I147*H147,2)</f>
        <v>0</v>
      </c>
      <c r="BL147" s="19" t="s">
        <v>133</v>
      </c>
      <c r="BM147" s="217" t="s">
        <v>215</v>
      </c>
    </row>
    <row r="148" s="2" customFormat="1">
      <c r="A148" s="40"/>
      <c r="B148" s="41"/>
      <c r="C148" s="42"/>
      <c r="D148" s="219" t="s">
        <v>135</v>
      </c>
      <c r="E148" s="42"/>
      <c r="F148" s="220" t="s">
        <v>216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135</v>
      </c>
      <c r="AU148" s="19" t="s">
        <v>85</v>
      </c>
    </row>
    <row r="149" s="2" customFormat="1">
      <c r="A149" s="40"/>
      <c r="B149" s="41"/>
      <c r="C149" s="42"/>
      <c r="D149" s="224" t="s">
        <v>145</v>
      </c>
      <c r="E149" s="42"/>
      <c r="F149" s="225" t="s">
        <v>217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145</v>
      </c>
      <c r="AU149" s="19" t="s">
        <v>85</v>
      </c>
    </row>
    <row r="150" s="14" customFormat="1">
      <c r="A150" s="14"/>
      <c r="B150" s="236"/>
      <c r="C150" s="237"/>
      <c r="D150" s="219" t="s">
        <v>147</v>
      </c>
      <c r="E150" s="237"/>
      <c r="F150" s="239" t="s">
        <v>218</v>
      </c>
      <c r="G150" s="237"/>
      <c r="H150" s="240">
        <v>1320.816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147</v>
      </c>
      <c r="AU150" s="246" t="s">
        <v>85</v>
      </c>
      <c r="AV150" s="14" t="s">
        <v>85</v>
      </c>
      <c r="AW150" s="14" t="s">
        <v>4</v>
      </c>
      <c r="AX150" s="14" t="s">
        <v>22</v>
      </c>
      <c r="AY150" s="246" t="s">
        <v>126</v>
      </c>
    </row>
    <row r="151" s="2" customFormat="1" ht="37.8" customHeight="1">
      <c r="A151" s="40"/>
      <c r="B151" s="41"/>
      <c r="C151" s="206" t="s">
        <v>219</v>
      </c>
      <c r="D151" s="206" t="s">
        <v>129</v>
      </c>
      <c r="E151" s="207" t="s">
        <v>220</v>
      </c>
      <c r="F151" s="208" t="s">
        <v>221</v>
      </c>
      <c r="G151" s="209" t="s">
        <v>189</v>
      </c>
      <c r="H151" s="210">
        <v>94.332999999999998</v>
      </c>
      <c r="I151" s="211"/>
      <c r="J151" s="212">
        <f>ROUND(I151*H151,2)</f>
        <v>0</v>
      </c>
      <c r="K151" s="208" t="s">
        <v>142</v>
      </c>
      <c r="L151" s="46"/>
      <c r="M151" s="213" t="s">
        <v>20</v>
      </c>
      <c r="N151" s="214" t="s">
        <v>47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133</v>
      </c>
      <c r="AT151" s="217" t="s">
        <v>129</v>
      </c>
      <c r="AU151" s="217" t="s">
        <v>85</v>
      </c>
      <c r="AY151" s="19" t="s">
        <v>126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22</v>
      </c>
      <c r="BK151" s="218">
        <f>ROUND(I151*H151,2)</f>
        <v>0</v>
      </c>
      <c r="BL151" s="19" t="s">
        <v>133</v>
      </c>
      <c r="BM151" s="217" t="s">
        <v>222</v>
      </c>
    </row>
    <row r="152" s="2" customFormat="1">
      <c r="A152" s="40"/>
      <c r="B152" s="41"/>
      <c r="C152" s="42"/>
      <c r="D152" s="219" t="s">
        <v>135</v>
      </c>
      <c r="E152" s="42"/>
      <c r="F152" s="220" t="s">
        <v>223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135</v>
      </c>
      <c r="AU152" s="19" t="s">
        <v>85</v>
      </c>
    </row>
    <row r="153" s="2" customFormat="1">
      <c r="A153" s="40"/>
      <c r="B153" s="41"/>
      <c r="C153" s="42"/>
      <c r="D153" s="224" t="s">
        <v>145</v>
      </c>
      <c r="E153" s="42"/>
      <c r="F153" s="225" t="s">
        <v>224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145</v>
      </c>
      <c r="AU153" s="19" t="s">
        <v>85</v>
      </c>
    </row>
    <row r="154" s="12" customFormat="1" ht="25.92" customHeight="1">
      <c r="A154" s="12"/>
      <c r="B154" s="190"/>
      <c r="C154" s="191"/>
      <c r="D154" s="192" t="s">
        <v>75</v>
      </c>
      <c r="E154" s="193" t="s">
        <v>225</v>
      </c>
      <c r="F154" s="193" t="s">
        <v>226</v>
      </c>
      <c r="G154" s="191"/>
      <c r="H154" s="191"/>
      <c r="I154" s="194"/>
      <c r="J154" s="195">
        <f>BK154</f>
        <v>0</v>
      </c>
      <c r="K154" s="191"/>
      <c r="L154" s="196"/>
      <c r="M154" s="197"/>
      <c r="N154" s="198"/>
      <c r="O154" s="198"/>
      <c r="P154" s="199">
        <f>P155+P407+P466+P485+P560+P583+P635</f>
        <v>0</v>
      </c>
      <c r="Q154" s="198"/>
      <c r="R154" s="199">
        <f>R155+R407+R466+R485+R560+R583+R635</f>
        <v>36.508761363000012</v>
      </c>
      <c r="S154" s="198"/>
      <c r="T154" s="200">
        <f>T155+T407+T466+T485+T560+T583+T635</f>
        <v>25.2479774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85</v>
      </c>
      <c r="AT154" s="202" t="s">
        <v>75</v>
      </c>
      <c r="AU154" s="202" t="s">
        <v>76</v>
      </c>
      <c r="AY154" s="201" t="s">
        <v>126</v>
      </c>
      <c r="BK154" s="203">
        <f>BK155+BK407+BK466+BK485+BK560+BK583+BK635</f>
        <v>0</v>
      </c>
    </row>
    <row r="155" s="12" customFormat="1" ht="22.8" customHeight="1">
      <c r="A155" s="12"/>
      <c r="B155" s="190"/>
      <c r="C155" s="191"/>
      <c r="D155" s="192" t="s">
        <v>75</v>
      </c>
      <c r="E155" s="204" t="s">
        <v>227</v>
      </c>
      <c r="F155" s="204" t="s">
        <v>228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SUM(P156:P406)</f>
        <v>0</v>
      </c>
      <c r="Q155" s="198"/>
      <c r="R155" s="199">
        <f>SUM(R156:R406)</f>
        <v>27.424253000000004</v>
      </c>
      <c r="S155" s="198"/>
      <c r="T155" s="200">
        <f>SUM(T156:T406)</f>
        <v>17.188747800000002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85</v>
      </c>
      <c r="AT155" s="202" t="s">
        <v>75</v>
      </c>
      <c r="AU155" s="202" t="s">
        <v>22</v>
      </c>
      <c r="AY155" s="201" t="s">
        <v>126</v>
      </c>
      <c r="BK155" s="203">
        <f>SUM(BK156:BK406)</f>
        <v>0</v>
      </c>
    </row>
    <row r="156" s="2" customFormat="1" ht="16.5" customHeight="1">
      <c r="A156" s="40"/>
      <c r="B156" s="41"/>
      <c r="C156" s="206" t="s">
        <v>229</v>
      </c>
      <c r="D156" s="206" t="s">
        <v>129</v>
      </c>
      <c r="E156" s="207" t="s">
        <v>230</v>
      </c>
      <c r="F156" s="208" t="s">
        <v>231</v>
      </c>
      <c r="G156" s="209" t="s">
        <v>195</v>
      </c>
      <c r="H156" s="210">
        <v>778.57000000000005</v>
      </c>
      <c r="I156" s="211"/>
      <c r="J156" s="212">
        <f>ROUND(I156*H156,2)</f>
        <v>0</v>
      </c>
      <c r="K156" s="208" t="s">
        <v>142</v>
      </c>
      <c r="L156" s="46"/>
      <c r="M156" s="213" t="s">
        <v>20</v>
      </c>
      <c r="N156" s="214" t="s">
        <v>47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0.0015</v>
      </c>
      <c r="T156" s="216">
        <f>S156*H156</f>
        <v>1.1678550000000001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232</v>
      </c>
      <c r="AT156" s="217" t="s">
        <v>129</v>
      </c>
      <c r="AU156" s="217" t="s">
        <v>85</v>
      </c>
      <c r="AY156" s="19" t="s">
        <v>126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22</v>
      </c>
      <c r="BK156" s="218">
        <f>ROUND(I156*H156,2)</f>
        <v>0</v>
      </c>
      <c r="BL156" s="19" t="s">
        <v>232</v>
      </c>
      <c r="BM156" s="217" t="s">
        <v>233</v>
      </c>
    </row>
    <row r="157" s="2" customFormat="1">
      <c r="A157" s="40"/>
      <c r="B157" s="41"/>
      <c r="C157" s="42"/>
      <c r="D157" s="219" t="s">
        <v>135</v>
      </c>
      <c r="E157" s="42"/>
      <c r="F157" s="220" t="s">
        <v>234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135</v>
      </c>
      <c r="AU157" s="19" t="s">
        <v>85</v>
      </c>
    </row>
    <row r="158" s="2" customFormat="1">
      <c r="A158" s="40"/>
      <c r="B158" s="41"/>
      <c r="C158" s="42"/>
      <c r="D158" s="224" t="s">
        <v>145</v>
      </c>
      <c r="E158" s="42"/>
      <c r="F158" s="225" t="s">
        <v>235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145</v>
      </c>
      <c r="AU158" s="19" t="s">
        <v>85</v>
      </c>
    </row>
    <row r="159" s="13" customFormat="1">
      <c r="A159" s="13"/>
      <c r="B159" s="226"/>
      <c r="C159" s="227"/>
      <c r="D159" s="219" t="s">
        <v>147</v>
      </c>
      <c r="E159" s="228" t="s">
        <v>20</v>
      </c>
      <c r="F159" s="229" t="s">
        <v>171</v>
      </c>
      <c r="G159" s="227"/>
      <c r="H159" s="228" t="s">
        <v>20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147</v>
      </c>
      <c r="AU159" s="235" t="s">
        <v>85</v>
      </c>
      <c r="AV159" s="13" t="s">
        <v>22</v>
      </c>
      <c r="AW159" s="13" t="s">
        <v>38</v>
      </c>
      <c r="AX159" s="13" t="s">
        <v>76</v>
      </c>
      <c r="AY159" s="235" t="s">
        <v>126</v>
      </c>
    </row>
    <row r="160" s="13" customFormat="1">
      <c r="A160" s="13"/>
      <c r="B160" s="226"/>
      <c r="C160" s="227"/>
      <c r="D160" s="219" t="s">
        <v>147</v>
      </c>
      <c r="E160" s="228" t="s">
        <v>20</v>
      </c>
      <c r="F160" s="229" t="s">
        <v>236</v>
      </c>
      <c r="G160" s="227"/>
      <c r="H160" s="228" t="s">
        <v>20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147</v>
      </c>
      <c r="AU160" s="235" t="s">
        <v>85</v>
      </c>
      <c r="AV160" s="13" t="s">
        <v>22</v>
      </c>
      <c r="AW160" s="13" t="s">
        <v>38</v>
      </c>
      <c r="AX160" s="13" t="s">
        <v>76</v>
      </c>
      <c r="AY160" s="235" t="s">
        <v>126</v>
      </c>
    </row>
    <row r="161" s="14" customFormat="1">
      <c r="A161" s="14"/>
      <c r="B161" s="236"/>
      <c r="C161" s="237"/>
      <c r="D161" s="219" t="s">
        <v>147</v>
      </c>
      <c r="E161" s="238" t="s">
        <v>20</v>
      </c>
      <c r="F161" s="239" t="s">
        <v>237</v>
      </c>
      <c r="G161" s="237"/>
      <c r="H161" s="240">
        <v>656.13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147</v>
      </c>
      <c r="AU161" s="246" t="s">
        <v>85</v>
      </c>
      <c r="AV161" s="14" t="s">
        <v>85</v>
      </c>
      <c r="AW161" s="14" t="s">
        <v>38</v>
      </c>
      <c r="AX161" s="14" t="s">
        <v>76</v>
      </c>
      <c r="AY161" s="246" t="s">
        <v>126</v>
      </c>
    </row>
    <row r="162" s="13" customFormat="1">
      <c r="A162" s="13"/>
      <c r="B162" s="226"/>
      <c r="C162" s="227"/>
      <c r="D162" s="219" t="s">
        <v>147</v>
      </c>
      <c r="E162" s="228" t="s">
        <v>20</v>
      </c>
      <c r="F162" s="229" t="s">
        <v>238</v>
      </c>
      <c r="G162" s="227"/>
      <c r="H162" s="228" t="s">
        <v>20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147</v>
      </c>
      <c r="AU162" s="235" t="s">
        <v>85</v>
      </c>
      <c r="AV162" s="13" t="s">
        <v>22</v>
      </c>
      <c r="AW162" s="13" t="s">
        <v>38</v>
      </c>
      <c r="AX162" s="13" t="s">
        <v>76</v>
      </c>
      <c r="AY162" s="235" t="s">
        <v>126</v>
      </c>
    </row>
    <row r="163" s="14" customFormat="1">
      <c r="A163" s="14"/>
      <c r="B163" s="236"/>
      <c r="C163" s="237"/>
      <c r="D163" s="219" t="s">
        <v>147</v>
      </c>
      <c r="E163" s="238" t="s">
        <v>20</v>
      </c>
      <c r="F163" s="239" t="s">
        <v>239</v>
      </c>
      <c r="G163" s="237"/>
      <c r="H163" s="240">
        <v>38.079999999999998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147</v>
      </c>
      <c r="AU163" s="246" t="s">
        <v>85</v>
      </c>
      <c r="AV163" s="14" t="s">
        <v>85</v>
      </c>
      <c r="AW163" s="14" t="s">
        <v>38</v>
      </c>
      <c r="AX163" s="14" t="s">
        <v>76</v>
      </c>
      <c r="AY163" s="246" t="s">
        <v>126</v>
      </c>
    </row>
    <row r="164" s="14" customFormat="1">
      <c r="A164" s="14"/>
      <c r="B164" s="236"/>
      <c r="C164" s="237"/>
      <c r="D164" s="219" t="s">
        <v>147</v>
      </c>
      <c r="E164" s="238" t="s">
        <v>20</v>
      </c>
      <c r="F164" s="239" t="s">
        <v>240</v>
      </c>
      <c r="G164" s="237"/>
      <c r="H164" s="240">
        <v>17.300000000000001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147</v>
      </c>
      <c r="AU164" s="246" t="s">
        <v>85</v>
      </c>
      <c r="AV164" s="14" t="s">
        <v>85</v>
      </c>
      <c r="AW164" s="14" t="s">
        <v>38</v>
      </c>
      <c r="AX164" s="14" t="s">
        <v>76</v>
      </c>
      <c r="AY164" s="246" t="s">
        <v>126</v>
      </c>
    </row>
    <row r="165" s="14" customFormat="1">
      <c r="A165" s="14"/>
      <c r="B165" s="236"/>
      <c r="C165" s="237"/>
      <c r="D165" s="219" t="s">
        <v>147</v>
      </c>
      <c r="E165" s="238" t="s">
        <v>20</v>
      </c>
      <c r="F165" s="239" t="s">
        <v>241</v>
      </c>
      <c r="G165" s="237"/>
      <c r="H165" s="240">
        <v>18.559999999999999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147</v>
      </c>
      <c r="AU165" s="246" t="s">
        <v>85</v>
      </c>
      <c r="AV165" s="14" t="s">
        <v>85</v>
      </c>
      <c r="AW165" s="14" t="s">
        <v>38</v>
      </c>
      <c r="AX165" s="14" t="s">
        <v>76</v>
      </c>
      <c r="AY165" s="246" t="s">
        <v>126</v>
      </c>
    </row>
    <row r="166" s="14" customFormat="1">
      <c r="A166" s="14"/>
      <c r="B166" s="236"/>
      <c r="C166" s="237"/>
      <c r="D166" s="219" t="s">
        <v>147</v>
      </c>
      <c r="E166" s="238" t="s">
        <v>20</v>
      </c>
      <c r="F166" s="239" t="s">
        <v>242</v>
      </c>
      <c r="G166" s="237"/>
      <c r="H166" s="240">
        <v>5.2999999999999998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147</v>
      </c>
      <c r="AU166" s="246" t="s">
        <v>85</v>
      </c>
      <c r="AV166" s="14" t="s">
        <v>85</v>
      </c>
      <c r="AW166" s="14" t="s">
        <v>38</v>
      </c>
      <c r="AX166" s="14" t="s">
        <v>76</v>
      </c>
      <c r="AY166" s="246" t="s">
        <v>126</v>
      </c>
    </row>
    <row r="167" s="14" customFormat="1">
      <c r="A167" s="14"/>
      <c r="B167" s="236"/>
      <c r="C167" s="237"/>
      <c r="D167" s="219" t="s">
        <v>147</v>
      </c>
      <c r="E167" s="238" t="s">
        <v>20</v>
      </c>
      <c r="F167" s="239" t="s">
        <v>243</v>
      </c>
      <c r="G167" s="237"/>
      <c r="H167" s="240">
        <v>9.5999999999999996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147</v>
      </c>
      <c r="AU167" s="246" t="s">
        <v>85</v>
      </c>
      <c r="AV167" s="14" t="s">
        <v>85</v>
      </c>
      <c r="AW167" s="14" t="s">
        <v>38</v>
      </c>
      <c r="AX167" s="14" t="s">
        <v>76</v>
      </c>
      <c r="AY167" s="246" t="s">
        <v>126</v>
      </c>
    </row>
    <row r="168" s="14" customFormat="1">
      <c r="A168" s="14"/>
      <c r="B168" s="236"/>
      <c r="C168" s="237"/>
      <c r="D168" s="219" t="s">
        <v>147</v>
      </c>
      <c r="E168" s="238" t="s">
        <v>20</v>
      </c>
      <c r="F168" s="239" t="s">
        <v>244</v>
      </c>
      <c r="G168" s="237"/>
      <c r="H168" s="240">
        <v>26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147</v>
      </c>
      <c r="AU168" s="246" t="s">
        <v>85</v>
      </c>
      <c r="AV168" s="14" t="s">
        <v>85</v>
      </c>
      <c r="AW168" s="14" t="s">
        <v>38</v>
      </c>
      <c r="AX168" s="14" t="s">
        <v>76</v>
      </c>
      <c r="AY168" s="246" t="s">
        <v>126</v>
      </c>
    </row>
    <row r="169" s="14" customFormat="1">
      <c r="A169" s="14"/>
      <c r="B169" s="236"/>
      <c r="C169" s="237"/>
      <c r="D169" s="219" t="s">
        <v>147</v>
      </c>
      <c r="E169" s="238" t="s">
        <v>20</v>
      </c>
      <c r="F169" s="239" t="s">
        <v>245</v>
      </c>
      <c r="G169" s="237"/>
      <c r="H169" s="240">
        <v>7.5999999999999996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147</v>
      </c>
      <c r="AU169" s="246" t="s">
        <v>85</v>
      </c>
      <c r="AV169" s="14" t="s">
        <v>85</v>
      </c>
      <c r="AW169" s="14" t="s">
        <v>38</v>
      </c>
      <c r="AX169" s="14" t="s">
        <v>76</v>
      </c>
      <c r="AY169" s="246" t="s">
        <v>126</v>
      </c>
    </row>
    <row r="170" s="15" customFormat="1">
      <c r="A170" s="15"/>
      <c r="B170" s="247"/>
      <c r="C170" s="248"/>
      <c r="D170" s="219" t="s">
        <v>147</v>
      </c>
      <c r="E170" s="249" t="s">
        <v>20</v>
      </c>
      <c r="F170" s="250" t="s">
        <v>246</v>
      </c>
      <c r="G170" s="248"/>
      <c r="H170" s="251">
        <v>778.57000000000005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7" t="s">
        <v>147</v>
      </c>
      <c r="AU170" s="257" t="s">
        <v>85</v>
      </c>
      <c r="AV170" s="15" t="s">
        <v>133</v>
      </c>
      <c r="AW170" s="15" t="s">
        <v>38</v>
      </c>
      <c r="AX170" s="15" t="s">
        <v>22</v>
      </c>
      <c r="AY170" s="257" t="s">
        <v>126</v>
      </c>
    </row>
    <row r="171" s="2" customFormat="1" ht="24.15" customHeight="1">
      <c r="A171" s="40"/>
      <c r="B171" s="41"/>
      <c r="C171" s="206" t="s">
        <v>8</v>
      </c>
      <c r="D171" s="206" t="s">
        <v>129</v>
      </c>
      <c r="E171" s="207" t="s">
        <v>247</v>
      </c>
      <c r="F171" s="208" t="s">
        <v>248</v>
      </c>
      <c r="G171" s="209" t="s">
        <v>141</v>
      </c>
      <c r="H171" s="210">
        <v>1117.3789999999999</v>
      </c>
      <c r="I171" s="211"/>
      <c r="J171" s="212">
        <f>ROUND(I171*H171,2)</f>
        <v>0</v>
      </c>
      <c r="K171" s="208" t="s">
        <v>142</v>
      </c>
      <c r="L171" s="46"/>
      <c r="M171" s="213" t="s">
        <v>20</v>
      </c>
      <c r="N171" s="214" t="s">
        <v>47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232</v>
      </c>
      <c r="AT171" s="217" t="s">
        <v>129</v>
      </c>
      <c r="AU171" s="217" t="s">
        <v>85</v>
      </c>
      <c r="AY171" s="19" t="s">
        <v>126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22</v>
      </c>
      <c r="BK171" s="218">
        <f>ROUND(I171*H171,2)</f>
        <v>0</v>
      </c>
      <c r="BL171" s="19" t="s">
        <v>232</v>
      </c>
      <c r="BM171" s="217" t="s">
        <v>249</v>
      </c>
    </row>
    <row r="172" s="2" customFormat="1">
      <c r="A172" s="40"/>
      <c r="B172" s="41"/>
      <c r="C172" s="42"/>
      <c r="D172" s="219" t="s">
        <v>135</v>
      </c>
      <c r="E172" s="42"/>
      <c r="F172" s="220" t="s">
        <v>250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135</v>
      </c>
      <c r="AU172" s="19" t="s">
        <v>85</v>
      </c>
    </row>
    <row r="173" s="2" customFormat="1">
      <c r="A173" s="40"/>
      <c r="B173" s="41"/>
      <c r="C173" s="42"/>
      <c r="D173" s="224" t="s">
        <v>145</v>
      </c>
      <c r="E173" s="42"/>
      <c r="F173" s="225" t="s">
        <v>251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145</v>
      </c>
      <c r="AU173" s="19" t="s">
        <v>85</v>
      </c>
    </row>
    <row r="174" s="13" customFormat="1">
      <c r="A174" s="13"/>
      <c r="B174" s="226"/>
      <c r="C174" s="227"/>
      <c r="D174" s="219" t="s">
        <v>147</v>
      </c>
      <c r="E174" s="228" t="s">
        <v>20</v>
      </c>
      <c r="F174" s="229" t="s">
        <v>252</v>
      </c>
      <c r="G174" s="227"/>
      <c r="H174" s="228" t="s">
        <v>20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147</v>
      </c>
      <c r="AU174" s="235" t="s">
        <v>85</v>
      </c>
      <c r="AV174" s="13" t="s">
        <v>22</v>
      </c>
      <c r="AW174" s="13" t="s">
        <v>38</v>
      </c>
      <c r="AX174" s="13" t="s">
        <v>76</v>
      </c>
      <c r="AY174" s="235" t="s">
        <v>126</v>
      </c>
    </row>
    <row r="175" s="13" customFormat="1">
      <c r="A175" s="13"/>
      <c r="B175" s="226"/>
      <c r="C175" s="227"/>
      <c r="D175" s="219" t="s">
        <v>147</v>
      </c>
      <c r="E175" s="228" t="s">
        <v>20</v>
      </c>
      <c r="F175" s="229" t="s">
        <v>172</v>
      </c>
      <c r="G175" s="227"/>
      <c r="H175" s="228" t="s">
        <v>20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147</v>
      </c>
      <c r="AU175" s="235" t="s">
        <v>85</v>
      </c>
      <c r="AV175" s="13" t="s">
        <v>22</v>
      </c>
      <c r="AW175" s="13" t="s">
        <v>38</v>
      </c>
      <c r="AX175" s="13" t="s">
        <v>76</v>
      </c>
      <c r="AY175" s="235" t="s">
        <v>126</v>
      </c>
    </row>
    <row r="176" s="14" customFormat="1">
      <c r="A176" s="14"/>
      <c r="B176" s="236"/>
      <c r="C176" s="237"/>
      <c r="D176" s="219" t="s">
        <v>147</v>
      </c>
      <c r="E176" s="238" t="s">
        <v>20</v>
      </c>
      <c r="F176" s="239" t="s">
        <v>253</v>
      </c>
      <c r="G176" s="237"/>
      <c r="H176" s="240">
        <v>967.89999999999998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147</v>
      </c>
      <c r="AU176" s="246" t="s">
        <v>85</v>
      </c>
      <c r="AV176" s="14" t="s">
        <v>85</v>
      </c>
      <c r="AW176" s="14" t="s">
        <v>38</v>
      </c>
      <c r="AX176" s="14" t="s">
        <v>76</v>
      </c>
      <c r="AY176" s="246" t="s">
        <v>126</v>
      </c>
    </row>
    <row r="177" s="13" customFormat="1">
      <c r="A177" s="13"/>
      <c r="B177" s="226"/>
      <c r="C177" s="227"/>
      <c r="D177" s="219" t="s">
        <v>147</v>
      </c>
      <c r="E177" s="228" t="s">
        <v>20</v>
      </c>
      <c r="F177" s="229" t="s">
        <v>254</v>
      </c>
      <c r="G177" s="227"/>
      <c r="H177" s="228" t="s">
        <v>20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147</v>
      </c>
      <c r="AU177" s="235" t="s">
        <v>85</v>
      </c>
      <c r="AV177" s="13" t="s">
        <v>22</v>
      </c>
      <c r="AW177" s="13" t="s">
        <v>38</v>
      </c>
      <c r="AX177" s="13" t="s">
        <v>76</v>
      </c>
      <c r="AY177" s="235" t="s">
        <v>126</v>
      </c>
    </row>
    <row r="178" s="14" customFormat="1">
      <c r="A178" s="14"/>
      <c r="B178" s="236"/>
      <c r="C178" s="237"/>
      <c r="D178" s="219" t="s">
        <v>147</v>
      </c>
      <c r="E178" s="238" t="s">
        <v>20</v>
      </c>
      <c r="F178" s="239" t="s">
        <v>255</v>
      </c>
      <c r="G178" s="237"/>
      <c r="H178" s="240">
        <v>65.5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147</v>
      </c>
      <c r="AU178" s="246" t="s">
        <v>85</v>
      </c>
      <c r="AV178" s="14" t="s">
        <v>85</v>
      </c>
      <c r="AW178" s="14" t="s">
        <v>38</v>
      </c>
      <c r="AX178" s="14" t="s">
        <v>76</v>
      </c>
      <c r="AY178" s="246" t="s">
        <v>126</v>
      </c>
    </row>
    <row r="179" s="13" customFormat="1">
      <c r="A179" s="13"/>
      <c r="B179" s="226"/>
      <c r="C179" s="227"/>
      <c r="D179" s="219" t="s">
        <v>147</v>
      </c>
      <c r="E179" s="228" t="s">
        <v>20</v>
      </c>
      <c r="F179" s="229" t="s">
        <v>256</v>
      </c>
      <c r="G179" s="227"/>
      <c r="H179" s="228" t="s">
        <v>20</v>
      </c>
      <c r="I179" s="230"/>
      <c r="J179" s="227"/>
      <c r="K179" s="227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147</v>
      </c>
      <c r="AU179" s="235" t="s">
        <v>85</v>
      </c>
      <c r="AV179" s="13" t="s">
        <v>22</v>
      </c>
      <c r="AW179" s="13" t="s">
        <v>38</v>
      </c>
      <c r="AX179" s="13" t="s">
        <v>76</v>
      </c>
      <c r="AY179" s="235" t="s">
        <v>126</v>
      </c>
    </row>
    <row r="180" s="13" customFormat="1">
      <c r="A180" s="13"/>
      <c r="B180" s="226"/>
      <c r="C180" s="227"/>
      <c r="D180" s="219" t="s">
        <v>147</v>
      </c>
      <c r="E180" s="228" t="s">
        <v>20</v>
      </c>
      <c r="F180" s="229" t="s">
        <v>257</v>
      </c>
      <c r="G180" s="227"/>
      <c r="H180" s="228" t="s">
        <v>20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147</v>
      </c>
      <c r="AU180" s="235" t="s">
        <v>85</v>
      </c>
      <c r="AV180" s="13" t="s">
        <v>22</v>
      </c>
      <c r="AW180" s="13" t="s">
        <v>38</v>
      </c>
      <c r="AX180" s="13" t="s">
        <v>76</v>
      </c>
      <c r="AY180" s="235" t="s">
        <v>126</v>
      </c>
    </row>
    <row r="181" s="14" customFormat="1">
      <c r="A181" s="14"/>
      <c r="B181" s="236"/>
      <c r="C181" s="237"/>
      <c r="D181" s="219" t="s">
        <v>147</v>
      </c>
      <c r="E181" s="238" t="s">
        <v>20</v>
      </c>
      <c r="F181" s="239" t="s">
        <v>258</v>
      </c>
      <c r="G181" s="237"/>
      <c r="H181" s="240">
        <v>65.613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147</v>
      </c>
      <c r="AU181" s="246" t="s">
        <v>85</v>
      </c>
      <c r="AV181" s="14" t="s">
        <v>85</v>
      </c>
      <c r="AW181" s="14" t="s">
        <v>38</v>
      </c>
      <c r="AX181" s="14" t="s">
        <v>76</v>
      </c>
      <c r="AY181" s="246" t="s">
        <v>126</v>
      </c>
    </row>
    <row r="182" s="13" customFormat="1">
      <c r="A182" s="13"/>
      <c r="B182" s="226"/>
      <c r="C182" s="227"/>
      <c r="D182" s="219" t="s">
        <v>147</v>
      </c>
      <c r="E182" s="228" t="s">
        <v>20</v>
      </c>
      <c r="F182" s="229" t="s">
        <v>259</v>
      </c>
      <c r="G182" s="227"/>
      <c r="H182" s="228" t="s">
        <v>20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147</v>
      </c>
      <c r="AU182" s="235" t="s">
        <v>85</v>
      </c>
      <c r="AV182" s="13" t="s">
        <v>22</v>
      </c>
      <c r="AW182" s="13" t="s">
        <v>38</v>
      </c>
      <c r="AX182" s="13" t="s">
        <v>76</v>
      </c>
      <c r="AY182" s="235" t="s">
        <v>126</v>
      </c>
    </row>
    <row r="183" s="14" customFormat="1">
      <c r="A183" s="14"/>
      <c r="B183" s="236"/>
      <c r="C183" s="237"/>
      <c r="D183" s="219" t="s">
        <v>147</v>
      </c>
      <c r="E183" s="238" t="s">
        <v>20</v>
      </c>
      <c r="F183" s="239" t="s">
        <v>260</v>
      </c>
      <c r="G183" s="237"/>
      <c r="H183" s="240">
        <v>5.7119999999999997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147</v>
      </c>
      <c r="AU183" s="246" t="s">
        <v>85</v>
      </c>
      <c r="AV183" s="14" t="s">
        <v>85</v>
      </c>
      <c r="AW183" s="14" t="s">
        <v>38</v>
      </c>
      <c r="AX183" s="14" t="s">
        <v>76</v>
      </c>
      <c r="AY183" s="246" t="s">
        <v>126</v>
      </c>
    </row>
    <row r="184" s="14" customFormat="1">
      <c r="A184" s="14"/>
      <c r="B184" s="236"/>
      <c r="C184" s="237"/>
      <c r="D184" s="219" t="s">
        <v>147</v>
      </c>
      <c r="E184" s="238" t="s">
        <v>20</v>
      </c>
      <c r="F184" s="239" t="s">
        <v>261</v>
      </c>
      <c r="G184" s="237"/>
      <c r="H184" s="240">
        <v>2.5950000000000002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147</v>
      </c>
      <c r="AU184" s="246" t="s">
        <v>85</v>
      </c>
      <c r="AV184" s="14" t="s">
        <v>85</v>
      </c>
      <c r="AW184" s="14" t="s">
        <v>38</v>
      </c>
      <c r="AX184" s="14" t="s">
        <v>76</v>
      </c>
      <c r="AY184" s="246" t="s">
        <v>126</v>
      </c>
    </row>
    <row r="185" s="14" customFormat="1">
      <c r="A185" s="14"/>
      <c r="B185" s="236"/>
      <c r="C185" s="237"/>
      <c r="D185" s="219" t="s">
        <v>147</v>
      </c>
      <c r="E185" s="238" t="s">
        <v>20</v>
      </c>
      <c r="F185" s="239" t="s">
        <v>262</v>
      </c>
      <c r="G185" s="237"/>
      <c r="H185" s="240">
        <v>2.7839999999999998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147</v>
      </c>
      <c r="AU185" s="246" t="s">
        <v>85</v>
      </c>
      <c r="AV185" s="14" t="s">
        <v>85</v>
      </c>
      <c r="AW185" s="14" t="s">
        <v>38</v>
      </c>
      <c r="AX185" s="14" t="s">
        <v>76</v>
      </c>
      <c r="AY185" s="246" t="s">
        <v>126</v>
      </c>
    </row>
    <row r="186" s="14" customFormat="1">
      <c r="A186" s="14"/>
      <c r="B186" s="236"/>
      <c r="C186" s="237"/>
      <c r="D186" s="219" t="s">
        <v>147</v>
      </c>
      <c r="E186" s="238" t="s">
        <v>20</v>
      </c>
      <c r="F186" s="239" t="s">
        <v>263</v>
      </c>
      <c r="G186" s="237"/>
      <c r="H186" s="240">
        <v>0.79500000000000004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147</v>
      </c>
      <c r="AU186" s="246" t="s">
        <v>85</v>
      </c>
      <c r="AV186" s="14" t="s">
        <v>85</v>
      </c>
      <c r="AW186" s="14" t="s">
        <v>38</v>
      </c>
      <c r="AX186" s="14" t="s">
        <v>76</v>
      </c>
      <c r="AY186" s="246" t="s">
        <v>126</v>
      </c>
    </row>
    <row r="187" s="14" customFormat="1">
      <c r="A187" s="14"/>
      <c r="B187" s="236"/>
      <c r="C187" s="237"/>
      <c r="D187" s="219" t="s">
        <v>147</v>
      </c>
      <c r="E187" s="238" t="s">
        <v>20</v>
      </c>
      <c r="F187" s="239" t="s">
        <v>264</v>
      </c>
      <c r="G187" s="237"/>
      <c r="H187" s="240">
        <v>1.44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147</v>
      </c>
      <c r="AU187" s="246" t="s">
        <v>85</v>
      </c>
      <c r="AV187" s="14" t="s">
        <v>85</v>
      </c>
      <c r="AW187" s="14" t="s">
        <v>38</v>
      </c>
      <c r="AX187" s="14" t="s">
        <v>76</v>
      </c>
      <c r="AY187" s="246" t="s">
        <v>126</v>
      </c>
    </row>
    <row r="188" s="14" customFormat="1">
      <c r="A188" s="14"/>
      <c r="B188" s="236"/>
      <c r="C188" s="237"/>
      <c r="D188" s="219" t="s">
        <v>147</v>
      </c>
      <c r="E188" s="238" t="s">
        <v>20</v>
      </c>
      <c r="F188" s="239" t="s">
        <v>265</v>
      </c>
      <c r="G188" s="237"/>
      <c r="H188" s="240">
        <v>3.8999999999999999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147</v>
      </c>
      <c r="AU188" s="246" t="s">
        <v>85</v>
      </c>
      <c r="AV188" s="14" t="s">
        <v>85</v>
      </c>
      <c r="AW188" s="14" t="s">
        <v>38</v>
      </c>
      <c r="AX188" s="14" t="s">
        <v>76</v>
      </c>
      <c r="AY188" s="246" t="s">
        <v>126</v>
      </c>
    </row>
    <row r="189" s="14" customFormat="1">
      <c r="A189" s="14"/>
      <c r="B189" s="236"/>
      <c r="C189" s="237"/>
      <c r="D189" s="219" t="s">
        <v>147</v>
      </c>
      <c r="E189" s="238" t="s">
        <v>20</v>
      </c>
      <c r="F189" s="239" t="s">
        <v>266</v>
      </c>
      <c r="G189" s="237"/>
      <c r="H189" s="240">
        <v>1.1399999999999999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147</v>
      </c>
      <c r="AU189" s="246" t="s">
        <v>85</v>
      </c>
      <c r="AV189" s="14" t="s">
        <v>85</v>
      </c>
      <c r="AW189" s="14" t="s">
        <v>38</v>
      </c>
      <c r="AX189" s="14" t="s">
        <v>76</v>
      </c>
      <c r="AY189" s="246" t="s">
        <v>126</v>
      </c>
    </row>
    <row r="190" s="15" customFormat="1">
      <c r="A190" s="15"/>
      <c r="B190" s="247"/>
      <c r="C190" s="248"/>
      <c r="D190" s="219" t="s">
        <v>147</v>
      </c>
      <c r="E190" s="249" t="s">
        <v>20</v>
      </c>
      <c r="F190" s="250" t="s">
        <v>246</v>
      </c>
      <c r="G190" s="248"/>
      <c r="H190" s="251">
        <v>1117.3789999999999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147</v>
      </c>
      <c r="AU190" s="257" t="s">
        <v>85</v>
      </c>
      <c r="AV190" s="15" t="s">
        <v>133</v>
      </c>
      <c r="AW190" s="15" t="s">
        <v>38</v>
      </c>
      <c r="AX190" s="15" t="s">
        <v>22</v>
      </c>
      <c r="AY190" s="257" t="s">
        <v>126</v>
      </c>
    </row>
    <row r="191" s="2" customFormat="1" ht="16.5" customHeight="1">
      <c r="A191" s="40"/>
      <c r="B191" s="41"/>
      <c r="C191" s="258" t="s">
        <v>232</v>
      </c>
      <c r="D191" s="258" t="s">
        <v>267</v>
      </c>
      <c r="E191" s="259" t="s">
        <v>268</v>
      </c>
      <c r="F191" s="260" t="s">
        <v>269</v>
      </c>
      <c r="G191" s="261" t="s">
        <v>189</v>
      </c>
      <c r="H191" s="262">
        <v>0.35799999999999998</v>
      </c>
      <c r="I191" s="263"/>
      <c r="J191" s="264">
        <f>ROUND(I191*H191,2)</f>
        <v>0</v>
      </c>
      <c r="K191" s="260" t="s">
        <v>20</v>
      </c>
      <c r="L191" s="265"/>
      <c r="M191" s="266" t="s">
        <v>20</v>
      </c>
      <c r="N191" s="267" t="s">
        <v>47</v>
      </c>
      <c r="O191" s="86"/>
      <c r="P191" s="215">
        <f>O191*H191</f>
        <v>0</v>
      </c>
      <c r="Q191" s="215">
        <v>1</v>
      </c>
      <c r="R191" s="215">
        <f>Q191*H191</f>
        <v>0.35799999999999998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270</v>
      </c>
      <c r="AT191" s="217" t="s">
        <v>267</v>
      </c>
      <c r="AU191" s="217" t="s">
        <v>85</v>
      </c>
      <c r="AY191" s="19" t="s">
        <v>126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22</v>
      </c>
      <c r="BK191" s="218">
        <f>ROUND(I191*H191,2)</f>
        <v>0</v>
      </c>
      <c r="BL191" s="19" t="s">
        <v>232</v>
      </c>
      <c r="BM191" s="217" t="s">
        <v>271</v>
      </c>
    </row>
    <row r="192" s="2" customFormat="1">
      <c r="A192" s="40"/>
      <c r="B192" s="41"/>
      <c r="C192" s="42"/>
      <c r="D192" s="219" t="s">
        <v>135</v>
      </c>
      <c r="E192" s="42"/>
      <c r="F192" s="220" t="s">
        <v>272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135</v>
      </c>
      <c r="AU192" s="19" t="s">
        <v>85</v>
      </c>
    </row>
    <row r="193" s="14" customFormat="1">
      <c r="A193" s="14"/>
      <c r="B193" s="236"/>
      <c r="C193" s="237"/>
      <c r="D193" s="219" t="s">
        <v>147</v>
      </c>
      <c r="E193" s="237"/>
      <c r="F193" s="239" t="s">
        <v>273</v>
      </c>
      <c r="G193" s="237"/>
      <c r="H193" s="240">
        <v>0.35799999999999998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147</v>
      </c>
      <c r="AU193" s="246" t="s">
        <v>85</v>
      </c>
      <c r="AV193" s="14" t="s">
        <v>85</v>
      </c>
      <c r="AW193" s="14" t="s">
        <v>4</v>
      </c>
      <c r="AX193" s="14" t="s">
        <v>22</v>
      </c>
      <c r="AY193" s="246" t="s">
        <v>126</v>
      </c>
    </row>
    <row r="194" s="2" customFormat="1" ht="24.15" customHeight="1">
      <c r="A194" s="40"/>
      <c r="B194" s="41"/>
      <c r="C194" s="206" t="s">
        <v>274</v>
      </c>
      <c r="D194" s="206" t="s">
        <v>129</v>
      </c>
      <c r="E194" s="207" t="s">
        <v>275</v>
      </c>
      <c r="F194" s="208" t="s">
        <v>276</v>
      </c>
      <c r="G194" s="209" t="s">
        <v>141</v>
      </c>
      <c r="H194" s="210">
        <v>1117.3789999999999</v>
      </c>
      <c r="I194" s="211"/>
      <c r="J194" s="212">
        <f>ROUND(I194*H194,2)</f>
        <v>0</v>
      </c>
      <c r="K194" s="208" t="s">
        <v>142</v>
      </c>
      <c r="L194" s="46"/>
      <c r="M194" s="213" t="s">
        <v>20</v>
      </c>
      <c r="N194" s="214" t="s">
        <v>47</v>
      </c>
      <c r="O194" s="86"/>
      <c r="P194" s="215">
        <f>O194*H194</f>
        <v>0</v>
      </c>
      <c r="Q194" s="215">
        <v>0.00088000000000000003</v>
      </c>
      <c r="R194" s="215">
        <f>Q194*H194</f>
        <v>0.98329351999999992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232</v>
      </c>
      <c r="AT194" s="217" t="s">
        <v>129</v>
      </c>
      <c r="AU194" s="217" t="s">
        <v>85</v>
      </c>
      <c r="AY194" s="19" t="s">
        <v>126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22</v>
      </c>
      <c r="BK194" s="218">
        <f>ROUND(I194*H194,2)</f>
        <v>0</v>
      </c>
      <c r="BL194" s="19" t="s">
        <v>232</v>
      </c>
      <c r="BM194" s="217" t="s">
        <v>277</v>
      </c>
    </row>
    <row r="195" s="2" customFormat="1">
      <c r="A195" s="40"/>
      <c r="B195" s="41"/>
      <c r="C195" s="42"/>
      <c r="D195" s="219" t="s">
        <v>135</v>
      </c>
      <c r="E195" s="42"/>
      <c r="F195" s="220" t="s">
        <v>278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135</v>
      </c>
      <c r="AU195" s="19" t="s">
        <v>85</v>
      </c>
    </row>
    <row r="196" s="2" customFormat="1">
      <c r="A196" s="40"/>
      <c r="B196" s="41"/>
      <c r="C196" s="42"/>
      <c r="D196" s="224" t="s">
        <v>145</v>
      </c>
      <c r="E196" s="42"/>
      <c r="F196" s="225" t="s">
        <v>279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145</v>
      </c>
      <c r="AU196" s="19" t="s">
        <v>85</v>
      </c>
    </row>
    <row r="197" s="13" customFormat="1">
      <c r="A197" s="13"/>
      <c r="B197" s="226"/>
      <c r="C197" s="227"/>
      <c r="D197" s="219" t="s">
        <v>147</v>
      </c>
      <c r="E197" s="228" t="s">
        <v>20</v>
      </c>
      <c r="F197" s="229" t="s">
        <v>280</v>
      </c>
      <c r="G197" s="227"/>
      <c r="H197" s="228" t="s">
        <v>20</v>
      </c>
      <c r="I197" s="230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147</v>
      </c>
      <c r="AU197" s="235" t="s">
        <v>85</v>
      </c>
      <c r="AV197" s="13" t="s">
        <v>22</v>
      </c>
      <c r="AW197" s="13" t="s">
        <v>38</v>
      </c>
      <c r="AX197" s="13" t="s">
        <v>76</v>
      </c>
      <c r="AY197" s="235" t="s">
        <v>126</v>
      </c>
    </row>
    <row r="198" s="13" customFormat="1">
      <c r="A198" s="13"/>
      <c r="B198" s="226"/>
      <c r="C198" s="227"/>
      <c r="D198" s="219" t="s">
        <v>147</v>
      </c>
      <c r="E198" s="228" t="s">
        <v>20</v>
      </c>
      <c r="F198" s="229" t="s">
        <v>252</v>
      </c>
      <c r="G198" s="227"/>
      <c r="H198" s="228" t="s">
        <v>20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147</v>
      </c>
      <c r="AU198" s="235" t="s">
        <v>85</v>
      </c>
      <c r="AV198" s="13" t="s">
        <v>22</v>
      </c>
      <c r="AW198" s="13" t="s">
        <v>38</v>
      </c>
      <c r="AX198" s="13" t="s">
        <v>76</v>
      </c>
      <c r="AY198" s="235" t="s">
        <v>126</v>
      </c>
    </row>
    <row r="199" s="13" customFormat="1">
      <c r="A199" s="13"/>
      <c r="B199" s="226"/>
      <c r="C199" s="227"/>
      <c r="D199" s="219" t="s">
        <v>147</v>
      </c>
      <c r="E199" s="228" t="s">
        <v>20</v>
      </c>
      <c r="F199" s="229" t="s">
        <v>172</v>
      </c>
      <c r="G199" s="227"/>
      <c r="H199" s="228" t="s">
        <v>20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147</v>
      </c>
      <c r="AU199" s="235" t="s">
        <v>85</v>
      </c>
      <c r="AV199" s="13" t="s">
        <v>22</v>
      </c>
      <c r="AW199" s="13" t="s">
        <v>38</v>
      </c>
      <c r="AX199" s="13" t="s">
        <v>76</v>
      </c>
      <c r="AY199" s="235" t="s">
        <v>126</v>
      </c>
    </row>
    <row r="200" s="14" customFormat="1">
      <c r="A200" s="14"/>
      <c r="B200" s="236"/>
      <c r="C200" s="237"/>
      <c r="D200" s="219" t="s">
        <v>147</v>
      </c>
      <c r="E200" s="238" t="s">
        <v>20</v>
      </c>
      <c r="F200" s="239" t="s">
        <v>253</v>
      </c>
      <c r="G200" s="237"/>
      <c r="H200" s="240">
        <v>967.89999999999998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147</v>
      </c>
      <c r="AU200" s="246" t="s">
        <v>85</v>
      </c>
      <c r="AV200" s="14" t="s">
        <v>85</v>
      </c>
      <c r="AW200" s="14" t="s">
        <v>38</v>
      </c>
      <c r="AX200" s="14" t="s">
        <v>76</v>
      </c>
      <c r="AY200" s="246" t="s">
        <v>126</v>
      </c>
    </row>
    <row r="201" s="13" customFormat="1">
      <c r="A201" s="13"/>
      <c r="B201" s="226"/>
      <c r="C201" s="227"/>
      <c r="D201" s="219" t="s">
        <v>147</v>
      </c>
      <c r="E201" s="228" t="s">
        <v>20</v>
      </c>
      <c r="F201" s="229" t="s">
        <v>254</v>
      </c>
      <c r="G201" s="227"/>
      <c r="H201" s="228" t="s">
        <v>20</v>
      </c>
      <c r="I201" s="230"/>
      <c r="J201" s="227"/>
      <c r="K201" s="227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147</v>
      </c>
      <c r="AU201" s="235" t="s">
        <v>85</v>
      </c>
      <c r="AV201" s="13" t="s">
        <v>22</v>
      </c>
      <c r="AW201" s="13" t="s">
        <v>38</v>
      </c>
      <c r="AX201" s="13" t="s">
        <v>76</v>
      </c>
      <c r="AY201" s="235" t="s">
        <v>126</v>
      </c>
    </row>
    <row r="202" s="14" customFormat="1">
      <c r="A202" s="14"/>
      <c r="B202" s="236"/>
      <c r="C202" s="237"/>
      <c r="D202" s="219" t="s">
        <v>147</v>
      </c>
      <c r="E202" s="238" t="s">
        <v>20</v>
      </c>
      <c r="F202" s="239" t="s">
        <v>255</v>
      </c>
      <c r="G202" s="237"/>
      <c r="H202" s="240">
        <v>65.5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147</v>
      </c>
      <c r="AU202" s="246" t="s">
        <v>85</v>
      </c>
      <c r="AV202" s="14" t="s">
        <v>85</v>
      </c>
      <c r="AW202" s="14" t="s">
        <v>38</v>
      </c>
      <c r="AX202" s="14" t="s">
        <v>76</v>
      </c>
      <c r="AY202" s="246" t="s">
        <v>126</v>
      </c>
    </row>
    <row r="203" s="13" customFormat="1">
      <c r="A203" s="13"/>
      <c r="B203" s="226"/>
      <c r="C203" s="227"/>
      <c r="D203" s="219" t="s">
        <v>147</v>
      </c>
      <c r="E203" s="228" t="s">
        <v>20</v>
      </c>
      <c r="F203" s="229" t="s">
        <v>256</v>
      </c>
      <c r="G203" s="227"/>
      <c r="H203" s="228" t="s">
        <v>20</v>
      </c>
      <c r="I203" s="230"/>
      <c r="J203" s="227"/>
      <c r="K203" s="227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147</v>
      </c>
      <c r="AU203" s="235" t="s">
        <v>85</v>
      </c>
      <c r="AV203" s="13" t="s">
        <v>22</v>
      </c>
      <c r="AW203" s="13" t="s">
        <v>38</v>
      </c>
      <c r="AX203" s="13" t="s">
        <v>76</v>
      </c>
      <c r="AY203" s="235" t="s">
        <v>126</v>
      </c>
    </row>
    <row r="204" s="13" customFormat="1">
      <c r="A204" s="13"/>
      <c r="B204" s="226"/>
      <c r="C204" s="227"/>
      <c r="D204" s="219" t="s">
        <v>147</v>
      </c>
      <c r="E204" s="228" t="s">
        <v>20</v>
      </c>
      <c r="F204" s="229" t="s">
        <v>257</v>
      </c>
      <c r="G204" s="227"/>
      <c r="H204" s="228" t="s">
        <v>20</v>
      </c>
      <c r="I204" s="230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147</v>
      </c>
      <c r="AU204" s="235" t="s">
        <v>85</v>
      </c>
      <c r="AV204" s="13" t="s">
        <v>22</v>
      </c>
      <c r="AW204" s="13" t="s">
        <v>38</v>
      </c>
      <c r="AX204" s="13" t="s">
        <v>76</v>
      </c>
      <c r="AY204" s="235" t="s">
        <v>126</v>
      </c>
    </row>
    <row r="205" s="14" customFormat="1">
      <c r="A205" s="14"/>
      <c r="B205" s="236"/>
      <c r="C205" s="237"/>
      <c r="D205" s="219" t="s">
        <v>147</v>
      </c>
      <c r="E205" s="238" t="s">
        <v>20</v>
      </c>
      <c r="F205" s="239" t="s">
        <v>258</v>
      </c>
      <c r="G205" s="237"/>
      <c r="H205" s="240">
        <v>65.613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147</v>
      </c>
      <c r="AU205" s="246" t="s">
        <v>85</v>
      </c>
      <c r="AV205" s="14" t="s">
        <v>85</v>
      </c>
      <c r="AW205" s="14" t="s">
        <v>38</v>
      </c>
      <c r="AX205" s="14" t="s">
        <v>76</v>
      </c>
      <c r="AY205" s="246" t="s">
        <v>126</v>
      </c>
    </row>
    <row r="206" s="13" customFormat="1">
      <c r="A206" s="13"/>
      <c r="B206" s="226"/>
      <c r="C206" s="227"/>
      <c r="D206" s="219" t="s">
        <v>147</v>
      </c>
      <c r="E206" s="228" t="s">
        <v>20</v>
      </c>
      <c r="F206" s="229" t="s">
        <v>259</v>
      </c>
      <c r="G206" s="227"/>
      <c r="H206" s="228" t="s">
        <v>20</v>
      </c>
      <c r="I206" s="230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147</v>
      </c>
      <c r="AU206" s="235" t="s">
        <v>85</v>
      </c>
      <c r="AV206" s="13" t="s">
        <v>22</v>
      </c>
      <c r="AW206" s="13" t="s">
        <v>38</v>
      </c>
      <c r="AX206" s="13" t="s">
        <v>76</v>
      </c>
      <c r="AY206" s="235" t="s">
        <v>126</v>
      </c>
    </row>
    <row r="207" s="14" customFormat="1">
      <c r="A207" s="14"/>
      <c r="B207" s="236"/>
      <c r="C207" s="237"/>
      <c r="D207" s="219" t="s">
        <v>147</v>
      </c>
      <c r="E207" s="238" t="s">
        <v>20</v>
      </c>
      <c r="F207" s="239" t="s">
        <v>260</v>
      </c>
      <c r="G207" s="237"/>
      <c r="H207" s="240">
        <v>5.7119999999999997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147</v>
      </c>
      <c r="AU207" s="246" t="s">
        <v>85</v>
      </c>
      <c r="AV207" s="14" t="s">
        <v>85</v>
      </c>
      <c r="AW207" s="14" t="s">
        <v>38</v>
      </c>
      <c r="AX207" s="14" t="s">
        <v>76</v>
      </c>
      <c r="AY207" s="246" t="s">
        <v>126</v>
      </c>
    </row>
    <row r="208" s="14" customFormat="1">
      <c r="A208" s="14"/>
      <c r="B208" s="236"/>
      <c r="C208" s="237"/>
      <c r="D208" s="219" t="s">
        <v>147</v>
      </c>
      <c r="E208" s="238" t="s">
        <v>20</v>
      </c>
      <c r="F208" s="239" t="s">
        <v>261</v>
      </c>
      <c r="G208" s="237"/>
      <c r="H208" s="240">
        <v>2.5950000000000002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147</v>
      </c>
      <c r="AU208" s="246" t="s">
        <v>85</v>
      </c>
      <c r="AV208" s="14" t="s">
        <v>85</v>
      </c>
      <c r="AW208" s="14" t="s">
        <v>38</v>
      </c>
      <c r="AX208" s="14" t="s">
        <v>76</v>
      </c>
      <c r="AY208" s="246" t="s">
        <v>126</v>
      </c>
    </row>
    <row r="209" s="14" customFormat="1">
      <c r="A209" s="14"/>
      <c r="B209" s="236"/>
      <c r="C209" s="237"/>
      <c r="D209" s="219" t="s">
        <v>147</v>
      </c>
      <c r="E209" s="238" t="s">
        <v>20</v>
      </c>
      <c r="F209" s="239" t="s">
        <v>262</v>
      </c>
      <c r="G209" s="237"/>
      <c r="H209" s="240">
        <v>2.7839999999999998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147</v>
      </c>
      <c r="AU209" s="246" t="s">
        <v>85</v>
      </c>
      <c r="AV209" s="14" t="s">
        <v>85</v>
      </c>
      <c r="AW209" s="14" t="s">
        <v>38</v>
      </c>
      <c r="AX209" s="14" t="s">
        <v>76</v>
      </c>
      <c r="AY209" s="246" t="s">
        <v>126</v>
      </c>
    </row>
    <row r="210" s="14" customFormat="1">
      <c r="A210" s="14"/>
      <c r="B210" s="236"/>
      <c r="C210" s="237"/>
      <c r="D210" s="219" t="s">
        <v>147</v>
      </c>
      <c r="E210" s="238" t="s">
        <v>20</v>
      </c>
      <c r="F210" s="239" t="s">
        <v>263</v>
      </c>
      <c r="G210" s="237"/>
      <c r="H210" s="240">
        <v>0.79500000000000004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147</v>
      </c>
      <c r="AU210" s="246" t="s">
        <v>85</v>
      </c>
      <c r="AV210" s="14" t="s">
        <v>85</v>
      </c>
      <c r="AW210" s="14" t="s">
        <v>38</v>
      </c>
      <c r="AX210" s="14" t="s">
        <v>76</v>
      </c>
      <c r="AY210" s="246" t="s">
        <v>126</v>
      </c>
    </row>
    <row r="211" s="14" customFormat="1">
      <c r="A211" s="14"/>
      <c r="B211" s="236"/>
      <c r="C211" s="237"/>
      <c r="D211" s="219" t="s">
        <v>147</v>
      </c>
      <c r="E211" s="238" t="s">
        <v>20</v>
      </c>
      <c r="F211" s="239" t="s">
        <v>264</v>
      </c>
      <c r="G211" s="237"/>
      <c r="H211" s="240">
        <v>1.44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147</v>
      </c>
      <c r="AU211" s="246" t="s">
        <v>85</v>
      </c>
      <c r="AV211" s="14" t="s">
        <v>85</v>
      </c>
      <c r="AW211" s="14" t="s">
        <v>38</v>
      </c>
      <c r="AX211" s="14" t="s">
        <v>76</v>
      </c>
      <c r="AY211" s="246" t="s">
        <v>126</v>
      </c>
    </row>
    <row r="212" s="14" customFormat="1">
      <c r="A212" s="14"/>
      <c r="B212" s="236"/>
      <c r="C212" s="237"/>
      <c r="D212" s="219" t="s">
        <v>147</v>
      </c>
      <c r="E212" s="238" t="s">
        <v>20</v>
      </c>
      <c r="F212" s="239" t="s">
        <v>265</v>
      </c>
      <c r="G212" s="237"/>
      <c r="H212" s="240">
        <v>3.8999999999999999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147</v>
      </c>
      <c r="AU212" s="246" t="s">
        <v>85</v>
      </c>
      <c r="AV212" s="14" t="s">
        <v>85</v>
      </c>
      <c r="AW212" s="14" t="s">
        <v>38</v>
      </c>
      <c r="AX212" s="14" t="s">
        <v>76</v>
      </c>
      <c r="AY212" s="246" t="s">
        <v>126</v>
      </c>
    </row>
    <row r="213" s="14" customFormat="1">
      <c r="A213" s="14"/>
      <c r="B213" s="236"/>
      <c r="C213" s="237"/>
      <c r="D213" s="219" t="s">
        <v>147</v>
      </c>
      <c r="E213" s="238" t="s">
        <v>20</v>
      </c>
      <c r="F213" s="239" t="s">
        <v>266</v>
      </c>
      <c r="G213" s="237"/>
      <c r="H213" s="240">
        <v>1.1399999999999999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147</v>
      </c>
      <c r="AU213" s="246" t="s">
        <v>85</v>
      </c>
      <c r="AV213" s="14" t="s">
        <v>85</v>
      </c>
      <c r="AW213" s="14" t="s">
        <v>38</v>
      </c>
      <c r="AX213" s="14" t="s">
        <v>76</v>
      </c>
      <c r="AY213" s="246" t="s">
        <v>126</v>
      </c>
    </row>
    <row r="214" s="15" customFormat="1">
      <c r="A214" s="15"/>
      <c r="B214" s="247"/>
      <c r="C214" s="248"/>
      <c r="D214" s="219" t="s">
        <v>147</v>
      </c>
      <c r="E214" s="249" t="s">
        <v>20</v>
      </c>
      <c r="F214" s="250" t="s">
        <v>246</v>
      </c>
      <c r="G214" s="248"/>
      <c r="H214" s="251">
        <v>1117.3789999999999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7" t="s">
        <v>147</v>
      </c>
      <c r="AU214" s="257" t="s">
        <v>85</v>
      </c>
      <c r="AV214" s="15" t="s">
        <v>133</v>
      </c>
      <c r="AW214" s="15" t="s">
        <v>38</v>
      </c>
      <c r="AX214" s="15" t="s">
        <v>22</v>
      </c>
      <c r="AY214" s="257" t="s">
        <v>126</v>
      </c>
    </row>
    <row r="215" s="2" customFormat="1" ht="62.7" customHeight="1">
      <c r="A215" s="40"/>
      <c r="B215" s="41"/>
      <c r="C215" s="258" t="s">
        <v>158</v>
      </c>
      <c r="D215" s="258" t="s">
        <v>267</v>
      </c>
      <c r="E215" s="259" t="s">
        <v>281</v>
      </c>
      <c r="F215" s="260" t="s">
        <v>282</v>
      </c>
      <c r="G215" s="261" t="s">
        <v>141</v>
      </c>
      <c r="H215" s="262">
        <v>1477.7339999999999</v>
      </c>
      <c r="I215" s="263"/>
      <c r="J215" s="264">
        <f>ROUND(I215*H215,2)</f>
        <v>0</v>
      </c>
      <c r="K215" s="260" t="s">
        <v>20</v>
      </c>
      <c r="L215" s="265"/>
      <c r="M215" s="266" t="s">
        <v>20</v>
      </c>
      <c r="N215" s="267" t="s">
        <v>47</v>
      </c>
      <c r="O215" s="86"/>
      <c r="P215" s="215">
        <f>O215*H215</f>
        <v>0</v>
      </c>
      <c r="Q215" s="215">
        <v>0.0044999999999999997</v>
      </c>
      <c r="R215" s="215">
        <f>Q215*H215</f>
        <v>6.6498029999999995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270</v>
      </c>
      <c r="AT215" s="217" t="s">
        <v>267</v>
      </c>
      <c r="AU215" s="217" t="s">
        <v>85</v>
      </c>
      <c r="AY215" s="19" t="s">
        <v>126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22</v>
      </c>
      <c r="BK215" s="218">
        <f>ROUND(I215*H215,2)</f>
        <v>0</v>
      </c>
      <c r="BL215" s="19" t="s">
        <v>232</v>
      </c>
      <c r="BM215" s="217" t="s">
        <v>283</v>
      </c>
    </row>
    <row r="216" s="2" customFormat="1">
      <c r="A216" s="40"/>
      <c r="B216" s="41"/>
      <c r="C216" s="42"/>
      <c r="D216" s="219" t="s">
        <v>135</v>
      </c>
      <c r="E216" s="42"/>
      <c r="F216" s="220" t="s">
        <v>284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135</v>
      </c>
      <c r="AU216" s="19" t="s">
        <v>85</v>
      </c>
    </row>
    <row r="217" s="13" customFormat="1">
      <c r="A217" s="13"/>
      <c r="B217" s="226"/>
      <c r="C217" s="227"/>
      <c r="D217" s="219" t="s">
        <v>147</v>
      </c>
      <c r="E217" s="228" t="s">
        <v>20</v>
      </c>
      <c r="F217" s="229" t="s">
        <v>285</v>
      </c>
      <c r="G217" s="227"/>
      <c r="H217" s="228" t="s">
        <v>20</v>
      </c>
      <c r="I217" s="230"/>
      <c r="J217" s="227"/>
      <c r="K217" s="227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147</v>
      </c>
      <c r="AU217" s="235" t="s">
        <v>85</v>
      </c>
      <c r="AV217" s="13" t="s">
        <v>22</v>
      </c>
      <c r="AW217" s="13" t="s">
        <v>38</v>
      </c>
      <c r="AX217" s="13" t="s">
        <v>76</v>
      </c>
      <c r="AY217" s="235" t="s">
        <v>126</v>
      </c>
    </row>
    <row r="218" s="14" customFormat="1">
      <c r="A218" s="14"/>
      <c r="B218" s="236"/>
      <c r="C218" s="237"/>
      <c r="D218" s="219" t="s">
        <v>147</v>
      </c>
      <c r="E218" s="238" t="s">
        <v>20</v>
      </c>
      <c r="F218" s="239" t="s">
        <v>286</v>
      </c>
      <c r="G218" s="237"/>
      <c r="H218" s="240">
        <v>1284.9860000000001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147</v>
      </c>
      <c r="AU218" s="246" t="s">
        <v>85</v>
      </c>
      <c r="AV218" s="14" t="s">
        <v>85</v>
      </c>
      <c r="AW218" s="14" t="s">
        <v>38</v>
      </c>
      <c r="AX218" s="14" t="s">
        <v>22</v>
      </c>
      <c r="AY218" s="246" t="s">
        <v>126</v>
      </c>
    </row>
    <row r="219" s="14" customFormat="1">
      <c r="A219" s="14"/>
      <c r="B219" s="236"/>
      <c r="C219" s="237"/>
      <c r="D219" s="219" t="s">
        <v>147</v>
      </c>
      <c r="E219" s="237"/>
      <c r="F219" s="239" t="s">
        <v>287</v>
      </c>
      <c r="G219" s="237"/>
      <c r="H219" s="240">
        <v>1477.7339999999999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147</v>
      </c>
      <c r="AU219" s="246" t="s">
        <v>85</v>
      </c>
      <c r="AV219" s="14" t="s">
        <v>85</v>
      </c>
      <c r="AW219" s="14" t="s">
        <v>4</v>
      </c>
      <c r="AX219" s="14" t="s">
        <v>22</v>
      </c>
      <c r="AY219" s="246" t="s">
        <v>126</v>
      </c>
    </row>
    <row r="220" s="2" customFormat="1" ht="24.15" customHeight="1">
      <c r="A220" s="40"/>
      <c r="B220" s="41"/>
      <c r="C220" s="206" t="s">
        <v>288</v>
      </c>
      <c r="D220" s="206" t="s">
        <v>129</v>
      </c>
      <c r="E220" s="207" t="s">
        <v>289</v>
      </c>
      <c r="F220" s="208" t="s">
        <v>290</v>
      </c>
      <c r="G220" s="209" t="s">
        <v>141</v>
      </c>
      <c r="H220" s="210">
        <v>1033.4000000000001</v>
      </c>
      <c r="I220" s="211"/>
      <c r="J220" s="212">
        <f>ROUND(I220*H220,2)</f>
        <v>0</v>
      </c>
      <c r="K220" s="208" t="s">
        <v>142</v>
      </c>
      <c r="L220" s="46"/>
      <c r="M220" s="213" t="s">
        <v>20</v>
      </c>
      <c r="N220" s="214" t="s">
        <v>47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232</v>
      </c>
      <c r="AT220" s="217" t="s">
        <v>129</v>
      </c>
      <c r="AU220" s="217" t="s">
        <v>85</v>
      </c>
      <c r="AY220" s="19" t="s">
        <v>126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22</v>
      </c>
      <c r="BK220" s="218">
        <f>ROUND(I220*H220,2)</f>
        <v>0</v>
      </c>
      <c r="BL220" s="19" t="s">
        <v>232</v>
      </c>
      <c r="BM220" s="217" t="s">
        <v>291</v>
      </c>
    </row>
    <row r="221" s="2" customFormat="1">
      <c r="A221" s="40"/>
      <c r="B221" s="41"/>
      <c r="C221" s="42"/>
      <c r="D221" s="219" t="s">
        <v>135</v>
      </c>
      <c r="E221" s="42"/>
      <c r="F221" s="220" t="s">
        <v>292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135</v>
      </c>
      <c r="AU221" s="19" t="s">
        <v>85</v>
      </c>
    </row>
    <row r="222" s="2" customFormat="1">
      <c r="A222" s="40"/>
      <c r="B222" s="41"/>
      <c r="C222" s="42"/>
      <c r="D222" s="224" t="s">
        <v>145</v>
      </c>
      <c r="E222" s="42"/>
      <c r="F222" s="225" t="s">
        <v>293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145</v>
      </c>
      <c r="AU222" s="19" t="s">
        <v>85</v>
      </c>
    </row>
    <row r="223" s="13" customFormat="1">
      <c r="A223" s="13"/>
      <c r="B223" s="226"/>
      <c r="C223" s="227"/>
      <c r="D223" s="219" t="s">
        <v>147</v>
      </c>
      <c r="E223" s="228" t="s">
        <v>20</v>
      </c>
      <c r="F223" s="229" t="s">
        <v>294</v>
      </c>
      <c r="G223" s="227"/>
      <c r="H223" s="228" t="s">
        <v>20</v>
      </c>
      <c r="I223" s="230"/>
      <c r="J223" s="227"/>
      <c r="K223" s="227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147</v>
      </c>
      <c r="AU223" s="235" t="s">
        <v>85</v>
      </c>
      <c r="AV223" s="13" t="s">
        <v>22</v>
      </c>
      <c r="AW223" s="13" t="s">
        <v>38</v>
      </c>
      <c r="AX223" s="13" t="s">
        <v>76</v>
      </c>
      <c r="AY223" s="235" t="s">
        <v>126</v>
      </c>
    </row>
    <row r="224" s="13" customFormat="1">
      <c r="A224" s="13"/>
      <c r="B224" s="226"/>
      <c r="C224" s="227"/>
      <c r="D224" s="219" t="s">
        <v>147</v>
      </c>
      <c r="E224" s="228" t="s">
        <v>20</v>
      </c>
      <c r="F224" s="229" t="s">
        <v>172</v>
      </c>
      <c r="G224" s="227"/>
      <c r="H224" s="228" t="s">
        <v>20</v>
      </c>
      <c r="I224" s="230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147</v>
      </c>
      <c r="AU224" s="235" t="s">
        <v>85</v>
      </c>
      <c r="AV224" s="13" t="s">
        <v>22</v>
      </c>
      <c r="AW224" s="13" t="s">
        <v>38</v>
      </c>
      <c r="AX224" s="13" t="s">
        <v>76</v>
      </c>
      <c r="AY224" s="235" t="s">
        <v>126</v>
      </c>
    </row>
    <row r="225" s="14" customFormat="1">
      <c r="A225" s="14"/>
      <c r="B225" s="236"/>
      <c r="C225" s="237"/>
      <c r="D225" s="219" t="s">
        <v>147</v>
      </c>
      <c r="E225" s="238" t="s">
        <v>20</v>
      </c>
      <c r="F225" s="239" t="s">
        <v>253</v>
      </c>
      <c r="G225" s="237"/>
      <c r="H225" s="240">
        <v>967.89999999999998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147</v>
      </c>
      <c r="AU225" s="246" t="s">
        <v>85</v>
      </c>
      <c r="AV225" s="14" t="s">
        <v>85</v>
      </c>
      <c r="AW225" s="14" t="s">
        <v>38</v>
      </c>
      <c r="AX225" s="14" t="s">
        <v>76</v>
      </c>
      <c r="AY225" s="246" t="s">
        <v>126</v>
      </c>
    </row>
    <row r="226" s="13" customFormat="1">
      <c r="A226" s="13"/>
      <c r="B226" s="226"/>
      <c r="C226" s="227"/>
      <c r="D226" s="219" t="s">
        <v>147</v>
      </c>
      <c r="E226" s="228" t="s">
        <v>20</v>
      </c>
      <c r="F226" s="229" t="s">
        <v>254</v>
      </c>
      <c r="G226" s="227"/>
      <c r="H226" s="228" t="s">
        <v>20</v>
      </c>
      <c r="I226" s="230"/>
      <c r="J226" s="227"/>
      <c r="K226" s="227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147</v>
      </c>
      <c r="AU226" s="235" t="s">
        <v>85</v>
      </c>
      <c r="AV226" s="13" t="s">
        <v>22</v>
      </c>
      <c r="AW226" s="13" t="s">
        <v>38</v>
      </c>
      <c r="AX226" s="13" t="s">
        <v>76</v>
      </c>
      <c r="AY226" s="235" t="s">
        <v>126</v>
      </c>
    </row>
    <row r="227" s="14" customFormat="1">
      <c r="A227" s="14"/>
      <c r="B227" s="236"/>
      <c r="C227" s="237"/>
      <c r="D227" s="219" t="s">
        <v>147</v>
      </c>
      <c r="E227" s="238" t="s">
        <v>20</v>
      </c>
      <c r="F227" s="239" t="s">
        <v>255</v>
      </c>
      <c r="G227" s="237"/>
      <c r="H227" s="240">
        <v>65.5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147</v>
      </c>
      <c r="AU227" s="246" t="s">
        <v>85</v>
      </c>
      <c r="AV227" s="14" t="s">
        <v>85</v>
      </c>
      <c r="AW227" s="14" t="s">
        <v>38</v>
      </c>
      <c r="AX227" s="14" t="s">
        <v>76</v>
      </c>
      <c r="AY227" s="246" t="s">
        <v>126</v>
      </c>
    </row>
    <row r="228" s="15" customFormat="1">
      <c r="A228" s="15"/>
      <c r="B228" s="247"/>
      <c r="C228" s="248"/>
      <c r="D228" s="219" t="s">
        <v>147</v>
      </c>
      <c r="E228" s="249" t="s">
        <v>20</v>
      </c>
      <c r="F228" s="250" t="s">
        <v>246</v>
      </c>
      <c r="G228" s="248"/>
      <c r="H228" s="251">
        <v>1033.4000000000001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7" t="s">
        <v>147</v>
      </c>
      <c r="AU228" s="257" t="s">
        <v>85</v>
      </c>
      <c r="AV228" s="15" t="s">
        <v>133</v>
      </c>
      <c r="AW228" s="15" t="s">
        <v>38</v>
      </c>
      <c r="AX228" s="15" t="s">
        <v>22</v>
      </c>
      <c r="AY228" s="257" t="s">
        <v>126</v>
      </c>
    </row>
    <row r="229" s="2" customFormat="1" ht="66.75" customHeight="1">
      <c r="A229" s="40"/>
      <c r="B229" s="41"/>
      <c r="C229" s="258" t="s">
        <v>295</v>
      </c>
      <c r="D229" s="258" t="s">
        <v>267</v>
      </c>
      <c r="E229" s="259" t="s">
        <v>296</v>
      </c>
      <c r="F229" s="260" t="s">
        <v>297</v>
      </c>
      <c r="G229" s="261" t="s">
        <v>141</v>
      </c>
      <c r="H229" s="262">
        <v>1204.4280000000001</v>
      </c>
      <c r="I229" s="263"/>
      <c r="J229" s="264">
        <f>ROUND(I229*H229,2)</f>
        <v>0</v>
      </c>
      <c r="K229" s="260" t="s">
        <v>142</v>
      </c>
      <c r="L229" s="265"/>
      <c r="M229" s="266" t="s">
        <v>20</v>
      </c>
      <c r="N229" s="267" t="s">
        <v>47</v>
      </c>
      <c r="O229" s="86"/>
      <c r="P229" s="215">
        <f>O229*H229</f>
        <v>0</v>
      </c>
      <c r="Q229" s="215">
        <v>0.0044000000000000003</v>
      </c>
      <c r="R229" s="215">
        <f>Q229*H229</f>
        <v>5.2994832000000009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270</v>
      </c>
      <c r="AT229" s="217" t="s">
        <v>267</v>
      </c>
      <c r="AU229" s="217" t="s">
        <v>85</v>
      </c>
      <c r="AY229" s="19" t="s">
        <v>126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22</v>
      </c>
      <c r="BK229" s="218">
        <f>ROUND(I229*H229,2)</f>
        <v>0</v>
      </c>
      <c r="BL229" s="19" t="s">
        <v>232</v>
      </c>
      <c r="BM229" s="217" t="s">
        <v>298</v>
      </c>
    </row>
    <row r="230" s="2" customFormat="1">
      <c r="A230" s="40"/>
      <c r="B230" s="41"/>
      <c r="C230" s="42"/>
      <c r="D230" s="219" t="s">
        <v>135</v>
      </c>
      <c r="E230" s="42"/>
      <c r="F230" s="220" t="s">
        <v>299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135</v>
      </c>
      <c r="AU230" s="19" t="s">
        <v>85</v>
      </c>
    </row>
    <row r="231" s="2" customFormat="1">
      <c r="A231" s="40"/>
      <c r="B231" s="41"/>
      <c r="C231" s="42"/>
      <c r="D231" s="224" t="s">
        <v>145</v>
      </c>
      <c r="E231" s="42"/>
      <c r="F231" s="225" t="s">
        <v>300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145</v>
      </c>
      <c r="AU231" s="19" t="s">
        <v>85</v>
      </c>
    </row>
    <row r="232" s="14" customFormat="1">
      <c r="A232" s="14"/>
      <c r="B232" s="236"/>
      <c r="C232" s="237"/>
      <c r="D232" s="219" t="s">
        <v>147</v>
      </c>
      <c r="E232" s="237"/>
      <c r="F232" s="239" t="s">
        <v>301</v>
      </c>
      <c r="G232" s="237"/>
      <c r="H232" s="240">
        <v>1204.4280000000001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147</v>
      </c>
      <c r="AU232" s="246" t="s">
        <v>85</v>
      </c>
      <c r="AV232" s="14" t="s">
        <v>85</v>
      </c>
      <c r="AW232" s="14" t="s">
        <v>4</v>
      </c>
      <c r="AX232" s="14" t="s">
        <v>22</v>
      </c>
      <c r="AY232" s="246" t="s">
        <v>126</v>
      </c>
    </row>
    <row r="233" s="2" customFormat="1" ht="24.15" customHeight="1">
      <c r="A233" s="40"/>
      <c r="B233" s="41"/>
      <c r="C233" s="206" t="s">
        <v>7</v>
      </c>
      <c r="D233" s="206" t="s">
        <v>129</v>
      </c>
      <c r="E233" s="207" t="s">
        <v>275</v>
      </c>
      <c r="F233" s="208" t="s">
        <v>276</v>
      </c>
      <c r="G233" s="209" t="s">
        <v>141</v>
      </c>
      <c r="H233" s="210">
        <v>1033.4000000000001</v>
      </c>
      <c r="I233" s="211"/>
      <c r="J233" s="212">
        <f>ROUND(I233*H233,2)</f>
        <v>0</v>
      </c>
      <c r="K233" s="208" t="s">
        <v>142</v>
      </c>
      <c r="L233" s="46"/>
      <c r="M233" s="213" t="s">
        <v>20</v>
      </c>
      <c r="N233" s="214" t="s">
        <v>47</v>
      </c>
      <c r="O233" s="86"/>
      <c r="P233" s="215">
        <f>O233*H233</f>
        <v>0</v>
      </c>
      <c r="Q233" s="215">
        <v>0.00088000000000000003</v>
      </c>
      <c r="R233" s="215">
        <f>Q233*H233</f>
        <v>0.90939200000000009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232</v>
      </c>
      <c r="AT233" s="217" t="s">
        <v>129</v>
      </c>
      <c r="AU233" s="217" t="s">
        <v>85</v>
      </c>
      <c r="AY233" s="19" t="s">
        <v>126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22</v>
      </c>
      <c r="BK233" s="218">
        <f>ROUND(I233*H233,2)</f>
        <v>0</v>
      </c>
      <c r="BL233" s="19" t="s">
        <v>232</v>
      </c>
      <c r="BM233" s="217" t="s">
        <v>302</v>
      </c>
    </row>
    <row r="234" s="2" customFormat="1">
      <c r="A234" s="40"/>
      <c r="B234" s="41"/>
      <c r="C234" s="42"/>
      <c r="D234" s="219" t="s">
        <v>135</v>
      </c>
      <c r="E234" s="42"/>
      <c r="F234" s="220" t="s">
        <v>278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135</v>
      </c>
      <c r="AU234" s="19" t="s">
        <v>85</v>
      </c>
    </row>
    <row r="235" s="2" customFormat="1">
      <c r="A235" s="40"/>
      <c r="B235" s="41"/>
      <c r="C235" s="42"/>
      <c r="D235" s="224" t="s">
        <v>145</v>
      </c>
      <c r="E235" s="42"/>
      <c r="F235" s="225" t="s">
        <v>279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145</v>
      </c>
      <c r="AU235" s="19" t="s">
        <v>85</v>
      </c>
    </row>
    <row r="236" s="13" customFormat="1">
      <c r="A236" s="13"/>
      <c r="B236" s="226"/>
      <c r="C236" s="227"/>
      <c r="D236" s="219" t="s">
        <v>147</v>
      </c>
      <c r="E236" s="228" t="s">
        <v>20</v>
      </c>
      <c r="F236" s="229" t="s">
        <v>303</v>
      </c>
      <c r="G236" s="227"/>
      <c r="H236" s="228" t="s">
        <v>20</v>
      </c>
      <c r="I236" s="230"/>
      <c r="J236" s="227"/>
      <c r="K236" s="227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147</v>
      </c>
      <c r="AU236" s="235" t="s">
        <v>85</v>
      </c>
      <c r="AV236" s="13" t="s">
        <v>22</v>
      </c>
      <c r="AW236" s="13" t="s">
        <v>38</v>
      </c>
      <c r="AX236" s="13" t="s">
        <v>76</v>
      </c>
      <c r="AY236" s="235" t="s">
        <v>126</v>
      </c>
    </row>
    <row r="237" s="13" customFormat="1">
      <c r="A237" s="13"/>
      <c r="B237" s="226"/>
      <c r="C237" s="227"/>
      <c r="D237" s="219" t="s">
        <v>147</v>
      </c>
      <c r="E237" s="228" t="s">
        <v>20</v>
      </c>
      <c r="F237" s="229" t="s">
        <v>172</v>
      </c>
      <c r="G237" s="227"/>
      <c r="H237" s="228" t="s">
        <v>20</v>
      </c>
      <c r="I237" s="230"/>
      <c r="J237" s="227"/>
      <c r="K237" s="227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147</v>
      </c>
      <c r="AU237" s="235" t="s">
        <v>85</v>
      </c>
      <c r="AV237" s="13" t="s">
        <v>22</v>
      </c>
      <c r="AW237" s="13" t="s">
        <v>38</v>
      </c>
      <c r="AX237" s="13" t="s">
        <v>76</v>
      </c>
      <c r="AY237" s="235" t="s">
        <v>126</v>
      </c>
    </row>
    <row r="238" s="14" customFormat="1">
      <c r="A238" s="14"/>
      <c r="B238" s="236"/>
      <c r="C238" s="237"/>
      <c r="D238" s="219" t="s">
        <v>147</v>
      </c>
      <c r="E238" s="238" t="s">
        <v>20</v>
      </c>
      <c r="F238" s="239" t="s">
        <v>253</v>
      </c>
      <c r="G238" s="237"/>
      <c r="H238" s="240">
        <v>967.89999999999998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147</v>
      </c>
      <c r="AU238" s="246" t="s">
        <v>85</v>
      </c>
      <c r="AV238" s="14" t="s">
        <v>85</v>
      </c>
      <c r="AW238" s="14" t="s">
        <v>38</v>
      </c>
      <c r="AX238" s="14" t="s">
        <v>76</v>
      </c>
      <c r="AY238" s="246" t="s">
        <v>126</v>
      </c>
    </row>
    <row r="239" s="13" customFormat="1">
      <c r="A239" s="13"/>
      <c r="B239" s="226"/>
      <c r="C239" s="227"/>
      <c r="D239" s="219" t="s">
        <v>147</v>
      </c>
      <c r="E239" s="228" t="s">
        <v>20</v>
      </c>
      <c r="F239" s="229" t="s">
        <v>254</v>
      </c>
      <c r="G239" s="227"/>
      <c r="H239" s="228" t="s">
        <v>20</v>
      </c>
      <c r="I239" s="230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147</v>
      </c>
      <c r="AU239" s="235" t="s">
        <v>85</v>
      </c>
      <c r="AV239" s="13" t="s">
        <v>22</v>
      </c>
      <c r="AW239" s="13" t="s">
        <v>38</v>
      </c>
      <c r="AX239" s="13" t="s">
        <v>76</v>
      </c>
      <c r="AY239" s="235" t="s">
        <v>126</v>
      </c>
    </row>
    <row r="240" s="14" customFormat="1">
      <c r="A240" s="14"/>
      <c r="B240" s="236"/>
      <c r="C240" s="237"/>
      <c r="D240" s="219" t="s">
        <v>147</v>
      </c>
      <c r="E240" s="238" t="s">
        <v>20</v>
      </c>
      <c r="F240" s="239" t="s">
        <v>255</v>
      </c>
      <c r="G240" s="237"/>
      <c r="H240" s="240">
        <v>65.5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147</v>
      </c>
      <c r="AU240" s="246" t="s">
        <v>85</v>
      </c>
      <c r="AV240" s="14" t="s">
        <v>85</v>
      </c>
      <c r="AW240" s="14" t="s">
        <v>38</v>
      </c>
      <c r="AX240" s="14" t="s">
        <v>76</v>
      </c>
      <c r="AY240" s="246" t="s">
        <v>126</v>
      </c>
    </row>
    <row r="241" s="15" customFormat="1">
      <c r="A241" s="15"/>
      <c r="B241" s="247"/>
      <c r="C241" s="248"/>
      <c r="D241" s="219" t="s">
        <v>147</v>
      </c>
      <c r="E241" s="249" t="s">
        <v>20</v>
      </c>
      <c r="F241" s="250" t="s">
        <v>246</v>
      </c>
      <c r="G241" s="248"/>
      <c r="H241" s="251">
        <v>1033.4000000000001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7" t="s">
        <v>147</v>
      </c>
      <c r="AU241" s="257" t="s">
        <v>85</v>
      </c>
      <c r="AV241" s="15" t="s">
        <v>133</v>
      </c>
      <c r="AW241" s="15" t="s">
        <v>38</v>
      </c>
      <c r="AX241" s="15" t="s">
        <v>22</v>
      </c>
      <c r="AY241" s="257" t="s">
        <v>126</v>
      </c>
    </row>
    <row r="242" s="2" customFormat="1" ht="66.75" customHeight="1">
      <c r="A242" s="40"/>
      <c r="B242" s="41"/>
      <c r="C242" s="258" t="s">
        <v>304</v>
      </c>
      <c r="D242" s="258" t="s">
        <v>267</v>
      </c>
      <c r="E242" s="259" t="s">
        <v>305</v>
      </c>
      <c r="F242" s="260" t="s">
        <v>306</v>
      </c>
      <c r="G242" s="261" t="s">
        <v>141</v>
      </c>
      <c r="H242" s="262">
        <v>1204.4280000000001</v>
      </c>
      <c r="I242" s="263"/>
      <c r="J242" s="264">
        <f>ROUND(I242*H242,2)</f>
        <v>0</v>
      </c>
      <c r="K242" s="260" t="s">
        <v>142</v>
      </c>
      <c r="L242" s="265"/>
      <c r="M242" s="266" t="s">
        <v>20</v>
      </c>
      <c r="N242" s="267" t="s">
        <v>47</v>
      </c>
      <c r="O242" s="86"/>
      <c r="P242" s="215">
        <f>O242*H242</f>
        <v>0</v>
      </c>
      <c r="Q242" s="215">
        <v>0.0050000000000000001</v>
      </c>
      <c r="R242" s="215">
        <f>Q242*H242</f>
        <v>6.0221400000000003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270</v>
      </c>
      <c r="AT242" s="217" t="s">
        <v>267</v>
      </c>
      <c r="AU242" s="217" t="s">
        <v>85</v>
      </c>
      <c r="AY242" s="19" t="s">
        <v>126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22</v>
      </c>
      <c r="BK242" s="218">
        <f>ROUND(I242*H242,2)</f>
        <v>0</v>
      </c>
      <c r="BL242" s="19" t="s">
        <v>232</v>
      </c>
      <c r="BM242" s="217" t="s">
        <v>307</v>
      </c>
    </row>
    <row r="243" s="2" customFormat="1">
      <c r="A243" s="40"/>
      <c r="B243" s="41"/>
      <c r="C243" s="42"/>
      <c r="D243" s="219" t="s">
        <v>135</v>
      </c>
      <c r="E243" s="42"/>
      <c r="F243" s="220" t="s">
        <v>308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135</v>
      </c>
      <c r="AU243" s="19" t="s">
        <v>85</v>
      </c>
    </row>
    <row r="244" s="2" customFormat="1">
      <c r="A244" s="40"/>
      <c r="B244" s="41"/>
      <c r="C244" s="42"/>
      <c r="D244" s="224" t="s">
        <v>145</v>
      </c>
      <c r="E244" s="42"/>
      <c r="F244" s="225" t="s">
        <v>309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145</v>
      </c>
      <c r="AU244" s="19" t="s">
        <v>85</v>
      </c>
    </row>
    <row r="245" s="14" customFormat="1">
      <c r="A245" s="14"/>
      <c r="B245" s="236"/>
      <c r="C245" s="237"/>
      <c r="D245" s="219" t="s">
        <v>147</v>
      </c>
      <c r="E245" s="237"/>
      <c r="F245" s="239" t="s">
        <v>301</v>
      </c>
      <c r="G245" s="237"/>
      <c r="H245" s="240">
        <v>1204.4280000000001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147</v>
      </c>
      <c r="AU245" s="246" t="s">
        <v>85</v>
      </c>
      <c r="AV245" s="14" t="s">
        <v>85</v>
      </c>
      <c r="AW245" s="14" t="s">
        <v>4</v>
      </c>
      <c r="AX245" s="14" t="s">
        <v>22</v>
      </c>
      <c r="AY245" s="246" t="s">
        <v>126</v>
      </c>
    </row>
    <row r="246" s="2" customFormat="1" ht="24.15" customHeight="1">
      <c r="A246" s="40"/>
      <c r="B246" s="41"/>
      <c r="C246" s="206" t="s">
        <v>310</v>
      </c>
      <c r="D246" s="206" t="s">
        <v>129</v>
      </c>
      <c r="E246" s="207" t="s">
        <v>275</v>
      </c>
      <c r="F246" s="208" t="s">
        <v>276</v>
      </c>
      <c r="G246" s="209" t="s">
        <v>141</v>
      </c>
      <c r="H246" s="210">
        <v>113</v>
      </c>
      <c r="I246" s="211"/>
      <c r="J246" s="212">
        <f>ROUND(I246*H246,2)</f>
        <v>0</v>
      </c>
      <c r="K246" s="208" t="s">
        <v>142</v>
      </c>
      <c r="L246" s="46"/>
      <c r="M246" s="213" t="s">
        <v>20</v>
      </c>
      <c r="N246" s="214" t="s">
        <v>47</v>
      </c>
      <c r="O246" s="86"/>
      <c r="P246" s="215">
        <f>O246*H246</f>
        <v>0</v>
      </c>
      <c r="Q246" s="215">
        <v>0.00088000000000000003</v>
      </c>
      <c r="R246" s="215">
        <f>Q246*H246</f>
        <v>0.099440000000000001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232</v>
      </c>
      <c r="AT246" s="217" t="s">
        <v>129</v>
      </c>
      <c r="AU246" s="217" t="s">
        <v>85</v>
      </c>
      <c r="AY246" s="19" t="s">
        <v>126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22</v>
      </c>
      <c r="BK246" s="218">
        <f>ROUND(I246*H246,2)</f>
        <v>0</v>
      </c>
      <c r="BL246" s="19" t="s">
        <v>232</v>
      </c>
      <c r="BM246" s="217" t="s">
        <v>311</v>
      </c>
    </row>
    <row r="247" s="2" customFormat="1">
      <c r="A247" s="40"/>
      <c r="B247" s="41"/>
      <c r="C247" s="42"/>
      <c r="D247" s="219" t="s">
        <v>135</v>
      </c>
      <c r="E247" s="42"/>
      <c r="F247" s="220" t="s">
        <v>278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135</v>
      </c>
      <c r="AU247" s="19" t="s">
        <v>85</v>
      </c>
    </row>
    <row r="248" s="2" customFormat="1">
      <c r="A248" s="40"/>
      <c r="B248" s="41"/>
      <c r="C248" s="42"/>
      <c r="D248" s="224" t="s">
        <v>145</v>
      </c>
      <c r="E248" s="42"/>
      <c r="F248" s="225" t="s">
        <v>279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145</v>
      </c>
      <c r="AU248" s="19" t="s">
        <v>85</v>
      </c>
    </row>
    <row r="249" s="13" customFormat="1">
      <c r="A249" s="13"/>
      <c r="B249" s="226"/>
      <c r="C249" s="227"/>
      <c r="D249" s="219" t="s">
        <v>147</v>
      </c>
      <c r="E249" s="228" t="s">
        <v>20</v>
      </c>
      <c r="F249" s="229" t="s">
        <v>312</v>
      </c>
      <c r="G249" s="227"/>
      <c r="H249" s="228" t="s">
        <v>20</v>
      </c>
      <c r="I249" s="230"/>
      <c r="J249" s="227"/>
      <c r="K249" s="227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147</v>
      </c>
      <c r="AU249" s="235" t="s">
        <v>85</v>
      </c>
      <c r="AV249" s="13" t="s">
        <v>22</v>
      </c>
      <c r="AW249" s="13" t="s">
        <v>38</v>
      </c>
      <c r="AX249" s="13" t="s">
        <v>76</v>
      </c>
      <c r="AY249" s="235" t="s">
        <v>126</v>
      </c>
    </row>
    <row r="250" s="13" customFormat="1">
      <c r="A250" s="13"/>
      <c r="B250" s="226"/>
      <c r="C250" s="227"/>
      <c r="D250" s="219" t="s">
        <v>147</v>
      </c>
      <c r="E250" s="228" t="s">
        <v>20</v>
      </c>
      <c r="F250" s="229" t="s">
        <v>148</v>
      </c>
      <c r="G250" s="227"/>
      <c r="H250" s="228" t="s">
        <v>20</v>
      </c>
      <c r="I250" s="230"/>
      <c r="J250" s="227"/>
      <c r="K250" s="227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147</v>
      </c>
      <c r="AU250" s="235" t="s">
        <v>85</v>
      </c>
      <c r="AV250" s="13" t="s">
        <v>22</v>
      </c>
      <c r="AW250" s="13" t="s">
        <v>38</v>
      </c>
      <c r="AX250" s="13" t="s">
        <v>76</v>
      </c>
      <c r="AY250" s="235" t="s">
        <v>126</v>
      </c>
    </row>
    <row r="251" s="13" customFormat="1">
      <c r="A251" s="13"/>
      <c r="B251" s="226"/>
      <c r="C251" s="227"/>
      <c r="D251" s="219" t="s">
        <v>147</v>
      </c>
      <c r="E251" s="228" t="s">
        <v>20</v>
      </c>
      <c r="F251" s="229" t="s">
        <v>149</v>
      </c>
      <c r="G251" s="227"/>
      <c r="H251" s="228" t="s">
        <v>20</v>
      </c>
      <c r="I251" s="230"/>
      <c r="J251" s="227"/>
      <c r="K251" s="227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147</v>
      </c>
      <c r="AU251" s="235" t="s">
        <v>85</v>
      </c>
      <c r="AV251" s="13" t="s">
        <v>22</v>
      </c>
      <c r="AW251" s="13" t="s">
        <v>38</v>
      </c>
      <c r="AX251" s="13" t="s">
        <v>76</v>
      </c>
      <c r="AY251" s="235" t="s">
        <v>126</v>
      </c>
    </row>
    <row r="252" s="14" customFormat="1">
      <c r="A252" s="14"/>
      <c r="B252" s="236"/>
      <c r="C252" s="237"/>
      <c r="D252" s="219" t="s">
        <v>147</v>
      </c>
      <c r="E252" s="238" t="s">
        <v>20</v>
      </c>
      <c r="F252" s="239" t="s">
        <v>313</v>
      </c>
      <c r="G252" s="237"/>
      <c r="H252" s="240">
        <v>113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147</v>
      </c>
      <c r="AU252" s="246" t="s">
        <v>85</v>
      </c>
      <c r="AV252" s="14" t="s">
        <v>85</v>
      </c>
      <c r="AW252" s="14" t="s">
        <v>38</v>
      </c>
      <c r="AX252" s="14" t="s">
        <v>22</v>
      </c>
      <c r="AY252" s="246" t="s">
        <v>126</v>
      </c>
    </row>
    <row r="253" s="2" customFormat="1" ht="37.8" customHeight="1">
      <c r="A253" s="40"/>
      <c r="B253" s="41"/>
      <c r="C253" s="258" t="s">
        <v>314</v>
      </c>
      <c r="D253" s="258" t="s">
        <v>267</v>
      </c>
      <c r="E253" s="259" t="s">
        <v>315</v>
      </c>
      <c r="F253" s="260" t="s">
        <v>316</v>
      </c>
      <c r="G253" s="261" t="s">
        <v>141</v>
      </c>
      <c r="H253" s="262">
        <v>131.702</v>
      </c>
      <c r="I253" s="263"/>
      <c r="J253" s="264">
        <f>ROUND(I253*H253,2)</f>
        <v>0</v>
      </c>
      <c r="K253" s="260" t="s">
        <v>142</v>
      </c>
      <c r="L253" s="265"/>
      <c r="M253" s="266" t="s">
        <v>20</v>
      </c>
      <c r="N253" s="267" t="s">
        <v>47</v>
      </c>
      <c r="O253" s="86"/>
      <c r="P253" s="215">
        <f>O253*H253</f>
        <v>0</v>
      </c>
      <c r="Q253" s="215">
        <v>0.0054999999999999997</v>
      </c>
      <c r="R253" s="215">
        <f>Q253*H253</f>
        <v>0.72436099999999992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270</v>
      </c>
      <c r="AT253" s="217" t="s">
        <v>267</v>
      </c>
      <c r="AU253" s="217" t="s">
        <v>85</v>
      </c>
      <c r="AY253" s="19" t="s">
        <v>126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22</v>
      </c>
      <c r="BK253" s="218">
        <f>ROUND(I253*H253,2)</f>
        <v>0</v>
      </c>
      <c r="BL253" s="19" t="s">
        <v>232</v>
      </c>
      <c r="BM253" s="217" t="s">
        <v>317</v>
      </c>
    </row>
    <row r="254" s="2" customFormat="1">
      <c r="A254" s="40"/>
      <c r="B254" s="41"/>
      <c r="C254" s="42"/>
      <c r="D254" s="219" t="s">
        <v>135</v>
      </c>
      <c r="E254" s="42"/>
      <c r="F254" s="220" t="s">
        <v>318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135</v>
      </c>
      <c r="AU254" s="19" t="s">
        <v>85</v>
      </c>
    </row>
    <row r="255" s="2" customFormat="1">
      <c r="A255" s="40"/>
      <c r="B255" s="41"/>
      <c r="C255" s="42"/>
      <c r="D255" s="224" t="s">
        <v>145</v>
      </c>
      <c r="E255" s="42"/>
      <c r="F255" s="225" t="s">
        <v>319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145</v>
      </c>
      <c r="AU255" s="19" t="s">
        <v>85</v>
      </c>
    </row>
    <row r="256" s="14" customFormat="1">
      <c r="A256" s="14"/>
      <c r="B256" s="236"/>
      <c r="C256" s="237"/>
      <c r="D256" s="219" t="s">
        <v>147</v>
      </c>
      <c r="E256" s="237"/>
      <c r="F256" s="239" t="s">
        <v>320</v>
      </c>
      <c r="G256" s="237"/>
      <c r="H256" s="240">
        <v>131.702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147</v>
      </c>
      <c r="AU256" s="246" t="s">
        <v>85</v>
      </c>
      <c r="AV256" s="14" t="s">
        <v>85</v>
      </c>
      <c r="AW256" s="14" t="s">
        <v>4</v>
      </c>
      <c r="AX256" s="14" t="s">
        <v>22</v>
      </c>
      <c r="AY256" s="246" t="s">
        <v>126</v>
      </c>
    </row>
    <row r="257" s="2" customFormat="1" ht="24.15" customHeight="1">
      <c r="A257" s="40"/>
      <c r="B257" s="41"/>
      <c r="C257" s="206" t="s">
        <v>321</v>
      </c>
      <c r="D257" s="206" t="s">
        <v>129</v>
      </c>
      <c r="E257" s="207" t="s">
        <v>322</v>
      </c>
      <c r="F257" s="208" t="s">
        <v>323</v>
      </c>
      <c r="G257" s="209" t="s">
        <v>141</v>
      </c>
      <c r="H257" s="210">
        <v>1033.4000000000001</v>
      </c>
      <c r="I257" s="211"/>
      <c r="J257" s="212">
        <f>ROUND(I257*H257,2)</f>
        <v>0</v>
      </c>
      <c r="K257" s="208" t="s">
        <v>142</v>
      </c>
      <c r="L257" s="46"/>
      <c r="M257" s="213" t="s">
        <v>20</v>
      </c>
      <c r="N257" s="214" t="s">
        <v>47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0.0035999999999999999</v>
      </c>
      <c r="T257" s="216">
        <f>S257*H257</f>
        <v>3.7202400000000004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232</v>
      </c>
      <c r="AT257" s="217" t="s">
        <v>129</v>
      </c>
      <c r="AU257" s="217" t="s">
        <v>85</v>
      </c>
      <c r="AY257" s="19" t="s">
        <v>126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22</v>
      </c>
      <c r="BK257" s="218">
        <f>ROUND(I257*H257,2)</f>
        <v>0</v>
      </c>
      <c r="BL257" s="19" t="s">
        <v>232</v>
      </c>
      <c r="BM257" s="217" t="s">
        <v>324</v>
      </c>
    </row>
    <row r="258" s="2" customFormat="1">
      <c r="A258" s="40"/>
      <c r="B258" s="41"/>
      <c r="C258" s="42"/>
      <c r="D258" s="219" t="s">
        <v>135</v>
      </c>
      <c r="E258" s="42"/>
      <c r="F258" s="220" t="s">
        <v>325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135</v>
      </c>
      <c r="AU258" s="19" t="s">
        <v>85</v>
      </c>
    </row>
    <row r="259" s="2" customFormat="1">
      <c r="A259" s="40"/>
      <c r="B259" s="41"/>
      <c r="C259" s="42"/>
      <c r="D259" s="224" t="s">
        <v>145</v>
      </c>
      <c r="E259" s="42"/>
      <c r="F259" s="225" t="s">
        <v>326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145</v>
      </c>
      <c r="AU259" s="19" t="s">
        <v>85</v>
      </c>
    </row>
    <row r="260" s="13" customFormat="1">
      <c r="A260" s="13"/>
      <c r="B260" s="226"/>
      <c r="C260" s="227"/>
      <c r="D260" s="219" t="s">
        <v>147</v>
      </c>
      <c r="E260" s="228" t="s">
        <v>20</v>
      </c>
      <c r="F260" s="229" t="s">
        <v>171</v>
      </c>
      <c r="G260" s="227"/>
      <c r="H260" s="228" t="s">
        <v>20</v>
      </c>
      <c r="I260" s="230"/>
      <c r="J260" s="227"/>
      <c r="K260" s="227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147</v>
      </c>
      <c r="AU260" s="235" t="s">
        <v>85</v>
      </c>
      <c r="AV260" s="13" t="s">
        <v>22</v>
      </c>
      <c r="AW260" s="13" t="s">
        <v>38</v>
      </c>
      <c r="AX260" s="13" t="s">
        <v>76</v>
      </c>
      <c r="AY260" s="235" t="s">
        <v>126</v>
      </c>
    </row>
    <row r="261" s="13" customFormat="1">
      <c r="A261" s="13"/>
      <c r="B261" s="226"/>
      <c r="C261" s="227"/>
      <c r="D261" s="219" t="s">
        <v>147</v>
      </c>
      <c r="E261" s="228" t="s">
        <v>20</v>
      </c>
      <c r="F261" s="229" t="s">
        <v>172</v>
      </c>
      <c r="G261" s="227"/>
      <c r="H261" s="228" t="s">
        <v>20</v>
      </c>
      <c r="I261" s="230"/>
      <c r="J261" s="227"/>
      <c r="K261" s="227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147</v>
      </c>
      <c r="AU261" s="235" t="s">
        <v>85</v>
      </c>
      <c r="AV261" s="13" t="s">
        <v>22</v>
      </c>
      <c r="AW261" s="13" t="s">
        <v>38</v>
      </c>
      <c r="AX261" s="13" t="s">
        <v>76</v>
      </c>
      <c r="AY261" s="235" t="s">
        <v>126</v>
      </c>
    </row>
    <row r="262" s="14" customFormat="1">
      <c r="A262" s="14"/>
      <c r="B262" s="236"/>
      <c r="C262" s="237"/>
      <c r="D262" s="219" t="s">
        <v>147</v>
      </c>
      <c r="E262" s="238" t="s">
        <v>20</v>
      </c>
      <c r="F262" s="239" t="s">
        <v>253</v>
      </c>
      <c r="G262" s="237"/>
      <c r="H262" s="240">
        <v>967.89999999999998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147</v>
      </c>
      <c r="AU262" s="246" t="s">
        <v>85</v>
      </c>
      <c r="AV262" s="14" t="s">
        <v>85</v>
      </c>
      <c r="AW262" s="14" t="s">
        <v>38</v>
      </c>
      <c r="AX262" s="14" t="s">
        <v>76</v>
      </c>
      <c r="AY262" s="246" t="s">
        <v>126</v>
      </c>
    </row>
    <row r="263" s="13" customFormat="1">
      <c r="A263" s="13"/>
      <c r="B263" s="226"/>
      <c r="C263" s="227"/>
      <c r="D263" s="219" t="s">
        <v>147</v>
      </c>
      <c r="E263" s="228" t="s">
        <v>20</v>
      </c>
      <c r="F263" s="229" t="s">
        <v>254</v>
      </c>
      <c r="G263" s="227"/>
      <c r="H263" s="228" t="s">
        <v>20</v>
      </c>
      <c r="I263" s="230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147</v>
      </c>
      <c r="AU263" s="235" t="s">
        <v>85</v>
      </c>
      <c r="AV263" s="13" t="s">
        <v>22</v>
      </c>
      <c r="AW263" s="13" t="s">
        <v>38</v>
      </c>
      <c r="AX263" s="13" t="s">
        <v>76</v>
      </c>
      <c r="AY263" s="235" t="s">
        <v>126</v>
      </c>
    </row>
    <row r="264" s="14" customFormat="1">
      <c r="A264" s="14"/>
      <c r="B264" s="236"/>
      <c r="C264" s="237"/>
      <c r="D264" s="219" t="s">
        <v>147</v>
      </c>
      <c r="E264" s="238" t="s">
        <v>20</v>
      </c>
      <c r="F264" s="239" t="s">
        <v>255</v>
      </c>
      <c r="G264" s="237"/>
      <c r="H264" s="240">
        <v>65.5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147</v>
      </c>
      <c r="AU264" s="246" t="s">
        <v>85</v>
      </c>
      <c r="AV264" s="14" t="s">
        <v>85</v>
      </c>
      <c r="AW264" s="14" t="s">
        <v>38</v>
      </c>
      <c r="AX264" s="14" t="s">
        <v>76</v>
      </c>
      <c r="AY264" s="246" t="s">
        <v>126</v>
      </c>
    </row>
    <row r="265" s="15" customFormat="1">
      <c r="A265" s="15"/>
      <c r="B265" s="247"/>
      <c r="C265" s="248"/>
      <c r="D265" s="219" t="s">
        <v>147</v>
      </c>
      <c r="E265" s="249" t="s">
        <v>20</v>
      </c>
      <c r="F265" s="250" t="s">
        <v>246</v>
      </c>
      <c r="G265" s="248"/>
      <c r="H265" s="251">
        <v>1033.4000000000001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7" t="s">
        <v>147</v>
      </c>
      <c r="AU265" s="257" t="s">
        <v>85</v>
      </c>
      <c r="AV265" s="15" t="s">
        <v>133</v>
      </c>
      <c r="AW265" s="15" t="s">
        <v>38</v>
      </c>
      <c r="AX265" s="15" t="s">
        <v>22</v>
      </c>
      <c r="AY265" s="257" t="s">
        <v>126</v>
      </c>
    </row>
    <row r="266" s="2" customFormat="1" ht="24.15" customHeight="1">
      <c r="A266" s="40"/>
      <c r="B266" s="41"/>
      <c r="C266" s="206" t="s">
        <v>327</v>
      </c>
      <c r="D266" s="206" t="s">
        <v>129</v>
      </c>
      <c r="E266" s="207" t="s">
        <v>328</v>
      </c>
      <c r="F266" s="208" t="s">
        <v>329</v>
      </c>
      <c r="G266" s="209" t="s">
        <v>141</v>
      </c>
      <c r="H266" s="210">
        <v>327.798</v>
      </c>
      <c r="I266" s="211"/>
      <c r="J266" s="212">
        <f>ROUND(I266*H266,2)</f>
        <v>0</v>
      </c>
      <c r="K266" s="208" t="s">
        <v>20</v>
      </c>
      <c r="L266" s="46"/>
      <c r="M266" s="213" t="s">
        <v>20</v>
      </c>
      <c r="N266" s="214" t="s">
        <v>47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232</v>
      </c>
      <c r="AT266" s="217" t="s">
        <v>129</v>
      </c>
      <c r="AU266" s="217" t="s">
        <v>85</v>
      </c>
      <c r="AY266" s="19" t="s">
        <v>126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22</v>
      </c>
      <c r="BK266" s="218">
        <f>ROUND(I266*H266,2)</f>
        <v>0</v>
      </c>
      <c r="BL266" s="19" t="s">
        <v>232</v>
      </c>
      <c r="BM266" s="217" t="s">
        <v>330</v>
      </c>
    </row>
    <row r="267" s="2" customFormat="1">
      <c r="A267" s="40"/>
      <c r="B267" s="41"/>
      <c r="C267" s="42"/>
      <c r="D267" s="219" t="s">
        <v>135</v>
      </c>
      <c r="E267" s="42"/>
      <c r="F267" s="220" t="s">
        <v>329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135</v>
      </c>
      <c r="AU267" s="19" t="s">
        <v>85</v>
      </c>
    </row>
    <row r="268" s="13" customFormat="1">
      <c r="A268" s="13"/>
      <c r="B268" s="226"/>
      <c r="C268" s="227"/>
      <c r="D268" s="219" t="s">
        <v>147</v>
      </c>
      <c r="E268" s="228" t="s">
        <v>20</v>
      </c>
      <c r="F268" s="229" t="s">
        <v>331</v>
      </c>
      <c r="G268" s="227"/>
      <c r="H268" s="228" t="s">
        <v>20</v>
      </c>
      <c r="I268" s="230"/>
      <c r="J268" s="227"/>
      <c r="K268" s="227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147</v>
      </c>
      <c r="AU268" s="235" t="s">
        <v>85</v>
      </c>
      <c r="AV268" s="13" t="s">
        <v>22</v>
      </c>
      <c r="AW268" s="13" t="s">
        <v>38</v>
      </c>
      <c r="AX268" s="13" t="s">
        <v>76</v>
      </c>
      <c r="AY268" s="235" t="s">
        <v>126</v>
      </c>
    </row>
    <row r="269" s="13" customFormat="1">
      <c r="A269" s="13"/>
      <c r="B269" s="226"/>
      <c r="C269" s="227"/>
      <c r="D269" s="219" t="s">
        <v>147</v>
      </c>
      <c r="E269" s="228" t="s">
        <v>20</v>
      </c>
      <c r="F269" s="229" t="s">
        <v>332</v>
      </c>
      <c r="G269" s="227"/>
      <c r="H269" s="228" t="s">
        <v>20</v>
      </c>
      <c r="I269" s="230"/>
      <c r="J269" s="227"/>
      <c r="K269" s="227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147</v>
      </c>
      <c r="AU269" s="235" t="s">
        <v>85</v>
      </c>
      <c r="AV269" s="13" t="s">
        <v>22</v>
      </c>
      <c r="AW269" s="13" t="s">
        <v>38</v>
      </c>
      <c r="AX269" s="13" t="s">
        <v>76</v>
      </c>
      <c r="AY269" s="235" t="s">
        <v>126</v>
      </c>
    </row>
    <row r="270" s="14" customFormat="1">
      <c r="A270" s="14"/>
      <c r="B270" s="236"/>
      <c r="C270" s="237"/>
      <c r="D270" s="219" t="s">
        <v>147</v>
      </c>
      <c r="E270" s="238" t="s">
        <v>20</v>
      </c>
      <c r="F270" s="239" t="s">
        <v>333</v>
      </c>
      <c r="G270" s="237"/>
      <c r="H270" s="240">
        <v>167.83799999999999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147</v>
      </c>
      <c r="AU270" s="246" t="s">
        <v>85</v>
      </c>
      <c r="AV270" s="14" t="s">
        <v>85</v>
      </c>
      <c r="AW270" s="14" t="s">
        <v>38</v>
      </c>
      <c r="AX270" s="14" t="s">
        <v>76</v>
      </c>
      <c r="AY270" s="246" t="s">
        <v>126</v>
      </c>
    </row>
    <row r="271" s="14" customFormat="1">
      <c r="A271" s="14"/>
      <c r="B271" s="236"/>
      <c r="C271" s="237"/>
      <c r="D271" s="219" t="s">
        <v>147</v>
      </c>
      <c r="E271" s="238" t="s">
        <v>20</v>
      </c>
      <c r="F271" s="239" t="s">
        <v>334</v>
      </c>
      <c r="G271" s="237"/>
      <c r="H271" s="240">
        <v>120.114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147</v>
      </c>
      <c r="AU271" s="246" t="s">
        <v>85</v>
      </c>
      <c r="AV271" s="14" t="s">
        <v>85</v>
      </c>
      <c r="AW271" s="14" t="s">
        <v>38</v>
      </c>
      <c r="AX271" s="14" t="s">
        <v>76</v>
      </c>
      <c r="AY271" s="246" t="s">
        <v>126</v>
      </c>
    </row>
    <row r="272" s="13" customFormat="1">
      <c r="A272" s="13"/>
      <c r="B272" s="226"/>
      <c r="C272" s="227"/>
      <c r="D272" s="219" t="s">
        <v>147</v>
      </c>
      <c r="E272" s="228" t="s">
        <v>20</v>
      </c>
      <c r="F272" s="229" t="s">
        <v>335</v>
      </c>
      <c r="G272" s="227"/>
      <c r="H272" s="228" t="s">
        <v>20</v>
      </c>
      <c r="I272" s="230"/>
      <c r="J272" s="227"/>
      <c r="K272" s="227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147</v>
      </c>
      <c r="AU272" s="235" t="s">
        <v>85</v>
      </c>
      <c r="AV272" s="13" t="s">
        <v>22</v>
      </c>
      <c r="AW272" s="13" t="s">
        <v>38</v>
      </c>
      <c r="AX272" s="13" t="s">
        <v>76</v>
      </c>
      <c r="AY272" s="235" t="s">
        <v>126</v>
      </c>
    </row>
    <row r="273" s="14" customFormat="1">
      <c r="A273" s="14"/>
      <c r="B273" s="236"/>
      <c r="C273" s="237"/>
      <c r="D273" s="219" t="s">
        <v>147</v>
      </c>
      <c r="E273" s="238" t="s">
        <v>20</v>
      </c>
      <c r="F273" s="239" t="s">
        <v>336</v>
      </c>
      <c r="G273" s="237"/>
      <c r="H273" s="240">
        <v>11.424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147</v>
      </c>
      <c r="AU273" s="246" t="s">
        <v>85</v>
      </c>
      <c r="AV273" s="14" t="s">
        <v>85</v>
      </c>
      <c r="AW273" s="14" t="s">
        <v>38</v>
      </c>
      <c r="AX273" s="14" t="s">
        <v>76</v>
      </c>
      <c r="AY273" s="246" t="s">
        <v>126</v>
      </c>
    </row>
    <row r="274" s="14" customFormat="1">
      <c r="A274" s="14"/>
      <c r="B274" s="236"/>
      <c r="C274" s="237"/>
      <c r="D274" s="219" t="s">
        <v>147</v>
      </c>
      <c r="E274" s="238" t="s">
        <v>20</v>
      </c>
      <c r="F274" s="239" t="s">
        <v>337</v>
      </c>
      <c r="G274" s="237"/>
      <c r="H274" s="240">
        <v>2.0760000000000001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147</v>
      </c>
      <c r="AU274" s="246" t="s">
        <v>85</v>
      </c>
      <c r="AV274" s="14" t="s">
        <v>85</v>
      </c>
      <c r="AW274" s="14" t="s">
        <v>38</v>
      </c>
      <c r="AX274" s="14" t="s">
        <v>76</v>
      </c>
      <c r="AY274" s="246" t="s">
        <v>126</v>
      </c>
    </row>
    <row r="275" s="14" customFormat="1">
      <c r="A275" s="14"/>
      <c r="B275" s="236"/>
      <c r="C275" s="237"/>
      <c r="D275" s="219" t="s">
        <v>147</v>
      </c>
      <c r="E275" s="238" t="s">
        <v>20</v>
      </c>
      <c r="F275" s="239" t="s">
        <v>338</v>
      </c>
      <c r="G275" s="237"/>
      <c r="H275" s="240">
        <v>2.7839999999999998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147</v>
      </c>
      <c r="AU275" s="246" t="s">
        <v>85</v>
      </c>
      <c r="AV275" s="14" t="s">
        <v>85</v>
      </c>
      <c r="AW275" s="14" t="s">
        <v>38</v>
      </c>
      <c r="AX275" s="14" t="s">
        <v>76</v>
      </c>
      <c r="AY275" s="246" t="s">
        <v>126</v>
      </c>
    </row>
    <row r="276" s="14" customFormat="1">
      <c r="A276" s="14"/>
      <c r="B276" s="236"/>
      <c r="C276" s="237"/>
      <c r="D276" s="219" t="s">
        <v>147</v>
      </c>
      <c r="E276" s="238" t="s">
        <v>20</v>
      </c>
      <c r="F276" s="239" t="s">
        <v>339</v>
      </c>
      <c r="G276" s="237"/>
      <c r="H276" s="240">
        <v>2.8799999999999999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147</v>
      </c>
      <c r="AU276" s="246" t="s">
        <v>85</v>
      </c>
      <c r="AV276" s="14" t="s">
        <v>85</v>
      </c>
      <c r="AW276" s="14" t="s">
        <v>38</v>
      </c>
      <c r="AX276" s="14" t="s">
        <v>76</v>
      </c>
      <c r="AY276" s="246" t="s">
        <v>126</v>
      </c>
    </row>
    <row r="277" s="14" customFormat="1">
      <c r="A277" s="14"/>
      <c r="B277" s="236"/>
      <c r="C277" s="237"/>
      <c r="D277" s="219" t="s">
        <v>147</v>
      </c>
      <c r="E277" s="238" t="s">
        <v>20</v>
      </c>
      <c r="F277" s="239" t="s">
        <v>340</v>
      </c>
      <c r="G277" s="237"/>
      <c r="H277" s="240">
        <v>1.5900000000000001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147</v>
      </c>
      <c r="AU277" s="246" t="s">
        <v>85</v>
      </c>
      <c r="AV277" s="14" t="s">
        <v>85</v>
      </c>
      <c r="AW277" s="14" t="s">
        <v>38</v>
      </c>
      <c r="AX277" s="14" t="s">
        <v>76</v>
      </c>
      <c r="AY277" s="246" t="s">
        <v>126</v>
      </c>
    </row>
    <row r="278" s="14" customFormat="1">
      <c r="A278" s="14"/>
      <c r="B278" s="236"/>
      <c r="C278" s="237"/>
      <c r="D278" s="219" t="s">
        <v>147</v>
      </c>
      <c r="E278" s="238" t="s">
        <v>20</v>
      </c>
      <c r="F278" s="239" t="s">
        <v>341</v>
      </c>
      <c r="G278" s="237"/>
      <c r="H278" s="240">
        <v>2.2799999999999998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147</v>
      </c>
      <c r="AU278" s="246" t="s">
        <v>85</v>
      </c>
      <c r="AV278" s="14" t="s">
        <v>85</v>
      </c>
      <c r="AW278" s="14" t="s">
        <v>38</v>
      </c>
      <c r="AX278" s="14" t="s">
        <v>76</v>
      </c>
      <c r="AY278" s="246" t="s">
        <v>126</v>
      </c>
    </row>
    <row r="279" s="14" customFormat="1">
      <c r="A279" s="14"/>
      <c r="B279" s="236"/>
      <c r="C279" s="237"/>
      <c r="D279" s="219" t="s">
        <v>147</v>
      </c>
      <c r="E279" s="238" t="s">
        <v>20</v>
      </c>
      <c r="F279" s="239" t="s">
        <v>342</v>
      </c>
      <c r="G279" s="237"/>
      <c r="H279" s="240">
        <v>7.7999999999999998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147</v>
      </c>
      <c r="AU279" s="246" t="s">
        <v>85</v>
      </c>
      <c r="AV279" s="14" t="s">
        <v>85</v>
      </c>
      <c r="AW279" s="14" t="s">
        <v>38</v>
      </c>
      <c r="AX279" s="14" t="s">
        <v>76</v>
      </c>
      <c r="AY279" s="246" t="s">
        <v>126</v>
      </c>
    </row>
    <row r="280" s="14" customFormat="1">
      <c r="A280" s="14"/>
      <c r="B280" s="236"/>
      <c r="C280" s="237"/>
      <c r="D280" s="219" t="s">
        <v>147</v>
      </c>
      <c r="E280" s="238" t="s">
        <v>20</v>
      </c>
      <c r="F280" s="239" t="s">
        <v>343</v>
      </c>
      <c r="G280" s="237"/>
      <c r="H280" s="240">
        <v>6.2279999999999998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147</v>
      </c>
      <c r="AU280" s="246" t="s">
        <v>85</v>
      </c>
      <c r="AV280" s="14" t="s">
        <v>85</v>
      </c>
      <c r="AW280" s="14" t="s">
        <v>38</v>
      </c>
      <c r="AX280" s="14" t="s">
        <v>76</v>
      </c>
      <c r="AY280" s="246" t="s">
        <v>126</v>
      </c>
    </row>
    <row r="281" s="14" customFormat="1">
      <c r="A281" s="14"/>
      <c r="B281" s="236"/>
      <c r="C281" s="237"/>
      <c r="D281" s="219" t="s">
        <v>147</v>
      </c>
      <c r="E281" s="238" t="s">
        <v>20</v>
      </c>
      <c r="F281" s="239" t="s">
        <v>344</v>
      </c>
      <c r="G281" s="237"/>
      <c r="H281" s="240">
        <v>2.7839999999999998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147</v>
      </c>
      <c r="AU281" s="246" t="s">
        <v>85</v>
      </c>
      <c r="AV281" s="14" t="s">
        <v>85</v>
      </c>
      <c r="AW281" s="14" t="s">
        <v>38</v>
      </c>
      <c r="AX281" s="14" t="s">
        <v>76</v>
      </c>
      <c r="AY281" s="246" t="s">
        <v>126</v>
      </c>
    </row>
    <row r="282" s="15" customFormat="1">
      <c r="A282" s="15"/>
      <c r="B282" s="247"/>
      <c r="C282" s="248"/>
      <c r="D282" s="219" t="s">
        <v>147</v>
      </c>
      <c r="E282" s="249" t="s">
        <v>20</v>
      </c>
      <c r="F282" s="250" t="s">
        <v>246</v>
      </c>
      <c r="G282" s="248"/>
      <c r="H282" s="251">
        <v>327.798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7" t="s">
        <v>147</v>
      </c>
      <c r="AU282" s="257" t="s">
        <v>85</v>
      </c>
      <c r="AV282" s="15" t="s">
        <v>133</v>
      </c>
      <c r="AW282" s="15" t="s">
        <v>38</v>
      </c>
      <c r="AX282" s="15" t="s">
        <v>22</v>
      </c>
      <c r="AY282" s="257" t="s">
        <v>126</v>
      </c>
    </row>
    <row r="283" s="2" customFormat="1" ht="66.75" customHeight="1">
      <c r="A283" s="40"/>
      <c r="B283" s="41"/>
      <c r="C283" s="258" t="s">
        <v>345</v>
      </c>
      <c r="D283" s="258" t="s">
        <v>267</v>
      </c>
      <c r="E283" s="259" t="s">
        <v>296</v>
      </c>
      <c r="F283" s="260" t="s">
        <v>297</v>
      </c>
      <c r="G283" s="261" t="s">
        <v>141</v>
      </c>
      <c r="H283" s="262">
        <v>393.358</v>
      </c>
      <c r="I283" s="263"/>
      <c r="J283" s="264">
        <f>ROUND(I283*H283,2)</f>
        <v>0</v>
      </c>
      <c r="K283" s="260" t="s">
        <v>142</v>
      </c>
      <c r="L283" s="265"/>
      <c r="M283" s="266" t="s">
        <v>20</v>
      </c>
      <c r="N283" s="267" t="s">
        <v>47</v>
      </c>
      <c r="O283" s="86"/>
      <c r="P283" s="215">
        <f>O283*H283</f>
        <v>0</v>
      </c>
      <c r="Q283" s="215">
        <v>0.0044000000000000003</v>
      </c>
      <c r="R283" s="215">
        <f>Q283*H283</f>
        <v>1.7307752000000001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270</v>
      </c>
      <c r="AT283" s="217" t="s">
        <v>267</v>
      </c>
      <c r="AU283" s="217" t="s">
        <v>85</v>
      </c>
      <c r="AY283" s="19" t="s">
        <v>126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22</v>
      </c>
      <c r="BK283" s="218">
        <f>ROUND(I283*H283,2)</f>
        <v>0</v>
      </c>
      <c r="BL283" s="19" t="s">
        <v>232</v>
      </c>
      <c r="BM283" s="217" t="s">
        <v>346</v>
      </c>
    </row>
    <row r="284" s="2" customFormat="1">
      <c r="A284" s="40"/>
      <c r="B284" s="41"/>
      <c r="C284" s="42"/>
      <c r="D284" s="219" t="s">
        <v>135</v>
      </c>
      <c r="E284" s="42"/>
      <c r="F284" s="220" t="s">
        <v>299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135</v>
      </c>
      <c r="AU284" s="19" t="s">
        <v>85</v>
      </c>
    </row>
    <row r="285" s="2" customFormat="1">
      <c r="A285" s="40"/>
      <c r="B285" s="41"/>
      <c r="C285" s="42"/>
      <c r="D285" s="224" t="s">
        <v>145</v>
      </c>
      <c r="E285" s="42"/>
      <c r="F285" s="225" t="s">
        <v>300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145</v>
      </c>
      <c r="AU285" s="19" t="s">
        <v>85</v>
      </c>
    </row>
    <row r="286" s="14" customFormat="1">
      <c r="A286" s="14"/>
      <c r="B286" s="236"/>
      <c r="C286" s="237"/>
      <c r="D286" s="219" t="s">
        <v>147</v>
      </c>
      <c r="E286" s="238" t="s">
        <v>20</v>
      </c>
      <c r="F286" s="239" t="s">
        <v>347</v>
      </c>
      <c r="G286" s="237"/>
      <c r="H286" s="240">
        <v>327.798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147</v>
      </c>
      <c r="AU286" s="246" t="s">
        <v>85</v>
      </c>
      <c r="AV286" s="14" t="s">
        <v>85</v>
      </c>
      <c r="AW286" s="14" t="s">
        <v>38</v>
      </c>
      <c r="AX286" s="14" t="s">
        <v>22</v>
      </c>
      <c r="AY286" s="246" t="s">
        <v>126</v>
      </c>
    </row>
    <row r="287" s="14" customFormat="1">
      <c r="A287" s="14"/>
      <c r="B287" s="236"/>
      <c r="C287" s="237"/>
      <c r="D287" s="219" t="s">
        <v>147</v>
      </c>
      <c r="E287" s="237"/>
      <c r="F287" s="239" t="s">
        <v>348</v>
      </c>
      <c r="G287" s="237"/>
      <c r="H287" s="240">
        <v>393.358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147</v>
      </c>
      <c r="AU287" s="246" t="s">
        <v>85</v>
      </c>
      <c r="AV287" s="14" t="s">
        <v>85</v>
      </c>
      <c r="AW287" s="14" t="s">
        <v>4</v>
      </c>
      <c r="AX287" s="14" t="s">
        <v>22</v>
      </c>
      <c r="AY287" s="246" t="s">
        <v>126</v>
      </c>
    </row>
    <row r="288" s="2" customFormat="1" ht="24.15" customHeight="1">
      <c r="A288" s="40"/>
      <c r="B288" s="41"/>
      <c r="C288" s="206" t="s">
        <v>349</v>
      </c>
      <c r="D288" s="206" t="s">
        <v>129</v>
      </c>
      <c r="E288" s="207" t="s">
        <v>350</v>
      </c>
      <c r="F288" s="208" t="s">
        <v>351</v>
      </c>
      <c r="G288" s="209" t="s">
        <v>141</v>
      </c>
      <c r="H288" s="210">
        <v>327.798</v>
      </c>
      <c r="I288" s="211"/>
      <c r="J288" s="212">
        <f>ROUND(I288*H288,2)</f>
        <v>0</v>
      </c>
      <c r="K288" s="208" t="s">
        <v>20</v>
      </c>
      <c r="L288" s="46"/>
      <c r="M288" s="213" t="s">
        <v>20</v>
      </c>
      <c r="N288" s="214" t="s">
        <v>47</v>
      </c>
      <c r="O288" s="86"/>
      <c r="P288" s="215">
        <f>O288*H288</f>
        <v>0</v>
      </c>
      <c r="Q288" s="215">
        <v>0.00096000000000000002</v>
      </c>
      <c r="R288" s="215">
        <f>Q288*H288</f>
        <v>0.31468608000000003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232</v>
      </c>
      <c r="AT288" s="217" t="s">
        <v>129</v>
      </c>
      <c r="AU288" s="217" t="s">
        <v>85</v>
      </c>
      <c r="AY288" s="19" t="s">
        <v>126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22</v>
      </c>
      <c r="BK288" s="218">
        <f>ROUND(I288*H288,2)</f>
        <v>0</v>
      </c>
      <c r="BL288" s="19" t="s">
        <v>232</v>
      </c>
      <c r="BM288" s="217" t="s">
        <v>352</v>
      </c>
    </row>
    <row r="289" s="2" customFormat="1">
      <c r="A289" s="40"/>
      <c r="B289" s="41"/>
      <c r="C289" s="42"/>
      <c r="D289" s="219" t="s">
        <v>135</v>
      </c>
      <c r="E289" s="42"/>
      <c r="F289" s="220" t="s">
        <v>351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135</v>
      </c>
      <c r="AU289" s="19" t="s">
        <v>85</v>
      </c>
    </row>
    <row r="290" s="13" customFormat="1">
      <c r="A290" s="13"/>
      <c r="B290" s="226"/>
      <c r="C290" s="227"/>
      <c r="D290" s="219" t="s">
        <v>147</v>
      </c>
      <c r="E290" s="228" t="s">
        <v>20</v>
      </c>
      <c r="F290" s="229" t="s">
        <v>353</v>
      </c>
      <c r="G290" s="227"/>
      <c r="H290" s="228" t="s">
        <v>20</v>
      </c>
      <c r="I290" s="230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147</v>
      </c>
      <c r="AU290" s="235" t="s">
        <v>85</v>
      </c>
      <c r="AV290" s="13" t="s">
        <v>22</v>
      </c>
      <c r="AW290" s="13" t="s">
        <v>38</v>
      </c>
      <c r="AX290" s="13" t="s">
        <v>76</v>
      </c>
      <c r="AY290" s="235" t="s">
        <v>126</v>
      </c>
    </row>
    <row r="291" s="13" customFormat="1">
      <c r="A291" s="13"/>
      <c r="B291" s="226"/>
      <c r="C291" s="227"/>
      <c r="D291" s="219" t="s">
        <v>147</v>
      </c>
      <c r="E291" s="228" t="s">
        <v>20</v>
      </c>
      <c r="F291" s="229" t="s">
        <v>332</v>
      </c>
      <c r="G291" s="227"/>
      <c r="H291" s="228" t="s">
        <v>20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147</v>
      </c>
      <c r="AU291" s="235" t="s">
        <v>85</v>
      </c>
      <c r="AV291" s="13" t="s">
        <v>22</v>
      </c>
      <c r="AW291" s="13" t="s">
        <v>38</v>
      </c>
      <c r="AX291" s="13" t="s">
        <v>76</v>
      </c>
      <c r="AY291" s="235" t="s">
        <v>126</v>
      </c>
    </row>
    <row r="292" s="14" customFormat="1">
      <c r="A292" s="14"/>
      <c r="B292" s="236"/>
      <c r="C292" s="237"/>
      <c r="D292" s="219" t="s">
        <v>147</v>
      </c>
      <c r="E292" s="238" t="s">
        <v>20</v>
      </c>
      <c r="F292" s="239" t="s">
        <v>333</v>
      </c>
      <c r="G292" s="237"/>
      <c r="H292" s="240">
        <v>167.83799999999999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147</v>
      </c>
      <c r="AU292" s="246" t="s">
        <v>85</v>
      </c>
      <c r="AV292" s="14" t="s">
        <v>85</v>
      </c>
      <c r="AW292" s="14" t="s">
        <v>38</v>
      </c>
      <c r="AX292" s="14" t="s">
        <v>76</v>
      </c>
      <c r="AY292" s="246" t="s">
        <v>126</v>
      </c>
    </row>
    <row r="293" s="14" customFormat="1">
      <c r="A293" s="14"/>
      <c r="B293" s="236"/>
      <c r="C293" s="237"/>
      <c r="D293" s="219" t="s">
        <v>147</v>
      </c>
      <c r="E293" s="238" t="s">
        <v>20</v>
      </c>
      <c r="F293" s="239" t="s">
        <v>334</v>
      </c>
      <c r="G293" s="237"/>
      <c r="H293" s="240">
        <v>120.114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147</v>
      </c>
      <c r="AU293" s="246" t="s">
        <v>85</v>
      </c>
      <c r="AV293" s="14" t="s">
        <v>85</v>
      </c>
      <c r="AW293" s="14" t="s">
        <v>38</v>
      </c>
      <c r="AX293" s="14" t="s">
        <v>76</v>
      </c>
      <c r="AY293" s="246" t="s">
        <v>126</v>
      </c>
    </row>
    <row r="294" s="13" customFormat="1">
      <c r="A294" s="13"/>
      <c r="B294" s="226"/>
      <c r="C294" s="227"/>
      <c r="D294" s="219" t="s">
        <v>147</v>
      </c>
      <c r="E294" s="228" t="s">
        <v>20</v>
      </c>
      <c r="F294" s="229" t="s">
        <v>335</v>
      </c>
      <c r="G294" s="227"/>
      <c r="H294" s="228" t="s">
        <v>20</v>
      </c>
      <c r="I294" s="230"/>
      <c r="J294" s="227"/>
      <c r="K294" s="227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147</v>
      </c>
      <c r="AU294" s="235" t="s">
        <v>85</v>
      </c>
      <c r="AV294" s="13" t="s">
        <v>22</v>
      </c>
      <c r="AW294" s="13" t="s">
        <v>38</v>
      </c>
      <c r="AX294" s="13" t="s">
        <v>76</v>
      </c>
      <c r="AY294" s="235" t="s">
        <v>126</v>
      </c>
    </row>
    <row r="295" s="14" customFormat="1">
      <c r="A295" s="14"/>
      <c r="B295" s="236"/>
      <c r="C295" s="237"/>
      <c r="D295" s="219" t="s">
        <v>147</v>
      </c>
      <c r="E295" s="238" t="s">
        <v>20</v>
      </c>
      <c r="F295" s="239" t="s">
        <v>336</v>
      </c>
      <c r="G295" s="237"/>
      <c r="H295" s="240">
        <v>11.424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147</v>
      </c>
      <c r="AU295" s="246" t="s">
        <v>85</v>
      </c>
      <c r="AV295" s="14" t="s">
        <v>85</v>
      </c>
      <c r="AW295" s="14" t="s">
        <v>38</v>
      </c>
      <c r="AX295" s="14" t="s">
        <v>76</v>
      </c>
      <c r="AY295" s="246" t="s">
        <v>126</v>
      </c>
    </row>
    <row r="296" s="14" customFormat="1">
      <c r="A296" s="14"/>
      <c r="B296" s="236"/>
      <c r="C296" s="237"/>
      <c r="D296" s="219" t="s">
        <v>147</v>
      </c>
      <c r="E296" s="238" t="s">
        <v>20</v>
      </c>
      <c r="F296" s="239" t="s">
        <v>337</v>
      </c>
      <c r="G296" s="237"/>
      <c r="H296" s="240">
        <v>2.0760000000000001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147</v>
      </c>
      <c r="AU296" s="246" t="s">
        <v>85</v>
      </c>
      <c r="AV296" s="14" t="s">
        <v>85</v>
      </c>
      <c r="AW296" s="14" t="s">
        <v>38</v>
      </c>
      <c r="AX296" s="14" t="s">
        <v>76</v>
      </c>
      <c r="AY296" s="246" t="s">
        <v>126</v>
      </c>
    </row>
    <row r="297" s="14" customFormat="1">
      <c r="A297" s="14"/>
      <c r="B297" s="236"/>
      <c r="C297" s="237"/>
      <c r="D297" s="219" t="s">
        <v>147</v>
      </c>
      <c r="E297" s="238" t="s">
        <v>20</v>
      </c>
      <c r="F297" s="239" t="s">
        <v>338</v>
      </c>
      <c r="G297" s="237"/>
      <c r="H297" s="240">
        <v>2.7839999999999998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147</v>
      </c>
      <c r="AU297" s="246" t="s">
        <v>85</v>
      </c>
      <c r="AV297" s="14" t="s">
        <v>85</v>
      </c>
      <c r="AW297" s="14" t="s">
        <v>38</v>
      </c>
      <c r="AX297" s="14" t="s">
        <v>76</v>
      </c>
      <c r="AY297" s="246" t="s">
        <v>126</v>
      </c>
    </row>
    <row r="298" s="14" customFormat="1">
      <c r="A298" s="14"/>
      <c r="B298" s="236"/>
      <c r="C298" s="237"/>
      <c r="D298" s="219" t="s">
        <v>147</v>
      </c>
      <c r="E298" s="238" t="s">
        <v>20</v>
      </c>
      <c r="F298" s="239" t="s">
        <v>339</v>
      </c>
      <c r="G298" s="237"/>
      <c r="H298" s="240">
        <v>2.8799999999999999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147</v>
      </c>
      <c r="AU298" s="246" t="s">
        <v>85</v>
      </c>
      <c r="AV298" s="14" t="s">
        <v>85</v>
      </c>
      <c r="AW298" s="14" t="s">
        <v>38</v>
      </c>
      <c r="AX298" s="14" t="s">
        <v>76</v>
      </c>
      <c r="AY298" s="246" t="s">
        <v>126</v>
      </c>
    </row>
    <row r="299" s="14" customFormat="1">
      <c r="A299" s="14"/>
      <c r="B299" s="236"/>
      <c r="C299" s="237"/>
      <c r="D299" s="219" t="s">
        <v>147</v>
      </c>
      <c r="E299" s="238" t="s">
        <v>20</v>
      </c>
      <c r="F299" s="239" t="s">
        <v>340</v>
      </c>
      <c r="G299" s="237"/>
      <c r="H299" s="240">
        <v>1.5900000000000001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147</v>
      </c>
      <c r="AU299" s="246" t="s">
        <v>85</v>
      </c>
      <c r="AV299" s="14" t="s">
        <v>85</v>
      </c>
      <c r="AW299" s="14" t="s">
        <v>38</v>
      </c>
      <c r="AX299" s="14" t="s">
        <v>76</v>
      </c>
      <c r="AY299" s="246" t="s">
        <v>126</v>
      </c>
    </row>
    <row r="300" s="14" customFormat="1">
      <c r="A300" s="14"/>
      <c r="B300" s="236"/>
      <c r="C300" s="237"/>
      <c r="D300" s="219" t="s">
        <v>147</v>
      </c>
      <c r="E300" s="238" t="s">
        <v>20</v>
      </c>
      <c r="F300" s="239" t="s">
        <v>341</v>
      </c>
      <c r="G300" s="237"/>
      <c r="H300" s="240">
        <v>2.2799999999999998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147</v>
      </c>
      <c r="AU300" s="246" t="s">
        <v>85</v>
      </c>
      <c r="AV300" s="14" t="s">
        <v>85</v>
      </c>
      <c r="AW300" s="14" t="s">
        <v>38</v>
      </c>
      <c r="AX300" s="14" t="s">
        <v>76</v>
      </c>
      <c r="AY300" s="246" t="s">
        <v>126</v>
      </c>
    </row>
    <row r="301" s="14" customFormat="1">
      <c r="A301" s="14"/>
      <c r="B301" s="236"/>
      <c r="C301" s="237"/>
      <c r="D301" s="219" t="s">
        <v>147</v>
      </c>
      <c r="E301" s="238" t="s">
        <v>20</v>
      </c>
      <c r="F301" s="239" t="s">
        <v>342</v>
      </c>
      <c r="G301" s="237"/>
      <c r="H301" s="240">
        <v>7.7999999999999998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147</v>
      </c>
      <c r="AU301" s="246" t="s">
        <v>85</v>
      </c>
      <c r="AV301" s="14" t="s">
        <v>85</v>
      </c>
      <c r="AW301" s="14" t="s">
        <v>38</v>
      </c>
      <c r="AX301" s="14" t="s">
        <v>76</v>
      </c>
      <c r="AY301" s="246" t="s">
        <v>126</v>
      </c>
    </row>
    <row r="302" s="14" customFormat="1">
      <c r="A302" s="14"/>
      <c r="B302" s="236"/>
      <c r="C302" s="237"/>
      <c r="D302" s="219" t="s">
        <v>147</v>
      </c>
      <c r="E302" s="238" t="s">
        <v>20</v>
      </c>
      <c r="F302" s="239" t="s">
        <v>343</v>
      </c>
      <c r="G302" s="237"/>
      <c r="H302" s="240">
        <v>6.2279999999999998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147</v>
      </c>
      <c r="AU302" s="246" t="s">
        <v>85</v>
      </c>
      <c r="AV302" s="14" t="s">
        <v>85</v>
      </c>
      <c r="AW302" s="14" t="s">
        <v>38</v>
      </c>
      <c r="AX302" s="14" t="s">
        <v>76</v>
      </c>
      <c r="AY302" s="246" t="s">
        <v>126</v>
      </c>
    </row>
    <row r="303" s="14" customFormat="1">
      <c r="A303" s="14"/>
      <c r="B303" s="236"/>
      <c r="C303" s="237"/>
      <c r="D303" s="219" t="s">
        <v>147</v>
      </c>
      <c r="E303" s="238" t="s">
        <v>20</v>
      </c>
      <c r="F303" s="239" t="s">
        <v>344</v>
      </c>
      <c r="G303" s="237"/>
      <c r="H303" s="240">
        <v>2.7839999999999998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147</v>
      </c>
      <c r="AU303" s="246" t="s">
        <v>85</v>
      </c>
      <c r="AV303" s="14" t="s">
        <v>85</v>
      </c>
      <c r="AW303" s="14" t="s">
        <v>38</v>
      </c>
      <c r="AX303" s="14" t="s">
        <v>76</v>
      </c>
      <c r="AY303" s="246" t="s">
        <v>126</v>
      </c>
    </row>
    <row r="304" s="15" customFormat="1">
      <c r="A304" s="15"/>
      <c r="B304" s="247"/>
      <c r="C304" s="248"/>
      <c r="D304" s="219" t="s">
        <v>147</v>
      </c>
      <c r="E304" s="249" t="s">
        <v>20</v>
      </c>
      <c r="F304" s="250" t="s">
        <v>246</v>
      </c>
      <c r="G304" s="248"/>
      <c r="H304" s="251">
        <v>327.798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7" t="s">
        <v>147</v>
      </c>
      <c r="AU304" s="257" t="s">
        <v>85</v>
      </c>
      <c r="AV304" s="15" t="s">
        <v>133</v>
      </c>
      <c r="AW304" s="15" t="s">
        <v>38</v>
      </c>
      <c r="AX304" s="15" t="s">
        <v>22</v>
      </c>
      <c r="AY304" s="257" t="s">
        <v>126</v>
      </c>
    </row>
    <row r="305" s="2" customFormat="1" ht="66.75" customHeight="1">
      <c r="A305" s="40"/>
      <c r="B305" s="41"/>
      <c r="C305" s="258" t="s">
        <v>354</v>
      </c>
      <c r="D305" s="258" t="s">
        <v>267</v>
      </c>
      <c r="E305" s="259" t="s">
        <v>305</v>
      </c>
      <c r="F305" s="260" t="s">
        <v>306</v>
      </c>
      <c r="G305" s="261" t="s">
        <v>141</v>
      </c>
      <c r="H305" s="262">
        <v>393.358</v>
      </c>
      <c r="I305" s="263"/>
      <c r="J305" s="264">
        <f>ROUND(I305*H305,2)</f>
        <v>0</v>
      </c>
      <c r="K305" s="260" t="s">
        <v>142</v>
      </c>
      <c r="L305" s="265"/>
      <c r="M305" s="266" t="s">
        <v>20</v>
      </c>
      <c r="N305" s="267" t="s">
        <v>47</v>
      </c>
      <c r="O305" s="86"/>
      <c r="P305" s="215">
        <f>O305*H305</f>
        <v>0</v>
      </c>
      <c r="Q305" s="215">
        <v>0.0050000000000000001</v>
      </c>
      <c r="R305" s="215">
        <f>Q305*H305</f>
        <v>1.96679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270</v>
      </c>
      <c r="AT305" s="217" t="s">
        <v>267</v>
      </c>
      <c r="AU305" s="217" t="s">
        <v>85</v>
      </c>
      <c r="AY305" s="19" t="s">
        <v>126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22</v>
      </c>
      <c r="BK305" s="218">
        <f>ROUND(I305*H305,2)</f>
        <v>0</v>
      </c>
      <c r="BL305" s="19" t="s">
        <v>232</v>
      </c>
      <c r="BM305" s="217" t="s">
        <v>355</v>
      </c>
    </row>
    <row r="306" s="2" customFormat="1">
      <c r="A306" s="40"/>
      <c r="B306" s="41"/>
      <c r="C306" s="42"/>
      <c r="D306" s="219" t="s">
        <v>135</v>
      </c>
      <c r="E306" s="42"/>
      <c r="F306" s="220" t="s">
        <v>308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135</v>
      </c>
      <c r="AU306" s="19" t="s">
        <v>85</v>
      </c>
    </row>
    <row r="307" s="2" customFormat="1">
      <c r="A307" s="40"/>
      <c r="B307" s="41"/>
      <c r="C307" s="42"/>
      <c r="D307" s="224" t="s">
        <v>145</v>
      </c>
      <c r="E307" s="42"/>
      <c r="F307" s="225" t="s">
        <v>309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145</v>
      </c>
      <c r="AU307" s="19" t="s">
        <v>85</v>
      </c>
    </row>
    <row r="308" s="13" customFormat="1">
      <c r="A308" s="13"/>
      <c r="B308" s="226"/>
      <c r="C308" s="227"/>
      <c r="D308" s="219" t="s">
        <v>147</v>
      </c>
      <c r="E308" s="228" t="s">
        <v>20</v>
      </c>
      <c r="F308" s="229" t="s">
        <v>356</v>
      </c>
      <c r="G308" s="227"/>
      <c r="H308" s="228" t="s">
        <v>20</v>
      </c>
      <c r="I308" s="230"/>
      <c r="J308" s="227"/>
      <c r="K308" s="227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147</v>
      </c>
      <c r="AU308" s="235" t="s">
        <v>85</v>
      </c>
      <c r="AV308" s="13" t="s">
        <v>22</v>
      </c>
      <c r="AW308" s="13" t="s">
        <v>38</v>
      </c>
      <c r="AX308" s="13" t="s">
        <v>76</v>
      </c>
      <c r="AY308" s="235" t="s">
        <v>126</v>
      </c>
    </row>
    <row r="309" s="14" customFormat="1">
      <c r="A309" s="14"/>
      <c r="B309" s="236"/>
      <c r="C309" s="237"/>
      <c r="D309" s="219" t="s">
        <v>147</v>
      </c>
      <c r="E309" s="238" t="s">
        <v>20</v>
      </c>
      <c r="F309" s="239" t="s">
        <v>347</v>
      </c>
      <c r="G309" s="237"/>
      <c r="H309" s="240">
        <v>327.798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147</v>
      </c>
      <c r="AU309" s="246" t="s">
        <v>85</v>
      </c>
      <c r="AV309" s="14" t="s">
        <v>85</v>
      </c>
      <c r="AW309" s="14" t="s">
        <v>38</v>
      </c>
      <c r="AX309" s="14" t="s">
        <v>22</v>
      </c>
      <c r="AY309" s="246" t="s">
        <v>126</v>
      </c>
    </row>
    <row r="310" s="14" customFormat="1">
      <c r="A310" s="14"/>
      <c r="B310" s="236"/>
      <c r="C310" s="237"/>
      <c r="D310" s="219" t="s">
        <v>147</v>
      </c>
      <c r="E310" s="237"/>
      <c r="F310" s="239" t="s">
        <v>348</v>
      </c>
      <c r="G310" s="237"/>
      <c r="H310" s="240">
        <v>393.358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147</v>
      </c>
      <c r="AU310" s="246" t="s">
        <v>85</v>
      </c>
      <c r="AV310" s="14" t="s">
        <v>85</v>
      </c>
      <c r="AW310" s="14" t="s">
        <v>4</v>
      </c>
      <c r="AX310" s="14" t="s">
        <v>22</v>
      </c>
      <c r="AY310" s="246" t="s">
        <v>126</v>
      </c>
    </row>
    <row r="311" s="2" customFormat="1" ht="24.15" customHeight="1">
      <c r="A311" s="40"/>
      <c r="B311" s="41"/>
      <c r="C311" s="206" t="s">
        <v>357</v>
      </c>
      <c r="D311" s="206" t="s">
        <v>129</v>
      </c>
      <c r="E311" s="207" t="s">
        <v>358</v>
      </c>
      <c r="F311" s="208" t="s">
        <v>359</v>
      </c>
      <c r="G311" s="209" t="s">
        <v>141</v>
      </c>
      <c r="H311" s="210">
        <v>371.87700000000001</v>
      </c>
      <c r="I311" s="211"/>
      <c r="J311" s="212">
        <f>ROUND(I311*H311,2)</f>
        <v>0</v>
      </c>
      <c r="K311" s="208" t="s">
        <v>142</v>
      </c>
      <c r="L311" s="46"/>
      <c r="M311" s="213" t="s">
        <v>20</v>
      </c>
      <c r="N311" s="214" t="s">
        <v>47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0.0032000000000000002</v>
      </c>
      <c r="T311" s="216">
        <f>S311*H311</f>
        <v>1.1900064000000001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232</v>
      </c>
      <c r="AT311" s="217" t="s">
        <v>129</v>
      </c>
      <c r="AU311" s="217" t="s">
        <v>85</v>
      </c>
      <c r="AY311" s="19" t="s">
        <v>126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22</v>
      </c>
      <c r="BK311" s="218">
        <f>ROUND(I311*H311,2)</f>
        <v>0</v>
      </c>
      <c r="BL311" s="19" t="s">
        <v>232</v>
      </c>
      <c r="BM311" s="217" t="s">
        <v>360</v>
      </c>
    </row>
    <row r="312" s="2" customFormat="1">
      <c r="A312" s="40"/>
      <c r="B312" s="41"/>
      <c r="C312" s="42"/>
      <c r="D312" s="219" t="s">
        <v>135</v>
      </c>
      <c r="E312" s="42"/>
      <c r="F312" s="220" t="s">
        <v>361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135</v>
      </c>
      <c r="AU312" s="19" t="s">
        <v>85</v>
      </c>
    </row>
    <row r="313" s="2" customFormat="1">
      <c r="A313" s="40"/>
      <c r="B313" s="41"/>
      <c r="C313" s="42"/>
      <c r="D313" s="224" t="s">
        <v>145</v>
      </c>
      <c r="E313" s="42"/>
      <c r="F313" s="225" t="s">
        <v>362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145</v>
      </c>
      <c r="AU313" s="19" t="s">
        <v>85</v>
      </c>
    </row>
    <row r="314" s="13" customFormat="1">
      <c r="A314" s="13"/>
      <c r="B314" s="226"/>
      <c r="C314" s="227"/>
      <c r="D314" s="219" t="s">
        <v>147</v>
      </c>
      <c r="E314" s="228" t="s">
        <v>20</v>
      </c>
      <c r="F314" s="229" t="s">
        <v>171</v>
      </c>
      <c r="G314" s="227"/>
      <c r="H314" s="228" t="s">
        <v>20</v>
      </c>
      <c r="I314" s="230"/>
      <c r="J314" s="227"/>
      <c r="K314" s="227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147</v>
      </c>
      <c r="AU314" s="235" t="s">
        <v>85</v>
      </c>
      <c r="AV314" s="13" t="s">
        <v>22</v>
      </c>
      <c r="AW314" s="13" t="s">
        <v>38</v>
      </c>
      <c r="AX314" s="13" t="s">
        <v>76</v>
      </c>
      <c r="AY314" s="235" t="s">
        <v>126</v>
      </c>
    </row>
    <row r="315" s="13" customFormat="1">
      <c r="A315" s="13"/>
      <c r="B315" s="226"/>
      <c r="C315" s="227"/>
      <c r="D315" s="219" t="s">
        <v>147</v>
      </c>
      <c r="E315" s="228" t="s">
        <v>20</v>
      </c>
      <c r="F315" s="229" t="s">
        <v>363</v>
      </c>
      <c r="G315" s="227"/>
      <c r="H315" s="228" t="s">
        <v>20</v>
      </c>
      <c r="I315" s="230"/>
      <c r="J315" s="227"/>
      <c r="K315" s="227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147</v>
      </c>
      <c r="AU315" s="235" t="s">
        <v>85</v>
      </c>
      <c r="AV315" s="13" t="s">
        <v>22</v>
      </c>
      <c r="AW315" s="13" t="s">
        <v>38</v>
      </c>
      <c r="AX315" s="13" t="s">
        <v>76</v>
      </c>
      <c r="AY315" s="235" t="s">
        <v>126</v>
      </c>
    </row>
    <row r="316" s="14" customFormat="1">
      <c r="A316" s="14"/>
      <c r="B316" s="236"/>
      <c r="C316" s="237"/>
      <c r="D316" s="219" t="s">
        <v>147</v>
      </c>
      <c r="E316" s="238" t="s">
        <v>20</v>
      </c>
      <c r="F316" s="239" t="s">
        <v>364</v>
      </c>
      <c r="G316" s="237"/>
      <c r="H316" s="240">
        <v>184.62200000000001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147</v>
      </c>
      <c r="AU316" s="246" t="s">
        <v>85</v>
      </c>
      <c r="AV316" s="14" t="s">
        <v>85</v>
      </c>
      <c r="AW316" s="14" t="s">
        <v>38</v>
      </c>
      <c r="AX316" s="14" t="s">
        <v>76</v>
      </c>
      <c r="AY316" s="246" t="s">
        <v>126</v>
      </c>
    </row>
    <row r="317" s="14" customFormat="1">
      <c r="A317" s="14"/>
      <c r="B317" s="236"/>
      <c r="C317" s="237"/>
      <c r="D317" s="219" t="s">
        <v>147</v>
      </c>
      <c r="E317" s="238" t="s">
        <v>20</v>
      </c>
      <c r="F317" s="239" t="s">
        <v>365</v>
      </c>
      <c r="G317" s="237"/>
      <c r="H317" s="240">
        <v>134.12700000000001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147</v>
      </c>
      <c r="AU317" s="246" t="s">
        <v>85</v>
      </c>
      <c r="AV317" s="14" t="s">
        <v>85</v>
      </c>
      <c r="AW317" s="14" t="s">
        <v>38</v>
      </c>
      <c r="AX317" s="14" t="s">
        <v>76</v>
      </c>
      <c r="AY317" s="246" t="s">
        <v>126</v>
      </c>
    </row>
    <row r="318" s="13" customFormat="1">
      <c r="A318" s="13"/>
      <c r="B318" s="226"/>
      <c r="C318" s="227"/>
      <c r="D318" s="219" t="s">
        <v>147</v>
      </c>
      <c r="E318" s="228" t="s">
        <v>20</v>
      </c>
      <c r="F318" s="229" t="s">
        <v>335</v>
      </c>
      <c r="G318" s="227"/>
      <c r="H318" s="228" t="s">
        <v>20</v>
      </c>
      <c r="I318" s="230"/>
      <c r="J318" s="227"/>
      <c r="K318" s="227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147</v>
      </c>
      <c r="AU318" s="235" t="s">
        <v>85</v>
      </c>
      <c r="AV318" s="13" t="s">
        <v>22</v>
      </c>
      <c r="AW318" s="13" t="s">
        <v>38</v>
      </c>
      <c r="AX318" s="13" t="s">
        <v>76</v>
      </c>
      <c r="AY318" s="235" t="s">
        <v>126</v>
      </c>
    </row>
    <row r="319" s="14" customFormat="1">
      <c r="A319" s="14"/>
      <c r="B319" s="236"/>
      <c r="C319" s="237"/>
      <c r="D319" s="219" t="s">
        <v>147</v>
      </c>
      <c r="E319" s="238" t="s">
        <v>20</v>
      </c>
      <c r="F319" s="239" t="s">
        <v>366</v>
      </c>
      <c r="G319" s="237"/>
      <c r="H319" s="240">
        <v>15.231999999999999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147</v>
      </c>
      <c r="AU319" s="246" t="s">
        <v>85</v>
      </c>
      <c r="AV319" s="14" t="s">
        <v>85</v>
      </c>
      <c r="AW319" s="14" t="s">
        <v>38</v>
      </c>
      <c r="AX319" s="14" t="s">
        <v>76</v>
      </c>
      <c r="AY319" s="246" t="s">
        <v>126</v>
      </c>
    </row>
    <row r="320" s="14" customFormat="1">
      <c r="A320" s="14"/>
      <c r="B320" s="236"/>
      <c r="C320" s="237"/>
      <c r="D320" s="219" t="s">
        <v>147</v>
      </c>
      <c r="E320" s="238" t="s">
        <v>20</v>
      </c>
      <c r="F320" s="239" t="s">
        <v>367</v>
      </c>
      <c r="G320" s="237"/>
      <c r="H320" s="240">
        <v>2.7679999999999998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147</v>
      </c>
      <c r="AU320" s="246" t="s">
        <v>85</v>
      </c>
      <c r="AV320" s="14" t="s">
        <v>85</v>
      </c>
      <c r="AW320" s="14" t="s">
        <v>38</v>
      </c>
      <c r="AX320" s="14" t="s">
        <v>76</v>
      </c>
      <c r="AY320" s="246" t="s">
        <v>126</v>
      </c>
    </row>
    <row r="321" s="14" customFormat="1">
      <c r="A321" s="14"/>
      <c r="B321" s="236"/>
      <c r="C321" s="237"/>
      <c r="D321" s="219" t="s">
        <v>147</v>
      </c>
      <c r="E321" s="238" t="s">
        <v>20</v>
      </c>
      <c r="F321" s="239" t="s">
        <v>368</v>
      </c>
      <c r="G321" s="237"/>
      <c r="H321" s="240">
        <v>3.7120000000000002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147</v>
      </c>
      <c r="AU321" s="246" t="s">
        <v>85</v>
      </c>
      <c r="AV321" s="14" t="s">
        <v>85</v>
      </c>
      <c r="AW321" s="14" t="s">
        <v>38</v>
      </c>
      <c r="AX321" s="14" t="s">
        <v>76</v>
      </c>
      <c r="AY321" s="246" t="s">
        <v>126</v>
      </c>
    </row>
    <row r="322" s="14" customFormat="1">
      <c r="A322" s="14"/>
      <c r="B322" s="236"/>
      <c r="C322" s="237"/>
      <c r="D322" s="219" t="s">
        <v>147</v>
      </c>
      <c r="E322" s="238" t="s">
        <v>20</v>
      </c>
      <c r="F322" s="239" t="s">
        <v>369</v>
      </c>
      <c r="G322" s="237"/>
      <c r="H322" s="240">
        <v>3.8399999999999999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147</v>
      </c>
      <c r="AU322" s="246" t="s">
        <v>85</v>
      </c>
      <c r="AV322" s="14" t="s">
        <v>85</v>
      </c>
      <c r="AW322" s="14" t="s">
        <v>38</v>
      </c>
      <c r="AX322" s="14" t="s">
        <v>76</v>
      </c>
      <c r="AY322" s="246" t="s">
        <v>126</v>
      </c>
    </row>
    <row r="323" s="14" customFormat="1">
      <c r="A323" s="14"/>
      <c r="B323" s="236"/>
      <c r="C323" s="237"/>
      <c r="D323" s="219" t="s">
        <v>147</v>
      </c>
      <c r="E323" s="238" t="s">
        <v>20</v>
      </c>
      <c r="F323" s="239" t="s">
        <v>370</v>
      </c>
      <c r="G323" s="237"/>
      <c r="H323" s="240">
        <v>2.1200000000000001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147</v>
      </c>
      <c r="AU323" s="246" t="s">
        <v>85</v>
      </c>
      <c r="AV323" s="14" t="s">
        <v>85</v>
      </c>
      <c r="AW323" s="14" t="s">
        <v>38</v>
      </c>
      <c r="AX323" s="14" t="s">
        <v>76</v>
      </c>
      <c r="AY323" s="246" t="s">
        <v>126</v>
      </c>
    </row>
    <row r="324" s="14" customFormat="1">
      <c r="A324" s="14"/>
      <c r="B324" s="236"/>
      <c r="C324" s="237"/>
      <c r="D324" s="219" t="s">
        <v>147</v>
      </c>
      <c r="E324" s="238" t="s">
        <v>20</v>
      </c>
      <c r="F324" s="239" t="s">
        <v>371</v>
      </c>
      <c r="G324" s="237"/>
      <c r="H324" s="240">
        <v>3.04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147</v>
      </c>
      <c r="AU324" s="246" t="s">
        <v>85</v>
      </c>
      <c r="AV324" s="14" t="s">
        <v>85</v>
      </c>
      <c r="AW324" s="14" t="s">
        <v>38</v>
      </c>
      <c r="AX324" s="14" t="s">
        <v>76</v>
      </c>
      <c r="AY324" s="246" t="s">
        <v>126</v>
      </c>
    </row>
    <row r="325" s="14" customFormat="1">
      <c r="A325" s="14"/>
      <c r="B325" s="236"/>
      <c r="C325" s="237"/>
      <c r="D325" s="219" t="s">
        <v>147</v>
      </c>
      <c r="E325" s="238" t="s">
        <v>20</v>
      </c>
      <c r="F325" s="239" t="s">
        <v>372</v>
      </c>
      <c r="G325" s="237"/>
      <c r="H325" s="240">
        <v>10.4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147</v>
      </c>
      <c r="AU325" s="246" t="s">
        <v>85</v>
      </c>
      <c r="AV325" s="14" t="s">
        <v>85</v>
      </c>
      <c r="AW325" s="14" t="s">
        <v>38</v>
      </c>
      <c r="AX325" s="14" t="s">
        <v>76</v>
      </c>
      <c r="AY325" s="246" t="s">
        <v>126</v>
      </c>
    </row>
    <row r="326" s="14" customFormat="1">
      <c r="A326" s="14"/>
      <c r="B326" s="236"/>
      <c r="C326" s="237"/>
      <c r="D326" s="219" t="s">
        <v>147</v>
      </c>
      <c r="E326" s="238" t="s">
        <v>20</v>
      </c>
      <c r="F326" s="239" t="s">
        <v>373</v>
      </c>
      <c r="G326" s="237"/>
      <c r="H326" s="240">
        <v>8.3040000000000003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147</v>
      </c>
      <c r="AU326" s="246" t="s">
        <v>85</v>
      </c>
      <c r="AV326" s="14" t="s">
        <v>85</v>
      </c>
      <c r="AW326" s="14" t="s">
        <v>38</v>
      </c>
      <c r="AX326" s="14" t="s">
        <v>76</v>
      </c>
      <c r="AY326" s="246" t="s">
        <v>126</v>
      </c>
    </row>
    <row r="327" s="14" customFormat="1">
      <c r="A327" s="14"/>
      <c r="B327" s="236"/>
      <c r="C327" s="237"/>
      <c r="D327" s="219" t="s">
        <v>147</v>
      </c>
      <c r="E327" s="238" t="s">
        <v>20</v>
      </c>
      <c r="F327" s="239" t="s">
        <v>374</v>
      </c>
      <c r="G327" s="237"/>
      <c r="H327" s="240">
        <v>3.7120000000000002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147</v>
      </c>
      <c r="AU327" s="246" t="s">
        <v>85</v>
      </c>
      <c r="AV327" s="14" t="s">
        <v>85</v>
      </c>
      <c r="AW327" s="14" t="s">
        <v>38</v>
      </c>
      <c r="AX327" s="14" t="s">
        <v>76</v>
      </c>
      <c r="AY327" s="246" t="s">
        <v>126</v>
      </c>
    </row>
    <row r="328" s="15" customFormat="1">
      <c r="A328" s="15"/>
      <c r="B328" s="247"/>
      <c r="C328" s="248"/>
      <c r="D328" s="219" t="s">
        <v>147</v>
      </c>
      <c r="E328" s="249" t="s">
        <v>20</v>
      </c>
      <c r="F328" s="250" t="s">
        <v>246</v>
      </c>
      <c r="G328" s="248"/>
      <c r="H328" s="251">
        <v>371.87700000000001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7" t="s">
        <v>147</v>
      </c>
      <c r="AU328" s="257" t="s">
        <v>85</v>
      </c>
      <c r="AV328" s="15" t="s">
        <v>133</v>
      </c>
      <c r="AW328" s="15" t="s">
        <v>38</v>
      </c>
      <c r="AX328" s="15" t="s">
        <v>22</v>
      </c>
      <c r="AY328" s="257" t="s">
        <v>126</v>
      </c>
    </row>
    <row r="329" s="2" customFormat="1" ht="24.15" customHeight="1">
      <c r="A329" s="40"/>
      <c r="B329" s="41"/>
      <c r="C329" s="206" t="s">
        <v>375</v>
      </c>
      <c r="D329" s="206" t="s">
        <v>129</v>
      </c>
      <c r="E329" s="207" t="s">
        <v>376</v>
      </c>
      <c r="F329" s="208" t="s">
        <v>377</v>
      </c>
      <c r="G329" s="209" t="s">
        <v>132</v>
      </c>
      <c r="H329" s="210">
        <v>165</v>
      </c>
      <c r="I329" s="211"/>
      <c r="J329" s="212">
        <f>ROUND(I329*H329,2)</f>
        <v>0</v>
      </c>
      <c r="K329" s="208" t="s">
        <v>142</v>
      </c>
      <c r="L329" s="46"/>
      <c r="M329" s="213" t="s">
        <v>20</v>
      </c>
      <c r="N329" s="214" t="s">
        <v>47</v>
      </c>
      <c r="O329" s="86"/>
      <c r="P329" s="215">
        <f>O329*H329</f>
        <v>0</v>
      </c>
      <c r="Q329" s="215">
        <v>0.00019000000000000001</v>
      </c>
      <c r="R329" s="215">
        <f>Q329*H329</f>
        <v>0.031350000000000003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232</v>
      </c>
      <c r="AT329" s="217" t="s">
        <v>129</v>
      </c>
      <c r="AU329" s="217" t="s">
        <v>85</v>
      </c>
      <c r="AY329" s="19" t="s">
        <v>126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22</v>
      </c>
      <c r="BK329" s="218">
        <f>ROUND(I329*H329,2)</f>
        <v>0</v>
      </c>
      <c r="BL329" s="19" t="s">
        <v>232</v>
      </c>
      <c r="BM329" s="217" t="s">
        <v>378</v>
      </c>
    </row>
    <row r="330" s="2" customFormat="1">
      <c r="A330" s="40"/>
      <c r="B330" s="41"/>
      <c r="C330" s="42"/>
      <c r="D330" s="219" t="s">
        <v>135</v>
      </c>
      <c r="E330" s="42"/>
      <c r="F330" s="220" t="s">
        <v>379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135</v>
      </c>
      <c r="AU330" s="19" t="s">
        <v>85</v>
      </c>
    </row>
    <row r="331" s="2" customFormat="1">
      <c r="A331" s="40"/>
      <c r="B331" s="41"/>
      <c r="C331" s="42"/>
      <c r="D331" s="224" t="s">
        <v>145</v>
      </c>
      <c r="E331" s="42"/>
      <c r="F331" s="225" t="s">
        <v>380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145</v>
      </c>
      <c r="AU331" s="19" t="s">
        <v>85</v>
      </c>
    </row>
    <row r="332" s="13" customFormat="1">
      <c r="A332" s="13"/>
      <c r="B332" s="226"/>
      <c r="C332" s="227"/>
      <c r="D332" s="219" t="s">
        <v>147</v>
      </c>
      <c r="E332" s="228" t="s">
        <v>20</v>
      </c>
      <c r="F332" s="229" t="s">
        <v>148</v>
      </c>
      <c r="G332" s="227"/>
      <c r="H332" s="228" t="s">
        <v>20</v>
      </c>
      <c r="I332" s="230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147</v>
      </c>
      <c r="AU332" s="235" t="s">
        <v>85</v>
      </c>
      <c r="AV332" s="13" t="s">
        <v>22</v>
      </c>
      <c r="AW332" s="13" t="s">
        <v>38</v>
      </c>
      <c r="AX332" s="13" t="s">
        <v>76</v>
      </c>
      <c r="AY332" s="235" t="s">
        <v>126</v>
      </c>
    </row>
    <row r="333" s="13" customFormat="1">
      <c r="A333" s="13"/>
      <c r="B333" s="226"/>
      <c r="C333" s="227"/>
      <c r="D333" s="219" t="s">
        <v>147</v>
      </c>
      <c r="E333" s="228" t="s">
        <v>20</v>
      </c>
      <c r="F333" s="229" t="s">
        <v>285</v>
      </c>
      <c r="G333" s="227"/>
      <c r="H333" s="228" t="s">
        <v>20</v>
      </c>
      <c r="I333" s="230"/>
      <c r="J333" s="227"/>
      <c r="K333" s="227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147</v>
      </c>
      <c r="AU333" s="235" t="s">
        <v>85</v>
      </c>
      <c r="AV333" s="13" t="s">
        <v>22</v>
      </c>
      <c r="AW333" s="13" t="s">
        <v>38</v>
      </c>
      <c r="AX333" s="13" t="s">
        <v>76</v>
      </c>
      <c r="AY333" s="235" t="s">
        <v>126</v>
      </c>
    </row>
    <row r="334" s="13" customFormat="1">
      <c r="A334" s="13"/>
      <c r="B334" s="226"/>
      <c r="C334" s="227"/>
      <c r="D334" s="219" t="s">
        <v>147</v>
      </c>
      <c r="E334" s="228" t="s">
        <v>20</v>
      </c>
      <c r="F334" s="229" t="s">
        <v>381</v>
      </c>
      <c r="G334" s="227"/>
      <c r="H334" s="228" t="s">
        <v>20</v>
      </c>
      <c r="I334" s="230"/>
      <c r="J334" s="227"/>
      <c r="K334" s="227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147</v>
      </c>
      <c r="AU334" s="235" t="s">
        <v>85</v>
      </c>
      <c r="AV334" s="13" t="s">
        <v>22</v>
      </c>
      <c r="AW334" s="13" t="s">
        <v>38</v>
      </c>
      <c r="AX334" s="13" t="s">
        <v>76</v>
      </c>
      <c r="AY334" s="235" t="s">
        <v>126</v>
      </c>
    </row>
    <row r="335" s="14" customFormat="1">
      <c r="A335" s="14"/>
      <c r="B335" s="236"/>
      <c r="C335" s="237"/>
      <c r="D335" s="219" t="s">
        <v>147</v>
      </c>
      <c r="E335" s="238" t="s">
        <v>20</v>
      </c>
      <c r="F335" s="239" t="s">
        <v>127</v>
      </c>
      <c r="G335" s="237"/>
      <c r="H335" s="240">
        <v>6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147</v>
      </c>
      <c r="AU335" s="246" t="s">
        <v>85</v>
      </c>
      <c r="AV335" s="14" t="s">
        <v>85</v>
      </c>
      <c r="AW335" s="14" t="s">
        <v>38</v>
      </c>
      <c r="AX335" s="14" t="s">
        <v>76</v>
      </c>
      <c r="AY335" s="246" t="s">
        <v>126</v>
      </c>
    </row>
    <row r="336" s="13" customFormat="1">
      <c r="A336" s="13"/>
      <c r="B336" s="226"/>
      <c r="C336" s="227"/>
      <c r="D336" s="219" t="s">
        <v>147</v>
      </c>
      <c r="E336" s="228" t="s">
        <v>20</v>
      </c>
      <c r="F336" s="229" t="s">
        <v>382</v>
      </c>
      <c r="G336" s="227"/>
      <c r="H336" s="228" t="s">
        <v>20</v>
      </c>
      <c r="I336" s="230"/>
      <c r="J336" s="227"/>
      <c r="K336" s="227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147</v>
      </c>
      <c r="AU336" s="235" t="s">
        <v>85</v>
      </c>
      <c r="AV336" s="13" t="s">
        <v>22</v>
      </c>
      <c r="AW336" s="13" t="s">
        <v>38</v>
      </c>
      <c r="AX336" s="13" t="s">
        <v>76</v>
      </c>
      <c r="AY336" s="235" t="s">
        <v>126</v>
      </c>
    </row>
    <row r="337" s="14" customFormat="1">
      <c r="A337" s="14"/>
      <c r="B337" s="236"/>
      <c r="C337" s="237"/>
      <c r="D337" s="219" t="s">
        <v>147</v>
      </c>
      <c r="E337" s="238" t="s">
        <v>20</v>
      </c>
      <c r="F337" s="239" t="s">
        <v>383</v>
      </c>
      <c r="G337" s="237"/>
      <c r="H337" s="240">
        <v>42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147</v>
      </c>
      <c r="AU337" s="246" t="s">
        <v>85</v>
      </c>
      <c r="AV337" s="14" t="s">
        <v>85</v>
      </c>
      <c r="AW337" s="14" t="s">
        <v>38</v>
      </c>
      <c r="AX337" s="14" t="s">
        <v>76</v>
      </c>
      <c r="AY337" s="246" t="s">
        <v>126</v>
      </c>
    </row>
    <row r="338" s="14" customFormat="1">
      <c r="A338" s="14"/>
      <c r="B338" s="236"/>
      <c r="C338" s="237"/>
      <c r="D338" s="219" t="s">
        <v>147</v>
      </c>
      <c r="E338" s="238" t="s">
        <v>20</v>
      </c>
      <c r="F338" s="239" t="s">
        <v>22</v>
      </c>
      <c r="G338" s="237"/>
      <c r="H338" s="240">
        <v>1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147</v>
      </c>
      <c r="AU338" s="246" t="s">
        <v>85</v>
      </c>
      <c r="AV338" s="14" t="s">
        <v>85</v>
      </c>
      <c r="AW338" s="14" t="s">
        <v>38</v>
      </c>
      <c r="AX338" s="14" t="s">
        <v>76</v>
      </c>
      <c r="AY338" s="246" t="s">
        <v>126</v>
      </c>
    </row>
    <row r="339" s="16" customFormat="1">
      <c r="A339" s="16"/>
      <c r="B339" s="268"/>
      <c r="C339" s="269"/>
      <c r="D339" s="219" t="s">
        <v>147</v>
      </c>
      <c r="E339" s="270" t="s">
        <v>20</v>
      </c>
      <c r="F339" s="271" t="s">
        <v>384</v>
      </c>
      <c r="G339" s="269"/>
      <c r="H339" s="272">
        <v>49</v>
      </c>
      <c r="I339" s="273"/>
      <c r="J339" s="269"/>
      <c r="K339" s="269"/>
      <c r="L339" s="274"/>
      <c r="M339" s="275"/>
      <c r="N339" s="276"/>
      <c r="O339" s="276"/>
      <c r="P339" s="276"/>
      <c r="Q339" s="276"/>
      <c r="R339" s="276"/>
      <c r="S339" s="276"/>
      <c r="T339" s="277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78" t="s">
        <v>147</v>
      </c>
      <c r="AU339" s="278" t="s">
        <v>85</v>
      </c>
      <c r="AV339" s="16" t="s">
        <v>151</v>
      </c>
      <c r="AW339" s="16" t="s">
        <v>38</v>
      </c>
      <c r="AX339" s="16" t="s">
        <v>76</v>
      </c>
      <c r="AY339" s="278" t="s">
        <v>126</v>
      </c>
    </row>
    <row r="340" s="13" customFormat="1">
      <c r="A340" s="13"/>
      <c r="B340" s="226"/>
      <c r="C340" s="227"/>
      <c r="D340" s="219" t="s">
        <v>147</v>
      </c>
      <c r="E340" s="228" t="s">
        <v>20</v>
      </c>
      <c r="F340" s="229" t="s">
        <v>294</v>
      </c>
      <c r="G340" s="227"/>
      <c r="H340" s="228" t="s">
        <v>20</v>
      </c>
      <c r="I340" s="230"/>
      <c r="J340" s="227"/>
      <c r="K340" s="227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147</v>
      </c>
      <c r="AU340" s="235" t="s">
        <v>85</v>
      </c>
      <c r="AV340" s="13" t="s">
        <v>22</v>
      </c>
      <c r="AW340" s="13" t="s">
        <v>38</v>
      </c>
      <c r="AX340" s="13" t="s">
        <v>76</v>
      </c>
      <c r="AY340" s="235" t="s">
        <v>126</v>
      </c>
    </row>
    <row r="341" s="14" customFormat="1">
      <c r="A341" s="14"/>
      <c r="B341" s="236"/>
      <c r="C341" s="237"/>
      <c r="D341" s="219" t="s">
        <v>147</v>
      </c>
      <c r="E341" s="238" t="s">
        <v>20</v>
      </c>
      <c r="F341" s="239" t="s">
        <v>385</v>
      </c>
      <c r="G341" s="237"/>
      <c r="H341" s="240">
        <v>49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147</v>
      </c>
      <c r="AU341" s="246" t="s">
        <v>85</v>
      </c>
      <c r="AV341" s="14" t="s">
        <v>85</v>
      </c>
      <c r="AW341" s="14" t="s">
        <v>38</v>
      </c>
      <c r="AX341" s="14" t="s">
        <v>76</v>
      </c>
      <c r="AY341" s="246" t="s">
        <v>126</v>
      </c>
    </row>
    <row r="342" s="16" customFormat="1">
      <c r="A342" s="16"/>
      <c r="B342" s="268"/>
      <c r="C342" s="269"/>
      <c r="D342" s="219" t="s">
        <v>147</v>
      </c>
      <c r="E342" s="270" t="s">
        <v>20</v>
      </c>
      <c r="F342" s="271" t="s">
        <v>384</v>
      </c>
      <c r="G342" s="269"/>
      <c r="H342" s="272">
        <v>49</v>
      </c>
      <c r="I342" s="273"/>
      <c r="J342" s="269"/>
      <c r="K342" s="269"/>
      <c r="L342" s="274"/>
      <c r="M342" s="275"/>
      <c r="N342" s="276"/>
      <c r="O342" s="276"/>
      <c r="P342" s="276"/>
      <c r="Q342" s="276"/>
      <c r="R342" s="276"/>
      <c r="S342" s="276"/>
      <c r="T342" s="277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78" t="s">
        <v>147</v>
      </c>
      <c r="AU342" s="278" t="s">
        <v>85</v>
      </c>
      <c r="AV342" s="16" t="s">
        <v>151</v>
      </c>
      <c r="AW342" s="16" t="s">
        <v>38</v>
      </c>
      <c r="AX342" s="16" t="s">
        <v>76</v>
      </c>
      <c r="AY342" s="278" t="s">
        <v>126</v>
      </c>
    </row>
    <row r="343" s="13" customFormat="1">
      <c r="A343" s="13"/>
      <c r="B343" s="226"/>
      <c r="C343" s="227"/>
      <c r="D343" s="219" t="s">
        <v>147</v>
      </c>
      <c r="E343" s="228" t="s">
        <v>20</v>
      </c>
      <c r="F343" s="229" t="s">
        <v>303</v>
      </c>
      <c r="G343" s="227"/>
      <c r="H343" s="228" t="s">
        <v>20</v>
      </c>
      <c r="I343" s="230"/>
      <c r="J343" s="227"/>
      <c r="K343" s="227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147</v>
      </c>
      <c r="AU343" s="235" t="s">
        <v>85</v>
      </c>
      <c r="AV343" s="13" t="s">
        <v>22</v>
      </c>
      <c r="AW343" s="13" t="s">
        <v>38</v>
      </c>
      <c r="AX343" s="13" t="s">
        <v>76</v>
      </c>
      <c r="AY343" s="235" t="s">
        <v>126</v>
      </c>
    </row>
    <row r="344" s="14" customFormat="1">
      <c r="A344" s="14"/>
      <c r="B344" s="236"/>
      <c r="C344" s="237"/>
      <c r="D344" s="219" t="s">
        <v>147</v>
      </c>
      <c r="E344" s="238" t="s">
        <v>20</v>
      </c>
      <c r="F344" s="239" t="s">
        <v>386</v>
      </c>
      <c r="G344" s="237"/>
      <c r="H344" s="240">
        <v>67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147</v>
      </c>
      <c r="AU344" s="246" t="s">
        <v>85</v>
      </c>
      <c r="AV344" s="14" t="s">
        <v>85</v>
      </c>
      <c r="AW344" s="14" t="s">
        <v>38</v>
      </c>
      <c r="AX344" s="14" t="s">
        <v>76</v>
      </c>
      <c r="AY344" s="246" t="s">
        <v>126</v>
      </c>
    </row>
    <row r="345" s="16" customFormat="1">
      <c r="A345" s="16"/>
      <c r="B345" s="268"/>
      <c r="C345" s="269"/>
      <c r="D345" s="219" t="s">
        <v>147</v>
      </c>
      <c r="E345" s="270" t="s">
        <v>20</v>
      </c>
      <c r="F345" s="271" t="s">
        <v>384</v>
      </c>
      <c r="G345" s="269"/>
      <c r="H345" s="272">
        <v>67</v>
      </c>
      <c r="I345" s="273"/>
      <c r="J345" s="269"/>
      <c r="K345" s="269"/>
      <c r="L345" s="274"/>
      <c r="M345" s="275"/>
      <c r="N345" s="276"/>
      <c r="O345" s="276"/>
      <c r="P345" s="276"/>
      <c r="Q345" s="276"/>
      <c r="R345" s="276"/>
      <c r="S345" s="276"/>
      <c r="T345" s="277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78" t="s">
        <v>147</v>
      </c>
      <c r="AU345" s="278" t="s">
        <v>85</v>
      </c>
      <c r="AV345" s="16" t="s">
        <v>151</v>
      </c>
      <c r="AW345" s="16" t="s">
        <v>38</v>
      </c>
      <c r="AX345" s="16" t="s">
        <v>76</v>
      </c>
      <c r="AY345" s="278" t="s">
        <v>126</v>
      </c>
    </row>
    <row r="346" s="15" customFormat="1">
      <c r="A346" s="15"/>
      <c r="B346" s="247"/>
      <c r="C346" s="248"/>
      <c r="D346" s="219" t="s">
        <v>147</v>
      </c>
      <c r="E346" s="249" t="s">
        <v>20</v>
      </c>
      <c r="F346" s="250" t="s">
        <v>246</v>
      </c>
      <c r="G346" s="248"/>
      <c r="H346" s="251">
        <v>165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7" t="s">
        <v>147</v>
      </c>
      <c r="AU346" s="257" t="s">
        <v>85</v>
      </c>
      <c r="AV346" s="15" t="s">
        <v>133</v>
      </c>
      <c r="AW346" s="15" t="s">
        <v>38</v>
      </c>
      <c r="AX346" s="15" t="s">
        <v>22</v>
      </c>
      <c r="AY346" s="257" t="s">
        <v>126</v>
      </c>
    </row>
    <row r="347" s="2" customFormat="1" ht="62.7" customHeight="1">
      <c r="A347" s="40"/>
      <c r="B347" s="41"/>
      <c r="C347" s="258" t="s">
        <v>270</v>
      </c>
      <c r="D347" s="258" t="s">
        <v>267</v>
      </c>
      <c r="E347" s="259" t="s">
        <v>281</v>
      </c>
      <c r="F347" s="260" t="s">
        <v>282</v>
      </c>
      <c r="G347" s="261" t="s">
        <v>141</v>
      </c>
      <c r="H347" s="262">
        <v>56.350000000000001</v>
      </c>
      <c r="I347" s="263"/>
      <c r="J347" s="264">
        <f>ROUND(I347*H347,2)</f>
        <v>0</v>
      </c>
      <c r="K347" s="260" t="s">
        <v>20</v>
      </c>
      <c r="L347" s="265"/>
      <c r="M347" s="266" t="s">
        <v>20</v>
      </c>
      <c r="N347" s="267" t="s">
        <v>47</v>
      </c>
      <c r="O347" s="86"/>
      <c r="P347" s="215">
        <f>O347*H347</f>
        <v>0</v>
      </c>
      <c r="Q347" s="215">
        <v>0.0044999999999999997</v>
      </c>
      <c r="R347" s="215">
        <f>Q347*H347</f>
        <v>0.25357499999999999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270</v>
      </c>
      <c r="AT347" s="217" t="s">
        <v>267</v>
      </c>
      <c r="AU347" s="217" t="s">
        <v>85</v>
      </c>
      <c r="AY347" s="19" t="s">
        <v>126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22</v>
      </c>
      <c r="BK347" s="218">
        <f>ROUND(I347*H347,2)</f>
        <v>0</v>
      </c>
      <c r="BL347" s="19" t="s">
        <v>232</v>
      </c>
      <c r="BM347" s="217" t="s">
        <v>387</v>
      </c>
    </row>
    <row r="348" s="2" customFormat="1">
      <c r="A348" s="40"/>
      <c r="B348" s="41"/>
      <c r="C348" s="42"/>
      <c r="D348" s="219" t="s">
        <v>135</v>
      </c>
      <c r="E348" s="42"/>
      <c r="F348" s="220" t="s">
        <v>284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135</v>
      </c>
      <c r="AU348" s="19" t="s">
        <v>85</v>
      </c>
    </row>
    <row r="349" s="13" customFormat="1">
      <c r="A349" s="13"/>
      <c r="B349" s="226"/>
      <c r="C349" s="227"/>
      <c r="D349" s="219" t="s">
        <v>147</v>
      </c>
      <c r="E349" s="228" t="s">
        <v>20</v>
      </c>
      <c r="F349" s="229" t="s">
        <v>388</v>
      </c>
      <c r="G349" s="227"/>
      <c r="H349" s="228" t="s">
        <v>20</v>
      </c>
      <c r="I349" s="230"/>
      <c r="J349" s="227"/>
      <c r="K349" s="227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147</v>
      </c>
      <c r="AU349" s="235" t="s">
        <v>85</v>
      </c>
      <c r="AV349" s="13" t="s">
        <v>22</v>
      </c>
      <c r="AW349" s="13" t="s">
        <v>38</v>
      </c>
      <c r="AX349" s="13" t="s">
        <v>76</v>
      </c>
      <c r="AY349" s="235" t="s">
        <v>126</v>
      </c>
    </row>
    <row r="350" s="14" customFormat="1">
      <c r="A350" s="14"/>
      <c r="B350" s="236"/>
      <c r="C350" s="237"/>
      <c r="D350" s="219" t="s">
        <v>147</v>
      </c>
      <c r="E350" s="238" t="s">
        <v>20</v>
      </c>
      <c r="F350" s="239" t="s">
        <v>389</v>
      </c>
      <c r="G350" s="237"/>
      <c r="H350" s="240">
        <v>49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147</v>
      </c>
      <c r="AU350" s="246" t="s">
        <v>85</v>
      </c>
      <c r="AV350" s="14" t="s">
        <v>85</v>
      </c>
      <c r="AW350" s="14" t="s">
        <v>38</v>
      </c>
      <c r="AX350" s="14" t="s">
        <v>22</v>
      </c>
      <c r="AY350" s="246" t="s">
        <v>126</v>
      </c>
    </row>
    <row r="351" s="14" customFormat="1">
      <c r="A351" s="14"/>
      <c r="B351" s="236"/>
      <c r="C351" s="237"/>
      <c r="D351" s="219" t="s">
        <v>147</v>
      </c>
      <c r="E351" s="237"/>
      <c r="F351" s="239" t="s">
        <v>390</v>
      </c>
      <c r="G351" s="237"/>
      <c r="H351" s="240">
        <v>56.350000000000001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147</v>
      </c>
      <c r="AU351" s="246" t="s">
        <v>85</v>
      </c>
      <c r="AV351" s="14" t="s">
        <v>85</v>
      </c>
      <c r="AW351" s="14" t="s">
        <v>4</v>
      </c>
      <c r="AX351" s="14" t="s">
        <v>22</v>
      </c>
      <c r="AY351" s="246" t="s">
        <v>126</v>
      </c>
    </row>
    <row r="352" s="2" customFormat="1" ht="66.75" customHeight="1">
      <c r="A352" s="40"/>
      <c r="B352" s="41"/>
      <c r="C352" s="258" t="s">
        <v>391</v>
      </c>
      <c r="D352" s="258" t="s">
        <v>267</v>
      </c>
      <c r="E352" s="259" t="s">
        <v>296</v>
      </c>
      <c r="F352" s="260" t="s">
        <v>297</v>
      </c>
      <c r="G352" s="261" t="s">
        <v>141</v>
      </c>
      <c r="H352" s="262">
        <v>56.350000000000001</v>
      </c>
      <c r="I352" s="263"/>
      <c r="J352" s="264">
        <f>ROUND(I352*H352,2)</f>
        <v>0</v>
      </c>
      <c r="K352" s="260" t="s">
        <v>142</v>
      </c>
      <c r="L352" s="265"/>
      <c r="M352" s="266" t="s">
        <v>20</v>
      </c>
      <c r="N352" s="267" t="s">
        <v>47</v>
      </c>
      <c r="O352" s="86"/>
      <c r="P352" s="215">
        <f>O352*H352</f>
        <v>0</v>
      </c>
      <c r="Q352" s="215">
        <v>0.0044000000000000003</v>
      </c>
      <c r="R352" s="215">
        <f>Q352*H352</f>
        <v>0.24794000000000002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270</v>
      </c>
      <c r="AT352" s="217" t="s">
        <v>267</v>
      </c>
      <c r="AU352" s="217" t="s">
        <v>85</v>
      </c>
      <c r="AY352" s="19" t="s">
        <v>126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22</v>
      </c>
      <c r="BK352" s="218">
        <f>ROUND(I352*H352,2)</f>
        <v>0</v>
      </c>
      <c r="BL352" s="19" t="s">
        <v>232</v>
      </c>
      <c r="BM352" s="217" t="s">
        <v>392</v>
      </c>
    </row>
    <row r="353" s="2" customFormat="1">
      <c r="A353" s="40"/>
      <c r="B353" s="41"/>
      <c r="C353" s="42"/>
      <c r="D353" s="219" t="s">
        <v>135</v>
      </c>
      <c r="E353" s="42"/>
      <c r="F353" s="220" t="s">
        <v>299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135</v>
      </c>
      <c r="AU353" s="19" t="s">
        <v>85</v>
      </c>
    </row>
    <row r="354" s="2" customFormat="1">
      <c r="A354" s="40"/>
      <c r="B354" s="41"/>
      <c r="C354" s="42"/>
      <c r="D354" s="224" t="s">
        <v>145</v>
      </c>
      <c r="E354" s="42"/>
      <c r="F354" s="225" t="s">
        <v>300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145</v>
      </c>
      <c r="AU354" s="19" t="s">
        <v>85</v>
      </c>
    </row>
    <row r="355" s="13" customFormat="1">
      <c r="A355" s="13"/>
      <c r="B355" s="226"/>
      <c r="C355" s="227"/>
      <c r="D355" s="219" t="s">
        <v>147</v>
      </c>
      <c r="E355" s="228" t="s">
        <v>20</v>
      </c>
      <c r="F355" s="229" t="s">
        <v>393</v>
      </c>
      <c r="G355" s="227"/>
      <c r="H355" s="228" t="s">
        <v>20</v>
      </c>
      <c r="I355" s="230"/>
      <c r="J355" s="227"/>
      <c r="K355" s="227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147</v>
      </c>
      <c r="AU355" s="235" t="s">
        <v>85</v>
      </c>
      <c r="AV355" s="13" t="s">
        <v>22</v>
      </c>
      <c r="AW355" s="13" t="s">
        <v>38</v>
      </c>
      <c r="AX355" s="13" t="s">
        <v>76</v>
      </c>
      <c r="AY355" s="235" t="s">
        <v>126</v>
      </c>
    </row>
    <row r="356" s="14" customFormat="1">
      <c r="A356" s="14"/>
      <c r="B356" s="236"/>
      <c r="C356" s="237"/>
      <c r="D356" s="219" t="s">
        <v>147</v>
      </c>
      <c r="E356" s="238" t="s">
        <v>20</v>
      </c>
      <c r="F356" s="239" t="s">
        <v>385</v>
      </c>
      <c r="G356" s="237"/>
      <c r="H356" s="240">
        <v>49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147</v>
      </c>
      <c r="AU356" s="246" t="s">
        <v>85</v>
      </c>
      <c r="AV356" s="14" t="s">
        <v>85</v>
      </c>
      <c r="AW356" s="14" t="s">
        <v>38</v>
      </c>
      <c r="AX356" s="14" t="s">
        <v>22</v>
      </c>
      <c r="AY356" s="246" t="s">
        <v>126</v>
      </c>
    </row>
    <row r="357" s="14" customFormat="1">
      <c r="A357" s="14"/>
      <c r="B357" s="236"/>
      <c r="C357" s="237"/>
      <c r="D357" s="219" t="s">
        <v>147</v>
      </c>
      <c r="E357" s="237"/>
      <c r="F357" s="239" t="s">
        <v>390</v>
      </c>
      <c r="G357" s="237"/>
      <c r="H357" s="240">
        <v>56.350000000000001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147</v>
      </c>
      <c r="AU357" s="246" t="s">
        <v>85</v>
      </c>
      <c r="AV357" s="14" t="s">
        <v>85</v>
      </c>
      <c r="AW357" s="14" t="s">
        <v>4</v>
      </c>
      <c r="AX357" s="14" t="s">
        <v>22</v>
      </c>
      <c r="AY357" s="246" t="s">
        <v>126</v>
      </c>
    </row>
    <row r="358" s="2" customFormat="1" ht="66.75" customHeight="1">
      <c r="A358" s="40"/>
      <c r="B358" s="41"/>
      <c r="C358" s="258" t="s">
        <v>394</v>
      </c>
      <c r="D358" s="258" t="s">
        <v>267</v>
      </c>
      <c r="E358" s="259" t="s">
        <v>305</v>
      </c>
      <c r="F358" s="260" t="s">
        <v>306</v>
      </c>
      <c r="G358" s="261" t="s">
        <v>141</v>
      </c>
      <c r="H358" s="262">
        <v>66.700000000000003</v>
      </c>
      <c r="I358" s="263"/>
      <c r="J358" s="264">
        <f>ROUND(I358*H358,2)</f>
        <v>0</v>
      </c>
      <c r="K358" s="260" t="s">
        <v>142</v>
      </c>
      <c r="L358" s="265"/>
      <c r="M358" s="266" t="s">
        <v>20</v>
      </c>
      <c r="N358" s="267" t="s">
        <v>47</v>
      </c>
      <c r="O358" s="86"/>
      <c r="P358" s="215">
        <f>O358*H358</f>
        <v>0</v>
      </c>
      <c r="Q358" s="215">
        <v>0.0050000000000000001</v>
      </c>
      <c r="R358" s="215">
        <f>Q358*H358</f>
        <v>0.33350000000000002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270</v>
      </c>
      <c r="AT358" s="217" t="s">
        <v>267</v>
      </c>
      <c r="AU358" s="217" t="s">
        <v>85</v>
      </c>
      <c r="AY358" s="19" t="s">
        <v>126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22</v>
      </c>
      <c r="BK358" s="218">
        <f>ROUND(I358*H358,2)</f>
        <v>0</v>
      </c>
      <c r="BL358" s="19" t="s">
        <v>232</v>
      </c>
      <c r="BM358" s="217" t="s">
        <v>395</v>
      </c>
    </row>
    <row r="359" s="2" customFormat="1">
      <c r="A359" s="40"/>
      <c r="B359" s="41"/>
      <c r="C359" s="42"/>
      <c r="D359" s="219" t="s">
        <v>135</v>
      </c>
      <c r="E359" s="42"/>
      <c r="F359" s="220" t="s">
        <v>308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135</v>
      </c>
      <c r="AU359" s="19" t="s">
        <v>85</v>
      </c>
    </row>
    <row r="360" s="2" customFormat="1">
      <c r="A360" s="40"/>
      <c r="B360" s="41"/>
      <c r="C360" s="42"/>
      <c r="D360" s="224" t="s">
        <v>145</v>
      </c>
      <c r="E360" s="42"/>
      <c r="F360" s="225" t="s">
        <v>309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145</v>
      </c>
      <c r="AU360" s="19" t="s">
        <v>85</v>
      </c>
    </row>
    <row r="361" s="13" customFormat="1">
      <c r="A361" s="13"/>
      <c r="B361" s="226"/>
      <c r="C361" s="227"/>
      <c r="D361" s="219" t="s">
        <v>147</v>
      </c>
      <c r="E361" s="228" t="s">
        <v>20</v>
      </c>
      <c r="F361" s="229" t="s">
        <v>396</v>
      </c>
      <c r="G361" s="227"/>
      <c r="H361" s="228" t="s">
        <v>20</v>
      </c>
      <c r="I361" s="230"/>
      <c r="J361" s="227"/>
      <c r="K361" s="227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147</v>
      </c>
      <c r="AU361" s="235" t="s">
        <v>85</v>
      </c>
      <c r="AV361" s="13" t="s">
        <v>22</v>
      </c>
      <c r="AW361" s="13" t="s">
        <v>38</v>
      </c>
      <c r="AX361" s="13" t="s">
        <v>76</v>
      </c>
      <c r="AY361" s="235" t="s">
        <v>126</v>
      </c>
    </row>
    <row r="362" s="14" customFormat="1">
      <c r="A362" s="14"/>
      <c r="B362" s="236"/>
      <c r="C362" s="237"/>
      <c r="D362" s="219" t="s">
        <v>147</v>
      </c>
      <c r="E362" s="238" t="s">
        <v>20</v>
      </c>
      <c r="F362" s="239" t="s">
        <v>397</v>
      </c>
      <c r="G362" s="237"/>
      <c r="H362" s="240">
        <v>58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147</v>
      </c>
      <c r="AU362" s="246" t="s">
        <v>85</v>
      </c>
      <c r="AV362" s="14" t="s">
        <v>85</v>
      </c>
      <c r="AW362" s="14" t="s">
        <v>38</v>
      </c>
      <c r="AX362" s="14" t="s">
        <v>22</v>
      </c>
      <c r="AY362" s="246" t="s">
        <v>126</v>
      </c>
    </row>
    <row r="363" s="14" customFormat="1">
      <c r="A363" s="14"/>
      <c r="B363" s="236"/>
      <c r="C363" s="237"/>
      <c r="D363" s="219" t="s">
        <v>147</v>
      </c>
      <c r="E363" s="237"/>
      <c r="F363" s="239" t="s">
        <v>398</v>
      </c>
      <c r="G363" s="237"/>
      <c r="H363" s="240">
        <v>66.700000000000003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147</v>
      </c>
      <c r="AU363" s="246" t="s">
        <v>85</v>
      </c>
      <c r="AV363" s="14" t="s">
        <v>85</v>
      </c>
      <c r="AW363" s="14" t="s">
        <v>4</v>
      </c>
      <c r="AX363" s="14" t="s">
        <v>22</v>
      </c>
      <c r="AY363" s="246" t="s">
        <v>126</v>
      </c>
    </row>
    <row r="364" s="2" customFormat="1" ht="24.15" customHeight="1">
      <c r="A364" s="40"/>
      <c r="B364" s="41"/>
      <c r="C364" s="206" t="s">
        <v>399</v>
      </c>
      <c r="D364" s="206" t="s">
        <v>129</v>
      </c>
      <c r="E364" s="207" t="s">
        <v>400</v>
      </c>
      <c r="F364" s="208" t="s">
        <v>401</v>
      </c>
      <c r="G364" s="209" t="s">
        <v>141</v>
      </c>
      <c r="H364" s="210">
        <v>3100.1999999999998</v>
      </c>
      <c r="I364" s="211"/>
      <c r="J364" s="212">
        <f>ROUND(I364*H364,2)</f>
        <v>0</v>
      </c>
      <c r="K364" s="208" t="s">
        <v>20</v>
      </c>
      <c r="L364" s="46"/>
      <c r="M364" s="213" t="s">
        <v>20</v>
      </c>
      <c r="N364" s="214" t="s">
        <v>47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0.0032000000000000002</v>
      </c>
      <c r="T364" s="216">
        <f>S364*H364</f>
        <v>9.9206400000000006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232</v>
      </c>
      <c r="AT364" s="217" t="s">
        <v>129</v>
      </c>
      <c r="AU364" s="217" t="s">
        <v>85</v>
      </c>
      <c r="AY364" s="19" t="s">
        <v>126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22</v>
      </c>
      <c r="BK364" s="218">
        <f>ROUND(I364*H364,2)</f>
        <v>0</v>
      </c>
      <c r="BL364" s="19" t="s">
        <v>232</v>
      </c>
      <c r="BM364" s="217" t="s">
        <v>402</v>
      </c>
    </row>
    <row r="365" s="2" customFormat="1">
      <c r="A365" s="40"/>
      <c r="B365" s="41"/>
      <c r="C365" s="42"/>
      <c r="D365" s="219" t="s">
        <v>135</v>
      </c>
      <c r="E365" s="42"/>
      <c r="F365" s="220" t="s">
        <v>401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135</v>
      </c>
      <c r="AU365" s="19" t="s">
        <v>85</v>
      </c>
    </row>
    <row r="366" s="13" customFormat="1">
      <c r="A366" s="13"/>
      <c r="B366" s="226"/>
      <c r="C366" s="227"/>
      <c r="D366" s="219" t="s">
        <v>147</v>
      </c>
      <c r="E366" s="228" t="s">
        <v>20</v>
      </c>
      <c r="F366" s="229" t="s">
        <v>171</v>
      </c>
      <c r="G366" s="227"/>
      <c r="H366" s="228" t="s">
        <v>20</v>
      </c>
      <c r="I366" s="230"/>
      <c r="J366" s="227"/>
      <c r="K366" s="227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147</v>
      </c>
      <c r="AU366" s="235" t="s">
        <v>85</v>
      </c>
      <c r="AV366" s="13" t="s">
        <v>22</v>
      </c>
      <c r="AW366" s="13" t="s">
        <v>38</v>
      </c>
      <c r="AX366" s="13" t="s">
        <v>76</v>
      </c>
      <c r="AY366" s="235" t="s">
        <v>126</v>
      </c>
    </row>
    <row r="367" s="13" customFormat="1">
      <c r="A367" s="13"/>
      <c r="B367" s="226"/>
      <c r="C367" s="227"/>
      <c r="D367" s="219" t="s">
        <v>147</v>
      </c>
      <c r="E367" s="228" t="s">
        <v>20</v>
      </c>
      <c r="F367" s="229" t="s">
        <v>172</v>
      </c>
      <c r="G367" s="227"/>
      <c r="H367" s="228" t="s">
        <v>20</v>
      </c>
      <c r="I367" s="230"/>
      <c r="J367" s="227"/>
      <c r="K367" s="227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147</v>
      </c>
      <c r="AU367" s="235" t="s">
        <v>85</v>
      </c>
      <c r="AV367" s="13" t="s">
        <v>22</v>
      </c>
      <c r="AW367" s="13" t="s">
        <v>38</v>
      </c>
      <c r="AX367" s="13" t="s">
        <v>76</v>
      </c>
      <c r="AY367" s="235" t="s">
        <v>126</v>
      </c>
    </row>
    <row r="368" s="14" customFormat="1">
      <c r="A368" s="14"/>
      <c r="B368" s="236"/>
      <c r="C368" s="237"/>
      <c r="D368" s="219" t="s">
        <v>147</v>
      </c>
      <c r="E368" s="238" t="s">
        <v>20</v>
      </c>
      <c r="F368" s="239" t="s">
        <v>403</v>
      </c>
      <c r="G368" s="237"/>
      <c r="H368" s="240">
        <v>2903.6999999999998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147</v>
      </c>
      <c r="AU368" s="246" t="s">
        <v>85</v>
      </c>
      <c r="AV368" s="14" t="s">
        <v>85</v>
      </c>
      <c r="AW368" s="14" t="s">
        <v>38</v>
      </c>
      <c r="AX368" s="14" t="s">
        <v>76</v>
      </c>
      <c r="AY368" s="246" t="s">
        <v>126</v>
      </c>
    </row>
    <row r="369" s="13" customFormat="1">
      <c r="A369" s="13"/>
      <c r="B369" s="226"/>
      <c r="C369" s="227"/>
      <c r="D369" s="219" t="s">
        <v>147</v>
      </c>
      <c r="E369" s="228" t="s">
        <v>20</v>
      </c>
      <c r="F369" s="229" t="s">
        <v>254</v>
      </c>
      <c r="G369" s="227"/>
      <c r="H369" s="228" t="s">
        <v>20</v>
      </c>
      <c r="I369" s="230"/>
      <c r="J369" s="227"/>
      <c r="K369" s="227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147</v>
      </c>
      <c r="AU369" s="235" t="s">
        <v>85</v>
      </c>
      <c r="AV369" s="13" t="s">
        <v>22</v>
      </c>
      <c r="AW369" s="13" t="s">
        <v>38</v>
      </c>
      <c r="AX369" s="13" t="s">
        <v>76</v>
      </c>
      <c r="AY369" s="235" t="s">
        <v>126</v>
      </c>
    </row>
    <row r="370" s="14" customFormat="1">
      <c r="A370" s="14"/>
      <c r="B370" s="236"/>
      <c r="C370" s="237"/>
      <c r="D370" s="219" t="s">
        <v>147</v>
      </c>
      <c r="E370" s="238" t="s">
        <v>20</v>
      </c>
      <c r="F370" s="239" t="s">
        <v>404</v>
      </c>
      <c r="G370" s="237"/>
      <c r="H370" s="240">
        <v>196.5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147</v>
      </c>
      <c r="AU370" s="246" t="s">
        <v>85</v>
      </c>
      <c r="AV370" s="14" t="s">
        <v>85</v>
      </c>
      <c r="AW370" s="14" t="s">
        <v>38</v>
      </c>
      <c r="AX370" s="14" t="s">
        <v>76</v>
      </c>
      <c r="AY370" s="246" t="s">
        <v>126</v>
      </c>
    </row>
    <row r="371" s="15" customFormat="1">
      <c r="A371" s="15"/>
      <c r="B371" s="247"/>
      <c r="C371" s="248"/>
      <c r="D371" s="219" t="s">
        <v>147</v>
      </c>
      <c r="E371" s="249" t="s">
        <v>20</v>
      </c>
      <c r="F371" s="250" t="s">
        <v>246</v>
      </c>
      <c r="G371" s="248"/>
      <c r="H371" s="251">
        <v>3100.1999999999998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7" t="s">
        <v>147</v>
      </c>
      <c r="AU371" s="257" t="s">
        <v>85</v>
      </c>
      <c r="AV371" s="15" t="s">
        <v>133</v>
      </c>
      <c r="AW371" s="15" t="s">
        <v>38</v>
      </c>
      <c r="AX371" s="15" t="s">
        <v>22</v>
      </c>
      <c r="AY371" s="257" t="s">
        <v>126</v>
      </c>
    </row>
    <row r="372" s="2" customFormat="1" ht="24.15" customHeight="1">
      <c r="A372" s="40"/>
      <c r="B372" s="41"/>
      <c r="C372" s="206" t="s">
        <v>405</v>
      </c>
      <c r="D372" s="206" t="s">
        <v>129</v>
      </c>
      <c r="E372" s="207" t="s">
        <v>406</v>
      </c>
      <c r="F372" s="208" t="s">
        <v>407</v>
      </c>
      <c r="G372" s="209" t="s">
        <v>141</v>
      </c>
      <c r="H372" s="210">
        <v>371.87700000000001</v>
      </c>
      <c r="I372" s="211"/>
      <c r="J372" s="212">
        <f>ROUND(I372*H372,2)</f>
        <v>0</v>
      </c>
      <c r="K372" s="208" t="s">
        <v>20</v>
      </c>
      <c r="L372" s="46"/>
      <c r="M372" s="213" t="s">
        <v>20</v>
      </c>
      <c r="N372" s="214" t="s">
        <v>47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0.0032000000000000002</v>
      </c>
      <c r="T372" s="216">
        <f>S372*H372</f>
        <v>1.1900064000000001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232</v>
      </c>
      <c r="AT372" s="217" t="s">
        <v>129</v>
      </c>
      <c r="AU372" s="217" t="s">
        <v>85</v>
      </c>
      <c r="AY372" s="19" t="s">
        <v>126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22</v>
      </c>
      <c r="BK372" s="218">
        <f>ROUND(I372*H372,2)</f>
        <v>0</v>
      </c>
      <c r="BL372" s="19" t="s">
        <v>232</v>
      </c>
      <c r="BM372" s="217" t="s">
        <v>408</v>
      </c>
    </row>
    <row r="373" s="2" customFormat="1">
      <c r="A373" s="40"/>
      <c r="B373" s="41"/>
      <c r="C373" s="42"/>
      <c r="D373" s="219" t="s">
        <v>135</v>
      </c>
      <c r="E373" s="42"/>
      <c r="F373" s="220" t="s">
        <v>407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135</v>
      </c>
      <c r="AU373" s="19" t="s">
        <v>85</v>
      </c>
    </row>
    <row r="374" s="13" customFormat="1">
      <c r="A374" s="13"/>
      <c r="B374" s="226"/>
      <c r="C374" s="227"/>
      <c r="D374" s="219" t="s">
        <v>147</v>
      </c>
      <c r="E374" s="228" t="s">
        <v>20</v>
      </c>
      <c r="F374" s="229" t="s">
        <v>171</v>
      </c>
      <c r="G374" s="227"/>
      <c r="H374" s="228" t="s">
        <v>20</v>
      </c>
      <c r="I374" s="230"/>
      <c r="J374" s="227"/>
      <c r="K374" s="227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147</v>
      </c>
      <c r="AU374" s="235" t="s">
        <v>85</v>
      </c>
      <c r="AV374" s="13" t="s">
        <v>22</v>
      </c>
      <c r="AW374" s="13" t="s">
        <v>38</v>
      </c>
      <c r="AX374" s="13" t="s">
        <v>76</v>
      </c>
      <c r="AY374" s="235" t="s">
        <v>126</v>
      </c>
    </row>
    <row r="375" s="13" customFormat="1">
      <c r="A375" s="13"/>
      <c r="B375" s="226"/>
      <c r="C375" s="227"/>
      <c r="D375" s="219" t="s">
        <v>147</v>
      </c>
      <c r="E375" s="228" t="s">
        <v>20</v>
      </c>
      <c r="F375" s="229" t="s">
        <v>363</v>
      </c>
      <c r="G375" s="227"/>
      <c r="H375" s="228" t="s">
        <v>20</v>
      </c>
      <c r="I375" s="230"/>
      <c r="J375" s="227"/>
      <c r="K375" s="227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147</v>
      </c>
      <c r="AU375" s="235" t="s">
        <v>85</v>
      </c>
      <c r="AV375" s="13" t="s">
        <v>22</v>
      </c>
      <c r="AW375" s="13" t="s">
        <v>38</v>
      </c>
      <c r="AX375" s="13" t="s">
        <v>76</v>
      </c>
      <c r="AY375" s="235" t="s">
        <v>126</v>
      </c>
    </row>
    <row r="376" s="14" customFormat="1">
      <c r="A376" s="14"/>
      <c r="B376" s="236"/>
      <c r="C376" s="237"/>
      <c r="D376" s="219" t="s">
        <v>147</v>
      </c>
      <c r="E376" s="238" t="s">
        <v>20</v>
      </c>
      <c r="F376" s="239" t="s">
        <v>364</v>
      </c>
      <c r="G376" s="237"/>
      <c r="H376" s="240">
        <v>184.62200000000001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147</v>
      </c>
      <c r="AU376" s="246" t="s">
        <v>85</v>
      </c>
      <c r="AV376" s="14" t="s">
        <v>85</v>
      </c>
      <c r="AW376" s="14" t="s">
        <v>38</v>
      </c>
      <c r="AX376" s="14" t="s">
        <v>76</v>
      </c>
      <c r="AY376" s="246" t="s">
        <v>126</v>
      </c>
    </row>
    <row r="377" s="14" customFormat="1">
      <c r="A377" s="14"/>
      <c r="B377" s="236"/>
      <c r="C377" s="237"/>
      <c r="D377" s="219" t="s">
        <v>147</v>
      </c>
      <c r="E377" s="238" t="s">
        <v>20</v>
      </c>
      <c r="F377" s="239" t="s">
        <v>365</v>
      </c>
      <c r="G377" s="237"/>
      <c r="H377" s="240">
        <v>134.12700000000001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147</v>
      </c>
      <c r="AU377" s="246" t="s">
        <v>85</v>
      </c>
      <c r="AV377" s="14" t="s">
        <v>85</v>
      </c>
      <c r="AW377" s="14" t="s">
        <v>38</v>
      </c>
      <c r="AX377" s="14" t="s">
        <v>76</v>
      </c>
      <c r="AY377" s="246" t="s">
        <v>126</v>
      </c>
    </row>
    <row r="378" s="13" customFormat="1">
      <c r="A378" s="13"/>
      <c r="B378" s="226"/>
      <c r="C378" s="227"/>
      <c r="D378" s="219" t="s">
        <v>147</v>
      </c>
      <c r="E378" s="228" t="s">
        <v>20</v>
      </c>
      <c r="F378" s="229" t="s">
        <v>335</v>
      </c>
      <c r="G378" s="227"/>
      <c r="H378" s="228" t="s">
        <v>20</v>
      </c>
      <c r="I378" s="230"/>
      <c r="J378" s="227"/>
      <c r="K378" s="227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147</v>
      </c>
      <c r="AU378" s="235" t="s">
        <v>85</v>
      </c>
      <c r="AV378" s="13" t="s">
        <v>22</v>
      </c>
      <c r="AW378" s="13" t="s">
        <v>38</v>
      </c>
      <c r="AX378" s="13" t="s">
        <v>76</v>
      </c>
      <c r="AY378" s="235" t="s">
        <v>126</v>
      </c>
    </row>
    <row r="379" s="14" customFormat="1">
      <c r="A379" s="14"/>
      <c r="B379" s="236"/>
      <c r="C379" s="237"/>
      <c r="D379" s="219" t="s">
        <v>147</v>
      </c>
      <c r="E379" s="238" t="s">
        <v>20</v>
      </c>
      <c r="F379" s="239" t="s">
        <v>366</v>
      </c>
      <c r="G379" s="237"/>
      <c r="H379" s="240">
        <v>15.231999999999999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6" t="s">
        <v>147</v>
      </c>
      <c r="AU379" s="246" t="s">
        <v>85</v>
      </c>
      <c r="AV379" s="14" t="s">
        <v>85</v>
      </c>
      <c r="AW379" s="14" t="s">
        <v>38</v>
      </c>
      <c r="AX379" s="14" t="s">
        <v>76</v>
      </c>
      <c r="AY379" s="246" t="s">
        <v>126</v>
      </c>
    </row>
    <row r="380" s="14" customFormat="1">
      <c r="A380" s="14"/>
      <c r="B380" s="236"/>
      <c r="C380" s="237"/>
      <c r="D380" s="219" t="s">
        <v>147</v>
      </c>
      <c r="E380" s="238" t="s">
        <v>20</v>
      </c>
      <c r="F380" s="239" t="s">
        <v>367</v>
      </c>
      <c r="G380" s="237"/>
      <c r="H380" s="240">
        <v>2.7679999999999998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147</v>
      </c>
      <c r="AU380" s="246" t="s">
        <v>85</v>
      </c>
      <c r="AV380" s="14" t="s">
        <v>85</v>
      </c>
      <c r="AW380" s="14" t="s">
        <v>38</v>
      </c>
      <c r="AX380" s="14" t="s">
        <v>76</v>
      </c>
      <c r="AY380" s="246" t="s">
        <v>126</v>
      </c>
    </row>
    <row r="381" s="14" customFormat="1">
      <c r="A381" s="14"/>
      <c r="B381" s="236"/>
      <c r="C381" s="237"/>
      <c r="D381" s="219" t="s">
        <v>147</v>
      </c>
      <c r="E381" s="238" t="s">
        <v>20</v>
      </c>
      <c r="F381" s="239" t="s">
        <v>368</v>
      </c>
      <c r="G381" s="237"/>
      <c r="H381" s="240">
        <v>3.7120000000000002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147</v>
      </c>
      <c r="AU381" s="246" t="s">
        <v>85</v>
      </c>
      <c r="AV381" s="14" t="s">
        <v>85</v>
      </c>
      <c r="AW381" s="14" t="s">
        <v>38</v>
      </c>
      <c r="AX381" s="14" t="s">
        <v>76</v>
      </c>
      <c r="AY381" s="246" t="s">
        <v>126</v>
      </c>
    </row>
    <row r="382" s="14" customFormat="1">
      <c r="A382" s="14"/>
      <c r="B382" s="236"/>
      <c r="C382" s="237"/>
      <c r="D382" s="219" t="s">
        <v>147</v>
      </c>
      <c r="E382" s="238" t="s">
        <v>20</v>
      </c>
      <c r="F382" s="239" t="s">
        <v>369</v>
      </c>
      <c r="G382" s="237"/>
      <c r="H382" s="240">
        <v>3.8399999999999999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147</v>
      </c>
      <c r="AU382" s="246" t="s">
        <v>85</v>
      </c>
      <c r="AV382" s="14" t="s">
        <v>85</v>
      </c>
      <c r="AW382" s="14" t="s">
        <v>38</v>
      </c>
      <c r="AX382" s="14" t="s">
        <v>76</v>
      </c>
      <c r="AY382" s="246" t="s">
        <v>126</v>
      </c>
    </row>
    <row r="383" s="14" customFormat="1">
      <c r="A383" s="14"/>
      <c r="B383" s="236"/>
      <c r="C383" s="237"/>
      <c r="D383" s="219" t="s">
        <v>147</v>
      </c>
      <c r="E383" s="238" t="s">
        <v>20</v>
      </c>
      <c r="F383" s="239" t="s">
        <v>370</v>
      </c>
      <c r="G383" s="237"/>
      <c r="H383" s="240">
        <v>2.1200000000000001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147</v>
      </c>
      <c r="AU383" s="246" t="s">
        <v>85</v>
      </c>
      <c r="AV383" s="14" t="s">
        <v>85</v>
      </c>
      <c r="AW383" s="14" t="s">
        <v>38</v>
      </c>
      <c r="AX383" s="14" t="s">
        <v>76</v>
      </c>
      <c r="AY383" s="246" t="s">
        <v>126</v>
      </c>
    </row>
    <row r="384" s="14" customFormat="1">
      <c r="A384" s="14"/>
      <c r="B384" s="236"/>
      <c r="C384" s="237"/>
      <c r="D384" s="219" t="s">
        <v>147</v>
      </c>
      <c r="E384" s="238" t="s">
        <v>20</v>
      </c>
      <c r="F384" s="239" t="s">
        <v>371</v>
      </c>
      <c r="G384" s="237"/>
      <c r="H384" s="240">
        <v>3.04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147</v>
      </c>
      <c r="AU384" s="246" t="s">
        <v>85</v>
      </c>
      <c r="AV384" s="14" t="s">
        <v>85</v>
      </c>
      <c r="AW384" s="14" t="s">
        <v>38</v>
      </c>
      <c r="AX384" s="14" t="s">
        <v>76</v>
      </c>
      <c r="AY384" s="246" t="s">
        <v>126</v>
      </c>
    </row>
    <row r="385" s="14" customFormat="1">
      <c r="A385" s="14"/>
      <c r="B385" s="236"/>
      <c r="C385" s="237"/>
      <c r="D385" s="219" t="s">
        <v>147</v>
      </c>
      <c r="E385" s="238" t="s">
        <v>20</v>
      </c>
      <c r="F385" s="239" t="s">
        <v>372</v>
      </c>
      <c r="G385" s="237"/>
      <c r="H385" s="240">
        <v>10.4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147</v>
      </c>
      <c r="AU385" s="246" t="s">
        <v>85</v>
      </c>
      <c r="AV385" s="14" t="s">
        <v>85</v>
      </c>
      <c r="AW385" s="14" t="s">
        <v>38</v>
      </c>
      <c r="AX385" s="14" t="s">
        <v>76</v>
      </c>
      <c r="AY385" s="246" t="s">
        <v>126</v>
      </c>
    </row>
    <row r="386" s="14" customFormat="1">
      <c r="A386" s="14"/>
      <c r="B386" s="236"/>
      <c r="C386" s="237"/>
      <c r="D386" s="219" t="s">
        <v>147</v>
      </c>
      <c r="E386" s="238" t="s">
        <v>20</v>
      </c>
      <c r="F386" s="239" t="s">
        <v>373</v>
      </c>
      <c r="G386" s="237"/>
      <c r="H386" s="240">
        <v>8.3040000000000003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147</v>
      </c>
      <c r="AU386" s="246" t="s">
        <v>85</v>
      </c>
      <c r="AV386" s="14" t="s">
        <v>85</v>
      </c>
      <c r="AW386" s="14" t="s">
        <v>38</v>
      </c>
      <c r="AX386" s="14" t="s">
        <v>76</v>
      </c>
      <c r="AY386" s="246" t="s">
        <v>126</v>
      </c>
    </row>
    <row r="387" s="14" customFormat="1">
      <c r="A387" s="14"/>
      <c r="B387" s="236"/>
      <c r="C387" s="237"/>
      <c r="D387" s="219" t="s">
        <v>147</v>
      </c>
      <c r="E387" s="238" t="s">
        <v>20</v>
      </c>
      <c r="F387" s="239" t="s">
        <v>374</v>
      </c>
      <c r="G387" s="237"/>
      <c r="H387" s="240">
        <v>3.7120000000000002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147</v>
      </c>
      <c r="AU387" s="246" t="s">
        <v>85</v>
      </c>
      <c r="AV387" s="14" t="s">
        <v>85</v>
      </c>
      <c r="AW387" s="14" t="s">
        <v>38</v>
      </c>
      <c r="AX387" s="14" t="s">
        <v>76</v>
      </c>
      <c r="AY387" s="246" t="s">
        <v>126</v>
      </c>
    </row>
    <row r="388" s="15" customFormat="1">
      <c r="A388" s="15"/>
      <c r="B388" s="247"/>
      <c r="C388" s="248"/>
      <c r="D388" s="219" t="s">
        <v>147</v>
      </c>
      <c r="E388" s="249" t="s">
        <v>20</v>
      </c>
      <c r="F388" s="250" t="s">
        <v>246</v>
      </c>
      <c r="G388" s="248"/>
      <c r="H388" s="251">
        <v>371.87700000000001</v>
      </c>
      <c r="I388" s="252"/>
      <c r="J388" s="248"/>
      <c r="K388" s="248"/>
      <c r="L388" s="253"/>
      <c r="M388" s="254"/>
      <c r="N388" s="255"/>
      <c r="O388" s="255"/>
      <c r="P388" s="255"/>
      <c r="Q388" s="255"/>
      <c r="R388" s="255"/>
      <c r="S388" s="255"/>
      <c r="T388" s="25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7" t="s">
        <v>147</v>
      </c>
      <c r="AU388" s="257" t="s">
        <v>85</v>
      </c>
      <c r="AV388" s="15" t="s">
        <v>133</v>
      </c>
      <c r="AW388" s="15" t="s">
        <v>38</v>
      </c>
      <c r="AX388" s="15" t="s">
        <v>22</v>
      </c>
      <c r="AY388" s="257" t="s">
        <v>126</v>
      </c>
    </row>
    <row r="389" s="2" customFormat="1" ht="24.15" customHeight="1">
      <c r="A389" s="40"/>
      <c r="B389" s="41"/>
      <c r="C389" s="206" t="s">
        <v>409</v>
      </c>
      <c r="D389" s="206" t="s">
        <v>129</v>
      </c>
      <c r="E389" s="207" t="s">
        <v>410</v>
      </c>
      <c r="F389" s="208" t="s">
        <v>411</v>
      </c>
      <c r="G389" s="209" t="s">
        <v>141</v>
      </c>
      <c r="H389" s="210">
        <v>155.00999999999999</v>
      </c>
      <c r="I389" s="211"/>
      <c r="J389" s="212">
        <f>ROUND(I389*H389,2)</f>
        <v>0</v>
      </c>
      <c r="K389" s="208" t="s">
        <v>20</v>
      </c>
      <c r="L389" s="46"/>
      <c r="M389" s="213" t="s">
        <v>20</v>
      </c>
      <c r="N389" s="214" t="s">
        <v>47</v>
      </c>
      <c r="O389" s="86"/>
      <c r="P389" s="215">
        <f>O389*H389</f>
        <v>0</v>
      </c>
      <c r="Q389" s="215">
        <v>0.0044999999999999997</v>
      </c>
      <c r="R389" s="215">
        <f>Q389*H389</f>
        <v>0.69754499999999986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232</v>
      </c>
      <c r="AT389" s="217" t="s">
        <v>129</v>
      </c>
      <c r="AU389" s="217" t="s">
        <v>85</v>
      </c>
      <c r="AY389" s="19" t="s">
        <v>126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22</v>
      </c>
      <c r="BK389" s="218">
        <f>ROUND(I389*H389,2)</f>
        <v>0</v>
      </c>
      <c r="BL389" s="19" t="s">
        <v>232</v>
      </c>
      <c r="BM389" s="217" t="s">
        <v>412</v>
      </c>
    </row>
    <row r="390" s="2" customFormat="1">
      <c r="A390" s="40"/>
      <c r="B390" s="41"/>
      <c r="C390" s="42"/>
      <c r="D390" s="219" t="s">
        <v>135</v>
      </c>
      <c r="E390" s="42"/>
      <c r="F390" s="220" t="s">
        <v>413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135</v>
      </c>
      <c r="AU390" s="19" t="s">
        <v>85</v>
      </c>
    </row>
    <row r="391" s="13" customFormat="1">
      <c r="A391" s="13"/>
      <c r="B391" s="226"/>
      <c r="C391" s="227"/>
      <c r="D391" s="219" t="s">
        <v>147</v>
      </c>
      <c r="E391" s="228" t="s">
        <v>20</v>
      </c>
      <c r="F391" s="229" t="s">
        <v>414</v>
      </c>
      <c r="G391" s="227"/>
      <c r="H391" s="228" t="s">
        <v>20</v>
      </c>
      <c r="I391" s="230"/>
      <c r="J391" s="227"/>
      <c r="K391" s="227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147</v>
      </c>
      <c r="AU391" s="235" t="s">
        <v>85</v>
      </c>
      <c r="AV391" s="13" t="s">
        <v>22</v>
      </c>
      <c r="AW391" s="13" t="s">
        <v>38</v>
      </c>
      <c r="AX391" s="13" t="s">
        <v>76</v>
      </c>
      <c r="AY391" s="235" t="s">
        <v>126</v>
      </c>
    </row>
    <row r="392" s="13" customFormat="1">
      <c r="A392" s="13"/>
      <c r="B392" s="226"/>
      <c r="C392" s="227"/>
      <c r="D392" s="219" t="s">
        <v>147</v>
      </c>
      <c r="E392" s="228" t="s">
        <v>20</v>
      </c>
      <c r="F392" s="229" t="s">
        <v>415</v>
      </c>
      <c r="G392" s="227"/>
      <c r="H392" s="228" t="s">
        <v>20</v>
      </c>
      <c r="I392" s="230"/>
      <c r="J392" s="227"/>
      <c r="K392" s="227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147</v>
      </c>
      <c r="AU392" s="235" t="s">
        <v>85</v>
      </c>
      <c r="AV392" s="13" t="s">
        <v>22</v>
      </c>
      <c r="AW392" s="13" t="s">
        <v>38</v>
      </c>
      <c r="AX392" s="13" t="s">
        <v>76</v>
      </c>
      <c r="AY392" s="235" t="s">
        <v>126</v>
      </c>
    </row>
    <row r="393" s="13" customFormat="1">
      <c r="A393" s="13"/>
      <c r="B393" s="226"/>
      <c r="C393" s="227"/>
      <c r="D393" s="219" t="s">
        <v>147</v>
      </c>
      <c r="E393" s="228" t="s">
        <v>20</v>
      </c>
      <c r="F393" s="229" t="s">
        <v>172</v>
      </c>
      <c r="G393" s="227"/>
      <c r="H393" s="228" t="s">
        <v>20</v>
      </c>
      <c r="I393" s="230"/>
      <c r="J393" s="227"/>
      <c r="K393" s="227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147</v>
      </c>
      <c r="AU393" s="235" t="s">
        <v>85</v>
      </c>
      <c r="AV393" s="13" t="s">
        <v>22</v>
      </c>
      <c r="AW393" s="13" t="s">
        <v>38</v>
      </c>
      <c r="AX393" s="13" t="s">
        <v>76</v>
      </c>
      <c r="AY393" s="235" t="s">
        <v>126</v>
      </c>
    </row>
    <row r="394" s="14" customFormat="1">
      <c r="A394" s="14"/>
      <c r="B394" s="236"/>
      <c r="C394" s="237"/>
      <c r="D394" s="219" t="s">
        <v>147</v>
      </c>
      <c r="E394" s="238" t="s">
        <v>20</v>
      </c>
      <c r="F394" s="239" t="s">
        <v>416</v>
      </c>
      <c r="G394" s="237"/>
      <c r="H394" s="240">
        <v>145.185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147</v>
      </c>
      <c r="AU394" s="246" t="s">
        <v>85</v>
      </c>
      <c r="AV394" s="14" t="s">
        <v>85</v>
      </c>
      <c r="AW394" s="14" t="s">
        <v>38</v>
      </c>
      <c r="AX394" s="14" t="s">
        <v>76</v>
      </c>
      <c r="AY394" s="246" t="s">
        <v>126</v>
      </c>
    </row>
    <row r="395" s="13" customFormat="1">
      <c r="A395" s="13"/>
      <c r="B395" s="226"/>
      <c r="C395" s="227"/>
      <c r="D395" s="219" t="s">
        <v>147</v>
      </c>
      <c r="E395" s="228" t="s">
        <v>20</v>
      </c>
      <c r="F395" s="229" t="s">
        <v>254</v>
      </c>
      <c r="G395" s="227"/>
      <c r="H395" s="228" t="s">
        <v>20</v>
      </c>
      <c r="I395" s="230"/>
      <c r="J395" s="227"/>
      <c r="K395" s="227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147</v>
      </c>
      <c r="AU395" s="235" t="s">
        <v>85</v>
      </c>
      <c r="AV395" s="13" t="s">
        <v>22</v>
      </c>
      <c r="AW395" s="13" t="s">
        <v>38</v>
      </c>
      <c r="AX395" s="13" t="s">
        <v>76</v>
      </c>
      <c r="AY395" s="235" t="s">
        <v>126</v>
      </c>
    </row>
    <row r="396" s="14" customFormat="1">
      <c r="A396" s="14"/>
      <c r="B396" s="236"/>
      <c r="C396" s="237"/>
      <c r="D396" s="219" t="s">
        <v>147</v>
      </c>
      <c r="E396" s="238" t="s">
        <v>20</v>
      </c>
      <c r="F396" s="239" t="s">
        <v>417</v>
      </c>
      <c r="G396" s="237"/>
      <c r="H396" s="240">
        <v>9.8249999999999993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147</v>
      </c>
      <c r="AU396" s="246" t="s">
        <v>85</v>
      </c>
      <c r="AV396" s="14" t="s">
        <v>85</v>
      </c>
      <c r="AW396" s="14" t="s">
        <v>38</v>
      </c>
      <c r="AX396" s="14" t="s">
        <v>76</v>
      </c>
      <c r="AY396" s="246" t="s">
        <v>126</v>
      </c>
    </row>
    <row r="397" s="15" customFormat="1">
      <c r="A397" s="15"/>
      <c r="B397" s="247"/>
      <c r="C397" s="248"/>
      <c r="D397" s="219" t="s">
        <v>147</v>
      </c>
      <c r="E397" s="249" t="s">
        <v>20</v>
      </c>
      <c r="F397" s="250" t="s">
        <v>246</v>
      </c>
      <c r="G397" s="248"/>
      <c r="H397" s="251">
        <v>155.00999999999999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7" t="s">
        <v>147</v>
      </c>
      <c r="AU397" s="257" t="s">
        <v>85</v>
      </c>
      <c r="AV397" s="15" t="s">
        <v>133</v>
      </c>
      <c r="AW397" s="15" t="s">
        <v>38</v>
      </c>
      <c r="AX397" s="15" t="s">
        <v>22</v>
      </c>
      <c r="AY397" s="257" t="s">
        <v>126</v>
      </c>
    </row>
    <row r="398" s="2" customFormat="1" ht="62.7" customHeight="1">
      <c r="A398" s="40"/>
      <c r="B398" s="41"/>
      <c r="C398" s="258" t="s">
        <v>418</v>
      </c>
      <c r="D398" s="258" t="s">
        <v>267</v>
      </c>
      <c r="E398" s="259" t="s">
        <v>281</v>
      </c>
      <c r="F398" s="260" t="s">
        <v>282</v>
      </c>
      <c r="G398" s="261" t="s">
        <v>141</v>
      </c>
      <c r="H398" s="262">
        <v>178.262</v>
      </c>
      <c r="I398" s="263"/>
      <c r="J398" s="264">
        <f>ROUND(I398*H398,2)</f>
        <v>0</v>
      </c>
      <c r="K398" s="260" t="s">
        <v>20</v>
      </c>
      <c r="L398" s="265"/>
      <c r="M398" s="266" t="s">
        <v>20</v>
      </c>
      <c r="N398" s="267" t="s">
        <v>47</v>
      </c>
      <c r="O398" s="86"/>
      <c r="P398" s="215">
        <f>O398*H398</f>
        <v>0</v>
      </c>
      <c r="Q398" s="215">
        <v>0.0044999999999999997</v>
      </c>
      <c r="R398" s="215">
        <f>Q398*H398</f>
        <v>0.80217899999999998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270</v>
      </c>
      <c r="AT398" s="217" t="s">
        <v>267</v>
      </c>
      <c r="AU398" s="217" t="s">
        <v>85</v>
      </c>
      <c r="AY398" s="19" t="s">
        <v>126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22</v>
      </c>
      <c r="BK398" s="218">
        <f>ROUND(I398*H398,2)</f>
        <v>0</v>
      </c>
      <c r="BL398" s="19" t="s">
        <v>232</v>
      </c>
      <c r="BM398" s="217" t="s">
        <v>419</v>
      </c>
    </row>
    <row r="399" s="2" customFormat="1">
      <c r="A399" s="40"/>
      <c r="B399" s="41"/>
      <c r="C399" s="42"/>
      <c r="D399" s="219" t="s">
        <v>135</v>
      </c>
      <c r="E399" s="42"/>
      <c r="F399" s="220" t="s">
        <v>284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135</v>
      </c>
      <c r="AU399" s="19" t="s">
        <v>85</v>
      </c>
    </row>
    <row r="400" s="14" customFormat="1">
      <c r="A400" s="14"/>
      <c r="B400" s="236"/>
      <c r="C400" s="237"/>
      <c r="D400" s="219" t="s">
        <v>147</v>
      </c>
      <c r="E400" s="237"/>
      <c r="F400" s="239" t="s">
        <v>420</v>
      </c>
      <c r="G400" s="237"/>
      <c r="H400" s="240">
        <v>178.262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147</v>
      </c>
      <c r="AU400" s="246" t="s">
        <v>85</v>
      </c>
      <c r="AV400" s="14" t="s">
        <v>85</v>
      </c>
      <c r="AW400" s="14" t="s">
        <v>4</v>
      </c>
      <c r="AX400" s="14" t="s">
        <v>22</v>
      </c>
      <c r="AY400" s="246" t="s">
        <v>126</v>
      </c>
    </row>
    <row r="401" s="2" customFormat="1" ht="24.15" customHeight="1">
      <c r="A401" s="40"/>
      <c r="B401" s="41"/>
      <c r="C401" s="206" t="s">
        <v>421</v>
      </c>
      <c r="D401" s="206" t="s">
        <v>129</v>
      </c>
      <c r="E401" s="207" t="s">
        <v>422</v>
      </c>
      <c r="F401" s="208" t="s">
        <v>423</v>
      </c>
      <c r="G401" s="209" t="s">
        <v>189</v>
      </c>
      <c r="H401" s="210">
        <v>27.423999999999999</v>
      </c>
      <c r="I401" s="211"/>
      <c r="J401" s="212">
        <f>ROUND(I401*H401,2)</f>
        <v>0</v>
      </c>
      <c r="K401" s="208" t="s">
        <v>142</v>
      </c>
      <c r="L401" s="46"/>
      <c r="M401" s="213" t="s">
        <v>20</v>
      </c>
      <c r="N401" s="214" t="s">
        <v>47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232</v>
      </c>
      <c r="AT401" s="217" t="s">
        <v>129</v>
      </c>
      <c r="AU401" s="217" t="s">
        <v>85</v>
      </c>
      <c r="AY401" s="19" t="s">
        <v>126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22</v>
      </c>
      <c r="BK401" s="218">
        <f>ROUND(I401*H401,2)</f>
        <v>0</v>
      </c>
      <c r="BL401" s="19" t="s">
        <v>232</v>
      </c>
      <c r="BM401" s="217" t="s">
        <v>424</v>
      </c>
    </row>
    <row r="402" s="2" customFormat="1">
      <c r="A402" s="40"/>
      <c r="B402" s="41"/>
      <c r="C402" s="42"/>
      <c r="D402" s="219" t="s">
        <v>135</v>
      </c>
      <c r="E402" s="42"/>
      <c r="F402" s="220" t="s">
        <v>425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135</v>
      </c>
      <c r="AU402" s="19" t="s">
        <v>85</v>
      </c>
    </row>
    <row r="403" s="2" customFormat="1">
      <c r="A403" s="40"/>
      <c r="B403" s="41"/>
      <c r="C403" s="42"/>
      <c r="D403" s="224" t="s">
        <v>145</v>
      </c>
      <c r="E403" s="42"/>
      <c r="F403" s="225" t="s">
        <v>426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145</v>
      </c>
      <c r="AU403" s="19" t="s">
        <v>85</v>
      </c>
    </row>
    <row r="404" s="2" customFormat="1" ht="24.15" customHeight="1">
      <c r="A404" s="40"/>
      <c r="B404" s="41"/>
      <c r="C404" s="206" t="s">
        <v>427</v>
      </c>
      <c r="D404" s="206" t="s">
        <v>129</v>
      </c>
      <c r="E404" s="207" t="s">
        <v>428</v>
      </c>
      <c r="F404" s="208" t="s">
        <v>429</v>
      </c>
      <c r="G404" s="209" t="s">
        <v>189</v>
      </c>
      <c r="H404" s="210">
        <v>27.423999999999999</v>
      </c>
      <c r="I404" s="211"/>
      <c r="J404" s="212">
        <f>ROUND(I404*H404,2)</f>
        <v>0</v>
      </c>
      <c r="K404" s="208" t="s">
        <v>142</v>
      </c>
      <c r="L404" s="46"/>
      <c r="M404" s="213" t="s">
        <v>20</v>
      </c>
      <c r="N404" s="214" t="s">
        <v>47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232</v>
      </c>
      <c r="AT404" s="217" t="s">
        <v>129</v>
      </c>
      <c r="AU404" s="217" t="s">
        <v>85</v>
      </c>
      <c r="AY404" s="19" t="s">
        <v>126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22</v>
      </c>
      <c r="BK404" s="218">
        <f>ROUND(I404*H404,2)</f>
        <v>0</v>
      </c>
      <c r="BL404" s="19" t="s">
        <v>232</v>
      </c>
      <c r="BM404" s="217" t="s">
        <v>430</v>
      </c>
    </row>
    <row r="405" s="2" customFormat="1">
      <c r="A405" s="40"/>
      <c r="B405" s="41"/>
      <c r="C405" s="42"/>
      <c r="D405" s="219" t="s">
        <v>135</v>
      </c>
      <c r="E405" s="42"/>
      <c r="F405" s="220" t="s">
        <v>431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135</v>
      </c>
      <c r="AU405" s="19" t="s">
        <v>85</v>
      </c>
    </row>
    <row r="406" s="2" customFormat="1">
      <c r="A406" s="40"/>
      <c r="B406" s="41"/>
      <c r="C406" s="42"/>
      <c r="D406" s="224" t="s">
        <v>145</v>
      </c>
      <c r="E406" s="42"/>
      <c r="F406" s="225" t="s">
        <v>432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145</v>
      </c>
      <c r="AU406" s="19" t="s">
        <v>85</v>
      </c>
    </row>
    <row r="407" s="12" customFormat="1" ht="22.8" customHeight="1">
      <c r="A407" s="12"/>
      <c r="B407" s="190"/>
      <c r="C407" s="191"/>
      <c r="D407" s="192" t="s">
        <v>75</v>
      </c>
      <c r="E407" s="204" t="s">
        <v>433</v>
      </c>
      <c r="F407" s="204" t="s">
        <v>434</v>
      </c>
      <c r="G407" s="191"/>
      <c r="H407" s="191"/>
      <c r="I407" s="194"/>
      <c r="J407" s="205">
        <f>BK407</f>
        <v>0</v>
      </c>
      <c r="K407" s="191"/>
      <c r="L407" s="196"/>
      <c r="M407" s="197"/>
      <c r="N407" s="198"/>
      <c r="O407" s="198"/>
      <c r="P407" s="199">
        <f>SUM(P408:P465)</f>
        <v>0</v>
      </c>
      <c r="Q407" s="198"/>
      <c r="R407" s="199">
        <f>SUM(R408:R465)</f>
        <v>6.5511580000000009</v>
      </c>
      <c r="S407" s="198"/>
      <c r="T407" s="200">
        <f>SUM(T408:T465)</f>
        <v>7.1043804000000002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1" t="s">
        <v>85</v>
      </c>
      <c r="AT407" s="202" t="s">
        <v>75</v>
      </c>
      <c r="AU407" s="202" t="s">
        <v>22</v>
      </c>
      <c r="AY407" s="201" t="s">
        <v>126</v>
      </c>
      <c r="BK407" s="203">
        <f>SUM(BK408:BK465)</f>
        <v>0</v>
      </c>
    </row>
    <row r="408" s="2" customFormat="1" ht="33" customHeight="1">
      <c r="A408" s="40"/>
      <c r="B408" s="41"/>
      <c r="C408" s="206" t="s">
        <v>435</v>
      </c>
      <c r="D408" s="206" t="s">
        <v>129</v>
      </c>
      <c r="E408" s="207" t="s">
        <v>436</v>
      </c>
      <c r="F408" s="208" t="s">
        <v>437</v>
      </c>
      <c r="G408" s="209" t="s">
        <v>141</v>
      </c>
      <c r="H408" s="210">
        <v>973.71600000000001</v>
      </c>
      <c r="I408" s="211"/>
      <c r="J408" s="212">
        <f>ROUND(I408*H408,2)</f>
        <v>0</v>
      </c>
      <c r="K408" s="208" t="s">
        <v>142</v>
      </c>
      <c r="L408" s="46"/>
      <c r="M408" s="213" t="s">
        <v>20</v>
      </c>
      <c r="N408" s="214" t="s">
        <v>47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0.0019</v>
      </c>
      <c r="T408" s="216">
        <f>S408*H408</f>
        <v>1.8500604000000001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232</v>
      </c>
      <c r="AT408" s="217" t="s">
        <v>129</v>
      </c>
      <c r="AU408" s="217" t="s">
        <v>85</v>
      </c>
      <c r="AY408" s="19" t="s">
        <v>126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22</v>
      </c>
      <c r="BK408" s="218">
        <f>ROUND(I408*H408,2)</f>
        <v>0</v>
      </c>
      <c r="BL408" s="19" t="s">
        <v>232</v>
      </c>
      <c r="BM408" s="217" t="s">
        <v>438</v>
      </c>
    </row>
    <row r="409" s="2" customFormat="1">
      <c r="A409" s="40"/>
      <c r="B409" s="41"/>
      <c r="C409" s="42"/>
      <c r="D409" s="219" t="s">
        <v>135</v>
      </c>
      <c r="E409" s="42"/>
      <c r="F409" s="220" t="s">
        <v>439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135</v>
      </c>
      <c r="AU409" s="19" t="s">
        <v>85</v>
      </c>
    </row>
    <row r="410" s="2" customFormat="1">
      <c r="A410" s="40"/>
      <c r="B410" s="41"/>
      <c r="C410" s="42"/>
      <c r="D410" s="224" t="s">
        <v>145</v>
      </c>
      <c r="E410" s="42"/>
      <c r="F410" s="225" t="s">
        <v>440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145</v>
      </c>
      <c r="AU410" s="19" t="s">
        <v>85</v>
      </c>
    </row>
    <row r="411" s="13" customFormat="1">
      <c r="A411" s="13"/>
      <c r="B411" s="226"/>
      <c r="C411" s="227"/>
      <c r="D411" s="219" t="s">
        <v>147</v>
      </c>
      <c r="E411" s="228" t="s">
        <v>20</v>
      </c>
      <c r="F411" s="229" t="s">
        <v>171</v>
      </c>
      <c r="G411" s="227"/>
      <c r="H411" s="228" t="s">
        <v>20</v>
      </c>
      <c r="I411" s="230"/>
      <c r="J411" s="227"/>
      <c r="K411" s="227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147</v>
      </c>
      <c r="AU411" s="235" t="s">
        <v>85</v>
      </c>
      <c r="AV411" s="13" t="s">
        <v>22</v>
      </c>
      <c r="AW411" s="13" t="s">
        <v>38</v>
      </c>
      <c r="AX411" s="13" t="s">
        <v>76</v>
      </c>
      <c r="AY411" s="235" t="s">
        <v>126</v>
      </c>
    </row>
    <row r="412" s="13" customFormat="1">
      <c r="A412" s="13"/>
      <c r="B412" s="226"/>
      <c r="C412" s="227"/>
      <c r="D412" s="219" t="s">
        <v>147</v>
      </c>
      <c r="E412" s="228" t="s">
        <v>20</v>
      </c>
      <c r="F412" s="229" t="s">
        <v>172</v>
      </c>
      <c r="G412" s="227"/>
      <c r="H412" s="228" t="s">
        <v>20</v>
      </c>
      <c r="I412" s="230"/>
      <c r="J412" s="227"/>
      <c r="K412" s="227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147</v>
      </c>
      <c r="AU412" s="235" t="s">
        <v>85</v>
      </c>
      <c r="AV412" s="13" t="s">
        <v>22</v>
      </c>
      <c r="AW412" s="13" t="s">
        <v>38</v>
      </c>
      <c r="AX412" s="13" t="s">
        <v>76</v>
      </c>
      <c r="AY412" s="235" t="s">
        <v>126</v>
      </c>
    </row>
    <row r="413" s="14" customFormat="1">
      <c r="A413" s="14"/>
      <c r="B413" s="236"/>
      <c r="C413" s="237"/>
      <c r="D413" s="219" t="s">
        <v>147</v>
      </c>
      <c r="E413" s="238" t="s">
        <v>20</v>
      </c>
      <c r="F413" s="239" t="s">
        <v>253</v>
      </c>
      <c r="G413" s="237"/>
      <c r="H413" s="240">
        <v>967.89999999999998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147</v>
      </c>
      <c r="AU413" s="246" t="s">
        <v>85</v>
      </c>
      <c r="AV413" s="14" t="s">
        <v>85</v>
      </c>
      <c r="AW413" s="14" t="s">
        <v>38</v>
      </c>
      <c r="AX413" s="14" t="s">
        <v>76</v>
      </c>
      <c r="AY413" s="246" t="s">
        <v>126</v>
      </c>
    </row>
    <row r="414" s="13" customFormat="1">
      <c r="A414" s="13"/>
      <c r="B414" s="226"/>
      <c r="C414" s="227"/>
      <c r="D414" s="219" t="s">
        <v>147</v>
      </c>
      <c r="E414" s="228" t="s">
        <v>20</v>
      </c>
      <c r="F414" s="229" t="s">
        <v>441</v>
      </c>
      <c r="G414" s="227"/>
      <c r="H414" s="228" t="s">
        <v>20</v>
      </c>
      <c r="I414" s="230"/>
      <c r="J414" s="227"/>
      <c r="K414" s="227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147</v>
      </c>
      <c r="AU414" s="235" t="s">
        <v>85</v>
      </c>
      <c r="AV414" s="13" t="s">
        <v>22</v>
      </c>
      <c r="AW414" s="13" t="s">
        <v>38</v>
      </c>
      <c r="AX414" s="13" t="s">
        <v>76</v>
      </c>
      <c r="AY414" s="235" t="s">
        <v>126</v>
      </c>
    </row>
    <row r="415" s="14" customFormat="1">
      <c r="A415" s="14"/>
      <c r="B415" s="236"/>
      <c r="C415" s="237"/>
      <c r="D415" s="219" t="s">
        <v>147</v>
      </c>
      <c r="E415" s="238" t="s">
        <v>20</v>
      </c>
      <c r="F415" s="239" t="s">
        <v>442</v>
      </c>
      <c r="G415" s="237"/>
      <c r="H415" s="240">
        <v>5.8159999999999998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147</v>
      </c>
      <c r="AU415" s="246" t="s">
        <v>85</v>
      </c>
      <c r="AV415" s="14" t="s">
        <v>85</v>
      </c>
      <c r="AW415" s="14" t="s">
        <v>38</v>
      </c>
      <c r="AX415" s="14" t="s">
        <v>76</v>
      </c>
      <c r="AY415" s="246" t="s">
        <v>126</v>
      </c>
    </row>
    <row r="416" s="15" customFormat="1">
      <c r="A416" s="15"/>
      <c r="B416" s="247"/>
      <c r="C416" s="248"/>
      <c r="D416" s="219" t="s">
        <v>147</v>
      </c>
      <c r="E416" s="249" t="s">
        <v>20</v>
      </c>
      <c r="F416" s="250" t="s">
        <v>246</v>
      </c>
      <c r="G416" s="248"/>
      <c r="H416" s="251">
        <v>973.71600000000001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7" t="s">
        <v>147</v>
      </c>
      <c r="AU416" s="257" t="s">
        <v>85</v>
      </c>
      <c r="AV416" s="15" t="s">
        <v>133</v>
      </c>
      <c r="AW416" s="15" t="s">
        <v>38</v>
      </c>
      <c r="AX416" s="15" t="s">
        <v>22</v>
      </c>
      <c r="AY416" s="257" t="s">
        <v>126</v>
      </c>
    </row>
    <row r="417" s="2" customFormat="1" ht="33" customHeight="1">
      <c r="A417" s="40"/>
      <c r="B417" s="41"/>
      <c r="C417" s="206" t="s">
        <v>443</v>
      </c>
      <c r="D417" s="206" t="s">
        <v>129</v>
      </c>
      <c r="E417" s="207" t="s">
        <v>436</v>
      </c>
      <c r="F417" s="208" t="s">
        <v>437</v>
      </c>
      <c r="G417" s="209" t="s">
        <v>141</v>
      </c>
      <c r="H417" s="210">
        <v>65.5</v>
      </c>
      <c r="I417" s="211"/>
      <c r="J417" s="212">
        <f>ROUND(I417*H417,2)</f>
        <v>0</v>
      </c>
      <c r="K417" s="208" t="s">
        <v>142</v>
      </c>
      <c r="L417" s="46"/>
      <c r="M417" s="213" t="s">
        <v>20</v>
      </c>
      <c r="N417" s="214" t="s">
        <v>47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0.0019</v>
      </c>
      <c r="T417" s="216">
        <f>S417*H417</f>
        <v>0.12445000000000001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232</v>
      </c>
      <c r="AT417" s="217" t="s">
        <v>129</v>
      </c>
      <c r="AU417" s="217" t="s">
        <v>85</v>
      </c>
      <c r="AY417" s="19" t="s">
        <v>126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22</v>
      </c>
      <c r="BK417" s="218">
        <f>ROUND(I417*H417,2)</f>
        <v>0</v>
      </c>
      <c r="BL417" s="19" t="s">
        <v>232</v>
      </c>
      <c r="BM417" s="217" t="s">
        <v>444</v>
      </c>
    </row>
    <row r="418" s="2" customFormat="1">
      <c r="A418" s="40"/>
      <c r="B418" s="41"/>
      <c r="C418" s="42"/>
      <c r="D418" s="219" t="s">
        <v>135</v>
      </c>
      <c r="E418" s="42"/>
      <c r="F418" s="220" t="s">
        <v>439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135</v>
      </c>
      <c r="AU418" s="19" t="s">
        <v>85</v>
      </c>
    </row>
    <row r="419" s="2" customFormat="1">
      <c r="A419" s="40"/>
      <c r="B419" s="41"/>
      <c r="C419" s="42"/>
      <c r="D419" s="224" t="s">
        <v>145</v>
      </c>
      <c r="E419" s="42"/>
      <c r="F419" s="225" t="s">
        <v>440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145</v>
      </c>
      <c r="AU419" s="19" t="s">
        <v>85</v>
      </c>
    </row>
    <row r="420" s="13" customFormat="1">
      <c r="A420" s="13"/>
      <c r="B420" s="226"/>
      <c r="C420" s="227"/>
      <c r="D420" s="219" t="s">
        <v>147</v>
      </c>
      <c r="E420" s="228" t="s">
        <v>20</v>
      </c>
      <c r="F420" s="229" t="s">
        <v>171</v>
      </c>
      <c r="G420" s="227"/>
      <c r="H420" s="228" t="s">
        <v>20</v>
      </c>
      <c r="I420" s="230"/>
      <c r="J420" s="227"/>
      <c r="K420" s="227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147</v>
      </c>
      <c r="AU420" s="235" t="s">
        <v>85</v>
      </c>
      <c r="AV420" s="13" t="s">
        <v>22</v>
      </c>
      <c r="AW420" s="13" t="s">
        <v>38</v>
      </c>
      <c r="AX420" s="13" t="s">
        <v>76</v>
      </c>
      <c r="AY420" s="235" t="s">
        <v>126</v>
      </c>
    </row>
    <row r="421" s="13" customFormat="1">
      <c r="A421" s="13"/>
      <c r="B421" s="226"/>
      <c r="C421" s="227"/>
      <c r="D421" s="219" t="s">
        <v>147</v>
      </c>
      <c r="E421" s="228" t="s">
        <v>20</v>
      </c>
      <c r="F421" s="229" t="s">
        <v>254</v>
      </c>
      <c r="G421" s="227"/>
      <c r="H421" s="228" t="s">
        <v>20</v>
      </c>
      <c r="I421" s="230"/>
      <c r="J421" s="227"/>
      <c r="K421" s="227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147</v>
      </c>
      <c r="AU421" s="235" t="s">
        <v>85</v>
      </c>
      <c r="AV421" s="13" t="s">
        <v>22</v>
      </c>
      <c r="AW421" s="13" t="s">
        <v>38</v>
      </c>
      <c r="AX421" s="13" t="s">
        <v>76</v>
      </c>
      <c r="AY421" s="235" t="s">
        <v>126</v>
      </c>
    </row>
    <row r="422" s="14" customFormat="1">
      <c r="A422" s="14"/>
      <c r="B422" s="236"/>
      <c r="C422" s="237"/>
      <c r="D422" s="219" t="s">
        <v>147</v>
      </c>
      <c r="E422" s="238" t="s">
        <v>20</v>
      </c>
      <c r="F422" s="239" t="s">
        <v>255</v>
      </c>
      <c r="G422" s="237"/>
      <c r="H422" s="240">
        <v>65.5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147</v>
      </c>
      <c r="AU422" s="246" t="s">
        <v>85</v>
      </c>
      <c r="AV422" s="14" t="s">
        <v>85</v>
      </c>
      <c r="AW422" s="14" t="s">
        <v>38</v>
      </c>
      <c r="AX422" s="14" t="s">
        <v>22</v>
      </c>
      <c r="AY422" s="246" t="s">
        <v>126</v>
      </c>
    </row>
    <row r="423" s="2" customFormat="1" ht="33" customHeight="1">
      <c r="A423" s="40"/>
      <c r="B423" s="41"/>
      <c r="C423" s="206" t="s">
        <v>445</v>
      </c>
      <c r="D423" s="206" t="s">
        <v>129</v>
      </c>
      <c r="E423" s="207" t="s">
        <v>446</v>
      </c>
      <c r="F423" s="208" t="s">
        <v>447</v>
      </c>
      <c r="G423" s="209" t="s">
        <v>141</v>
      </c>
      <c r="H423" s="210">
        <v>967.89999999999998</v>
      </c>
      <c r="I423" s="211"/>
      <c r="J423" s="212">
        <f>ROUND(I423*H423,2)</f>
        <v>0</v>
      </c>
      <c r="K423" s="208" t="s">
        <v>142</v>
      </c>
      <c r="L423" s="46"/>
      <c r="M423" s="213" t="s">
        <v>20</v>
      </c>
      <c r="N423" s="214" t="s">
        <v>47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0.0053</v>
      </c>
      <c r="T423" s="216">
        <f>S423*H423</f>
        <v>5.1298699999999995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232</v>
      </c>
      <c r="AT423" s="217" t="s">
        <v>129</v>
      </c>
      <c r="AU423" s="217" t="s">
        <v>85</v>
      </c>
      <c r="AY423" s="19" t="s">
        <v>126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22</v>
      </c>
      <c r="BK423" s="218">
        <f>ROUND(I423*H423,2)</f>
        <v>0</v>
      </c>
      <c r="BL423" s="19" t="s">
        <v>232</v>
      </c>
      <c r="BM423" s="217" t="s">
        <v>448</v>
      </c>
    </row>
    <row r="424" s="2" customFormat="1">
      <c r="A424" s="40"/>
      <c r="B424" s="41"/>
      <c r="C424" s="42"/>
      <c r="D424" s="219" t="s">
        <v>135</v>
      </c>
      <c r="E424" s="42"/>
      <c r="F424" s="220" t="s">
        <v>449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135</v>
      </c>
      <c r="AU424" s="19" t="s">
        <v>85</v>
      </c>
    </row>
    <row r="425" s="2" customFormat="1">
      <c r="A425" s="40"/>
      <c r="B425" s="41"/>
      <c r="C425" s="42"/>
      <c r="D425" s="224" t="s">
        <v>145</v>
      </c>
      <c r="E425" s="42"/>
      <c r="F425" s="225" t="s">
        <v>450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145</v>
      </c>
      <c r="AU425" s="19" t="s">
        <v>85</v>
      </c>
    </row>
    <row r="426" s="13" customFormat="1">
      <c r="A426" s="13"/>
      <c r="B426" s="226"/>
      <c r="C426" s="227"/>
      <c r="D426" s="219" t="s">
        <v>147</v>
      </c>
      <c r="E426" s="228" t="s">
        <v>20</v>
      </c>
      <c r="F426" s="229" t="s">
        <v>171</v>
      </c>
      <c r="G426" s="227"/>
      <c r="H426" s="228" t="s">
        <v>20</v>
      </c>
      <c r="I426" s="230"/>
      <c r="J426" s="227"/>
      <c r="K426" s="227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147</v>
      </c>
      <c r="AU426" s="235" t="s">
        <v>85</v>
      </c>
      <c r="AV426" s="13" t="s">
        <v>22</v>
      </c>
      <c r="AW426" s="13" t="s">
        <v>38</v>
      </c>
      <c r="AX426" s="13" t="s">
        <v>76</v>
      </c>
      <c r="AY426" s="235" t="s">
        <v>126</v>
      </c>
    </row>
    <row r="427" s="13" customFormat="1">
      <c r="A427" s="13"/>
      <c r="B427" s="226"/>
      <c r="C427" s="227"/>
      <c r="D427" s="219" t="s">
        <v>147</v>
      </c>
      <c r="E427" s="228" t="s">
        <v>20</v>
      </c>
      <c r="F427" s="229" t="s">
        <v>451</v>
      </c>
      <c r="G427" s="227"/>
      <c r="H427" s="228" t="s">
        <v>20</v>
      </c>
      <c r="I427" s="230"/>
      <c r="J427" s="227"/>
      <c r="K427" s="227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147</v>
      </c>
      <c r="AU427" s="235" t="s">
        <v>85</v>
      </c>
      <c r="AV427" s="13" t="s">
        <v>22</v>
      </c>
      <c r="AW427" s="13" t="s">
        <v>38</v>
      </c>
      <c r="AX427" s="13" t="s">
        <v>76</v>
      </c>
      <c r="AY427" s="235" t="s">
        <v>126</v>
      </c>
    </row>
    <row r="428" s="14" customFormat="1">
      <c r="A428" s="14"/>
      <c r="B428" s="236"/>
      <c r="C428" s="237"/>
      <c r="D428" s="219" t="s">
        <v>147</v>
      </c>
      <c r="E428" s="238" t="s">
        <v>20</v>
      </c>
      <c r="F428" s="239" t="s">
        <v>253</v>
      </c>
      <c r="G428" s="237"/>
      <c r="H428" s="240">
        <v>967.89999999999998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6" t="s">
        <v>147</v>
      </c>
      <c r="AU428" s="246" t="s">
        <v>85</v>
      </c>
      <c r="AV428" s="14" t="s">
        <v>85</v>
      </c>
      <c r="AW428" s="14" t="s">
        <v>38</v>
      </c>
      <c r="AX428" s="14" t="s">
        <v>22</v>
      </c>
      <c r="AY428" s="246" t="s">
        <v>126</v>
      </c>
    </row>
    <row r="429" s="2" customFormat="1" ht="33" customHeight="1">
      <c r="A429" s="40"/>
      <c r="B429" s="41"/>
      <c r="C429" s="206" t="s">
        <v>452</v>
      </c>
      <c r="D429" s="206" t="s">
        <v>129</v>
      </c>
      <c r="E429" s="207" t="s">
        <v>453</v>
      </c>
      <c r="F429" s="208" t="s">
        <v>454</v>
      </c>
      <c r="G429" s="209" t="s">
        <v>141</v>
      </c>
      <c r="H429" s="210">
        <v>944.91700000000003</v>
      </c>
      <c r="I429" s="211"/>
      <c r="J429" s="212">
        <f>ROUND(I429*H429,2)</f>
        <v>0</v>
      </c>
      <c r="K429" s="208" t="s">
        <v>142</v>
      </c>
      <c r="L429" s="46"/>
      <c r="M429" s="213" t="s">
        <v>20</v>
      </c>
      <c r="N429" s="214" t="s">
        <v>47</v>
      </c>
      <c r="O429" s="86"/>
      <c r="P429" s="215">
        <f>O429*H429</f>
        <v>0</v>
      </c>
      <c r="Q429" s="215">
        <v>0.00012</v>
      </c>
      <c r="R429" s="215">
        <f>Q429*H429</f>
        <v>0.11339004000000001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232</v>
      </c>
      <c r="AT429" s="217" t="s">
        <v>129</v>
      </c>
      <c r="AU429" s="217" t="s">
        <v>85</v>
      </c>
      <c r="AY429" s="19" t="s">
        <v>126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22</v>
      </c>
      <c r="BK429" s="218">
        <f>ROUND(I429*H429,2)</f>
        <v>0</v>
      </c>
      <c r="BL429" s="19" t="s">
        <v>232</v>
      </c>
      <c r="BM429" s="217" t="s">
        <v>455</v>
      </c>
    </row>
    <row r="430" s="2" customFormat="1">
      <c r="A430" s="40"/>
      <c r="B430" s="41"/>
      <c r="C430" s="42"/>
      <c r="D430" s="219" t="s">
        <v>135</v>
      </c>
      <c r="E430" s="42"/>
      <c r="F430" s="220" t="s">
        <v>456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135</v>
      </c>
      <c r="AU430" s="19" t="s">
        <v>85</v>
      </c>
    </row>
    <row r="431" s="2" customFormat="1">
      <c r="A431" s="40"/>
      <c r="B431" s="41"/>
      <c r="C431" s="42"/>
      <c r="D431" s="224" t="s">
        <v>145</v>
      </c>
      <c r="E431" s="42"/>
      <c r="F431" s="225" t="s">
        <v>457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145</v>
      </c>
      <c r="AU431" s="19" t="s">
        <v>85</v>
      </c>
    </row>
    <row r="432" s="13" customFormat="1">
      <c r="A432" s="13"/>
      <c r="B432" s="226"/>
      <c r="C432" s="227"/>
      <c r="D432" s="219" t="s">
        <v>147</v>
      </c>
      <c r="E432" s="228" t="s">
        <v>20</v>
      </c>
      <c r="F432" s="229" t="s">
        <v>458</v>
      </c>
      <c r="G432" s="227"/>
      <c r="H432" s="228" t="s">
        <v>20</v>
      </c>
      <c r="I432" s="230"/>
      <c r="J432" s="227"/>
      <c r="K432" s="227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147</v>
      </c>
      <c r="AU432" s="235" t="s">
        <v>85</v>
      </c>
      <c r="AV432" s="13" t="s">
        <v>22</v>
      </c>
      <c r="AW432" s="13" t="s">
        <v>38</v>
      </c>
      <c r="AX432" s="13" t="s">
        <v>76</v>
      </c>
      <c r="AY432" s="235" t="s">
        <v>126</v>
      </c>
    </row>
    <row r="433" s="13" customFormat="1">
      <c r="A433" s="13"/>
      <c r="B433" s="226"/>
      <c r="C433" s="227"/>
      <c r="D433" s="219" t="s">
        <v>147</v>
      </c>
      <c r="E433" s="228" t="s">
        <v>20</v>
      </c>
      <c r="F433" s="229" t="s">
        <v>149</v>
      </c>
      <c r="G433" s="227"/>
      <c r="H433" s="228" t="s">
        <v>20</v>
      </c>
      <c r="I433" s="230"/>
      <c r="J433" s="227"/>
      <c r="K433" s="227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147</v>
      </c>
      <c r="AU433" s="235" t="s">
        <v>85</v>
      </c>
      <c r="AV433" s="13" t="s">
        <v>22</v>
      </c>
      <c r="AW433" s="13" t="s">
        <v>38</v>
      </c>
      <c r="AX433" s="13" t="s">
        <v>76</v>
      </c>
      <c r="AY433" s="235" t="s">
        <v>126</v>
      </c>
    </row>
    <row r="434" s="14" customFormat="1">
      <c r="A434" s="14"/>
      <c r="B434" s="236"/>
      <c r="C434" s="237"/>
      <c r="D434" s="219" t="s">
        <v>147</v>
      </c>
      <c r="E434" s="238" t="s">
        <v>20</v>
      </c>
      <c r="F434" s="239" t="s">
        <v>459</v>
      </c>
      <c r="G434" s="237"/>
      <c r="H434" s="240">
        <v>968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147</v>
      </c>
      <c r="AU434" s="246" t="s">
        <v>85</v>
      </c>
      <c r="AV434" s="14" t="s">
        <v>85</v>
      </c>
      <c r="AW434" s="14" t="s">
        <v>38</v>
      </c>
      <c r="AX434" s="14" t="s">
        <v>76</v>
      </c>
      <c r="AY434" s="246" t="s">
        <v>126</v>
      </c>
    </row>
    <row r="435" s="13" customFormat="1">
      <c r="A435" s="13"/>
      <c r="B435" s="226"/>
      <c r="C435" s="227"/>
      <c r="D435" s="219" t="s">
        <v>147</v>
      </c>
      <c r="E435" s="228" t="s">
        <v>20</v>
      </c>
      <c r="F435" s="229" t="s">
        <v>460</v>
      </c>
      <c r="G435" s="227"/>
      <c r="H435" s="228" t="s">
        <v>20</v>
      </c>
      <c r="I435" s="230"/>
      <c r="J435" s="227"/>
      <c r="K435" s="227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147</v>
      </c>
      <c r="AU435" s="235" t="s">
        <v>85</v>
      </c>
      <c r="AV435" s="13" t="s">
        <v>22</v>
      </c>
      <c r="AW435" s="13" t="s">
        <v>38</v>
      </c>
      <c r="AX435" s="13" t="s">
        <v>76</v>
      </c>
      <c r="AY435" s="235" t="s">
        <v>126</v>
      </c>
    </row>
    <row r="436" s="14" customFormat="1">
      <c r="A436" s="14"/>
      <c r="B436" s="236"/>
      <c r="C436" s="237"/>
      <c r="D436" s="219" t="s">
        <v>147</v>
      </c>
      <c r="E436" s="238" t="s">
        <v>20</v>
      </c>
      <c r="F436" s="239" t="s">
        <v>461</v>
      </c>
      <c r="G436" s="237"/>
      <c r="H436" s="240">
        <v>-23.082999999999998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147</v>
      </c>
      <c r="AU436" s="246" t="s">
        <v>85</v>
      </c>
      <c r="AV436" s="14" t="s">
        <v>85</v>
      </c>
      <c r="AW436" s="14" t="s">
        <v>38</v>
      </c>
      <c r="AX436" s="14" t="s">
        <v>76</v>
      </c>
      <c r="AY436" s="246" t="s">
        <v>126</v>
      </c>
    </row>
    <row r="437" s="15" customFormat="1">
      <c r="A437" s="15"/>
      <c r="B437" s="247"/>
      <c r="C437" s="248"/>
      <c r="D437" s="219" t="s">
        <v>147</v>
      </c>
      <c r="E437" s="249" t="s">
        <v>20</v>
      </c>
      <c r="F437" s="250" t="s">
        <v>246</v>
      </c>
      <c r="G437" s="248"/>
      <c r="H437" s="251">
        <v>944.91700000000003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7" t="s">
        <v>147</v>
      </c>
      <c r="AU437" s="257" t="s">
        <v>85</v>
      </c>
      <c r="AV437" s="15" t="s">
        <v>133</v>
      </c>
      <c r="AW437" s="15" t="s">
        <v>38</v>
      </c>
      <c r="AX437" s="15" t="s">
        <v>22</v>
      </c>
      <c r="AY437" s="257" t="s">
        <v>126</v>
      </c>
    </row>
    <row r="438" s="2" customFormat="1" ht="24.15" customHeight="1">
      <c r="A438" s="40"/>
      <c r="B438" s="41"/>
      <c r="C438" s="258" t="s">
        <v>462</v>
      </c>
      <c r="D438" s="258" t="s">
        <v>267</v>
      </c>
      <c r="E438" s="259" t="s">
        <v>463</v>
      </c>
      <c r="F438" s="260" t="s">
        <v>464</v>
      </c>
      <c r="G438" s="261" t="s">
        <v>141</v>
      </c>
      <c r="H438" s="262">
        <v>963.81500000000005</v>
      </c>
      <c r="I438" s="263"/>
      <c r="J438" s="264">
        <f>ROUND(I438*H438,2)</f>
        <v>0</v>
      </c>
      <c r="K438" s="260" t="s">
        <v>142</v>
      </c>
      <c r="L438" s="265"/>
      <c r="M438" s="266" t="s">
        <v>20</v>
      </c>
      <c r="N438" s="267" t="s">
        <v>47</v>
      </c>
      <c r="O438" s="86"/>
      <c r="P438" s="215">
        <f>O438*H438</f>
        <v>0</v>
      </c>
      <c r="Q438" s="215">
        <v>0.0040000000000000001</v>
      </c>
      <c r="R438" s="215">
        <f>Q438*H438</f>
        <v>3.8552600000000004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270</v>
      </c>
      <c r="AT438" s="217" t="s">
        <v>267</v>
      </c>
      <c r="AU438" s="217" t="s">
        <v>85</v>
      </c>
      <c r="AY438" s="19" t="s">
        <v>126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22</v>
      </c>
      <c r="BK438" s="218">
        <f>ROUND(I438*H438,2)</f>
        <v>0</v>
      </c>
      <c r="BL438" s="19" t="s">
        <v>232</v>
      </c>
      <c r="BM438" s="217" t="s">
        <v>465</v>
      </c>
    </row>
    <row r="439" s="2" customFormat="1">
      <c r="A439" s="40"/>
      <c r="B439" s="41"/>
      <c r="C439" s="42"/>
      <c r="D439" s="219" t="s">
        <v>135</v>
      </c>
      <c r="E439" s="42"/>
      <c r="F439" s="220" t="s">
        <v>464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135</v>
      </c>
      <c r="AU439" s="19" t="s">
        <v>85</v>
      </c>
    </row>
    <row r="440" s="2" customFormat="1">
      <c r="A440" s="40"/>
      <c r="B440" s="41"/>
      <c r="C440" s="42"/>
      <c r="D440" s="224" t="s">
        <v>145</v>
      </c>
      <c r="E440" s="42"/>
      <c r="F440" s="225" t="s">
        <v>466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145</v>
      </c>
      <c r="AU440" s="19" t="s">
        <v>85</v>
      </c>
    </row>
    <row r="441" s="14" customFormat="1">
      <c r="A441" s="14"/>
      <c r="B441" s="236"/>
      <c r="C441" s="237"/>
      <c r="D441" s="219" t="s">
        <v>147</v>
      </c>
      <c r="E441" s="237"/>
      <c r="F441" s="239" t="s">
        <v>467</v>
      </c>
      <c r="G441" s="237"/>
      <c r="H441" s="240">
        <v>963.81500000000005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147</v>
      </c>
      <c r="AU441" s="246" t="s">
        <v>85</v>
      </c>
      <c r="AV441" s="14" t="s">
        <v>85</v>
      </c>
      <c r="AW441" s="14" t="s">
        <v>4</v>
      </c>
      <c r="AX441" s="14" t="s">
        <v>22</v>
      </c>
      <c r="AY441" s="246" t="s">
        <v>126</v>
      </c>
    </row>
    <row r="442" s="2" customFormat="1" ht="33" customHeight="1">
      <c r="A442" s="40"/>
      <c r="B442" s="41"/>
      <c r="C442" s="206" t="s">
        <v>468</v>
      </c>
      <c r="D442" s="206" t="s">
        <v>129</v>
      </c>
      <c r="E442" s="207" t="s">
        <v>469</v>
      </c>
      <c r="F442" s="208" t="s">
        <v>470</v>
      </c>
      <c r="G442" s="209" t="s">
        <v>141</v>
      </c>
      <c r="H442" s="210">
        <v>950.73299999999995</v>
      </c>
      <c r="I442" s="211"/>
      <c r="J442" s="212">
        <f>ROUND(I442*H442,2)</f>
        <v>0</v>
      </c>
      <c r="K442" s="208" t="s">
        <v>142</v>
      </c>
      <c r="L442" s="46"/>
      <c r="M442" s="213" t="s">
        <v>20</v>
      </c>
      <c r="N442" s="214" t="s">
        <v>47</v>
      </c>
      <c r="O442" s="86"/>
      <c r="P442" s="215">
        <f>O442*H442</f>
        <v>0</v>
      </c>
      <c r="Q442" s="215">
        <v>0.00012</v>
      </c>
      <c r="R442" s="215">
        <f>Q442*H442</f>
        <v>0.11408796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232</v>
      </c>
      <c r="AT442" s="217" t="s">
        <v>129</v>
      </c>
      <c r="AU442" s="217" t="s">
        <v>85</v>
      </c>
      <c r="AY442" s="19" t="s">
        <v>126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22</v>
      </c>
      <c r="BK442" s="218">
        <f>ROUND(I442*H442,2)</f>
        <v>0</v>
      </c>
      <c r="BL442" s="19" t="s">
        <v>232</v>
      </c>
      <c r="BM442" s="217" t="s">
        <v>471</v>
      </c>
    </row>
    <row r="443" s="2" customFormat="1">
      <c r="A443" s="40"/>
      <c r="B443" s="41"/>
      <c r="C443" s="42"/>
      <c r="D443" s="219" t="s">
        <v>135</v>
      </c>
      <c r="E443" s="42"/>
      <c r="F443" s="220" t="s">
        <v>472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135</v>
      </c>
      <c r="AU443" s="19" t="s">
        <v>85</v>
      </c>
    </row>
    <row r="444" s="2" customFormat="1">
      <c r="A444" s="40"/>
      <c r="B444" s="41"/>
      <c r="C444" s="42"/>
      <c r="D444" s="224" t="s">
        <v>145</v>
      </c>
      <c r="E444" s="42"/>
      <c r="F444" s="225" t="s">
        <v>473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145</v>
      </c>
      <c r="AU444" s="19" t="s">
        <v>85</v>
      </c>
    </row>
    <row r="445" s="13" customFormat="1">
      <c r="A445" s="13"/>
      <c r="B445" s="226"/>
      <c r="C445" s="227"/>
      <c r="D445" s="219" t="s">
        <v>147</v>
      </c>
      <c r="E445" s="228" t="s">
        <v>20</v>
      </c>
      <c r="F445" s="229" t="s">
        <v>441</v>
      </c>
      <c r="G445" s="227"/>
      <c r="H445" s="228" t="s">
        <v>20</v>
      </c>
      <c r="I445" s="230"/>
      <c r="J445" s="227"/>
      <c r="K445" s="227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147</v>
      </c>
      <c r="AU445" s="235" t="s">
        <v>85</v>
      </c>
      <c r="AV445" s="13" t="s">
        <v>22</v>
      </c>
      <c r="AW445" s="13" t="s">
        <v>38</v>
      </c>
      <c r="AX445" s="13" t="s">
        <v>76</v>
      </c>
      <c r="AY445" s="235" t="s">
        <v>126</v>
      </c>
    </row>
    <row r="446" s="13" customFormat="1">
      <c r="A446" s="13"/>
      <c r="B446" s="226"/>
      <c r="C446" s="227"/>
      <c r="D446" s="219" t="s">
        <v>147</v>
      </c>
      <c r="E446" s="228" t="s">
        <v>20</v>
      </c>
      <c r="F446" s="229" t="s">
        <v>149</v>
      </c>
      <c r="G446" s="227"/>
      <c r="H446" s="228" t="s">
        <v>20</v>
      </c>
      <c r="I446" s="230"/>
      <c r="J446" s="227"/>
      <c r="K446" s="227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147</v>
      </c>
      <c r="AU446" s="235" t="s">
        <v>85</v>
      </c>
      <c r="AV446" s="13" t="s">
        <v>22</v>
      </c>
      <c r="AW446" s="13" t="s">
        <v>38</v>
      </c>
      <c r="AX446" s="13" t="s">
        <v>76</v>
      </c>
      <c r="AY446" s="235" t="s">
        <v>126</v>
      </c>
    </row>
    <row r="447" s="14" customFormat="1">
      <c r="A447" s="14"/>
      <c r="B447" s="236"/>
      <c r="C447" s="237"/>
      <c r="D447" s="219" t="s">
        <v>147</v>
      </c>
      <c r="E447" s="238" t="s">
        <v>20</v>
      </c>
      <c r="F447" s="239" t="s">
        <v>459</v>
      </c>
      <c r="G447" s="237"/>
      <c r="H447" s="240">
        <v>968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147</v>
      </c>
      <c r="AU447" s="246" t="s">
        <v>85</v>
      </c>
      <c r="AV447" s="14" t="s">
        <v>85</v>
      </c>
      <c r="AW447" s="14" t="s">
        <v>38</v>
      </c>
      <c r="AX447" s="14" t="s">
        <v>76</v>
      </c>
      <c r="AY447" s="246" t="s">
        <v>126</v>
      </c>
    </row>
    <row r="448" s="13" customFormat="1">
      <c r="A448" s="13"/>
      <c r="B448" s="226"/>
      <c r="C448" s="227"/>
      <c r="D448" s="219" t="s">
        <v>147</v>
      </c>
      <c r="E448" s="228" t="s">
        <v>20</v>
      </c>
      <c r="F448" s="229" t="s">
        <v>460</v>
      </c>
      <c r="G448" s="227"/>
      <c r="H448" s="228" t="s">
        <v>20</v>
      </c>
      <c r="I448" s="230"/>
      <c r="J448" s="227"/>
      <c r="K448" s="227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147</v>
      </c>
      <c r="AU448" s="235" t="s">
        <v>85</v>
      </c>
      <c r="AV448" s="13" t="s">
        <v>22</v>
      </c>
      <c r="AW448" s="13" t="s">
        <v>38</v>
      </c>
      <c r="AX448" s="13" t="s">
        <v>76</v>
      </c>
      <c r="AY448" s="235" t="s">
        <v>126</v>
      </c>
    </row>
    <row r="449" s="14" customFormat="1">
      <c r="A449" s="14"/>
      <c r="B449" s="236"/>
      <c r="C449" s="237"/>
      <c r="D449" s="219" t="s">
        <v>147</v>
      </c>
      <c r="E449" s="238" t="s">
        <v>20</v>
      </c>
      <c r="F449" s="239" t="s">
        <v>461</v>
      </c>
      <c r="G449" s="237"/>
      <c r="H449" s="240">
        <v>-23.082999999999998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147</v>
      </c>
      <c r="AU449" s="246" t="s">
        <v>85</v>
      </c>
      <c r="AV449" s="14" t="s">
        <v>85</v>
      </c>
      <c r="AW449" s="14" t="s">
        <v>38</v>
      </c>
      <c r="AX449" s="14" t="s">
        <v>76</v>
      </c>
      <c r="AY449" s="246" t="s">
        <v>126</v>
      </c>
    </row>
    <row r="450" s="13" customFormat="1">
      <c r="A450" s="13"/>
      <c r="B450" s="226"/>
      <c r="C450" s="227"/>
      <c r="D450" s="219" t="s">
        <v>147</v>
      </c>
      <c r="E450" s="228" t="s">
        <v>20</v>
      </c>
      <c r="F450" s="229" t="s">
        <v>474</v>
      </c>
      <c r="G450" s="227"/>
      <c r="H450" s="228" t="s">
        <v>20</v>
      </c>
      <c r="I450" s="230"/>
      <c r="J450" s="227"/>
      <c r="K450" s="227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147</v>
      </c>
      <c r="AU450" s="235" t="s">
        <v>85</v>
      </c>
      <c r="AV450" s="13" t="s">
        <v>22</v>
      </c>
      <c r="AW450" s="13" t="s">
        <v>38</v>
      </c>
      <c r="AX450" s="13" t="s">
        <v>76</v>
      </c>
      <c r="AY450" s="235" t="s">
        <v>126</v>
      </c>
    </row>
    <row r="451" s="14" customFormat="1">
      <c r="A451" s="14"/>
      <c r="B451" s="236"/>
      <c r="C451" s="237"/>
      <c r="D451" s="219" t="s">
        <v>147</v>
      </c>
      <c r="E451" s="238" t="s">
        <v>20</v>
      </c>
      <c r="F451" s="239" t="s">
        <v>442</v>
      </c>
      <c r="G451" s="237"/>
      <c r="H451" s="240">
        <v>5.8159999999999998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147</v>
      </c>
      <c r="AU451" s="246" t="s">
        <v>85</v>
      </c>
      <c r="AV451" s="14" t="s">
        <v>85</v>
      </c>
      <c r="AW451" s="14" t="s">
        <v>38</v>
      </c>
      <c r="AX451" s="14" t="s">
        <v>76</v>
      </c>
      <c r="AY451" s="246" t="s">
        <v>126</v>
      </c>
    </row>
    <row r="452" s="15" customFormat="1">
      <c r="A452" s="15"/>
      <c r="B452" s="247"/>
      <c r="C452" s="248"/>
      <c r="D452" s="219" t="s">
        <v>147</v>
      </c>
      <c r="E452" s="249" t="s">
        <v>20</v>
      </c>
      <c r="F452" s="250" t="s">
        <v>246</v>
      </c>
      <c r="G452" s="248"/>
      <c r="H452" s="251">
        <v>950.73299999999995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7" t="s">
        <v>147</v>
      </c>
      <c r="AU452" s="257" t="s">
        <v>85</v>
      </c>
      <c r="AV452" s="15" t="s">
        <v>133</v>
      </c>
      <c r="AW452" s="15" t="s">
        <v>38</v>
      </c>
      <c r="AX452" s="15" t="s">
        <v>22</v>
      </c>
      <c r="AY452" s="257" t="s">
        <v>126</v>
      </c>
    </row>
    <row r="453" s="2" customFormat="1" ht="24.15" customHeight="1">
      <c r="A453" s="40"/>
      <c r="B453" s="41"/>
      <c r="C453" s="258" t="s">
        <v>475</v>
      </c>
      <c r="D453" s="258" t="s">
        <v>267</v>
      </c>
      <c r="E453" s="259" t="s">
        <v>476</v>
      </c>
      <c r="F453" s="260" t="s">
        <v>477</v>
      </c>
      <c r="G453" s="261" t="s">
        <v>167</v>
      </c>
      <c r="H453" s="262">
        <v>123.42100000000001</v>
      </c>
      <c r="I453" s="263"/>
      <c r="J453" s="264">
        <f>ROUND(I453*H453,2)</f>
        <v>0</v>
      </c>
      <c r="K453" s="260" t="s">
        <v>142</v>
      </c>
      <c r="L453" s="265"/>
      <c r="M453" s="266" t="s">
        <v>20</v>
      </c>
      <c r="N453" s="267" t="s">
        <v>47</v>
      </c>
      <c r="O453" s="86"/>
      <c r="P453" s="215">
        <f>O453*H453</f>
        <v>0</v>
      </c>
      <c r="Q453" s="215">
        <v>0.02</v>
      </c>
      <c r="R453" s="215">
        <f>Q453*H453</f>
        <v>2.4684200000000001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270</v>
      </c>
      <c r="AT453" s="217" t="s">
        <v>267</v>
      </c>
      <c r="AU453" s="217" t="s">
        <v>85</v>
      </c>
      <c r="AY453" s="19" t="s">
        <v>126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22</v>
      </c>
      <c r="BK453" s="218">
        <f>ROUND(I453*H453,2)</f>
        <v>0</v>
      </c>
      <c r="BL453" s="19" t="s">
        <v>232</v>
      </c>
      <c r="BM453" s="217" t="s">
        <v>478</v>
      </c>
    </row>
    <row r="454" s="2" customFormat="1">
      <c r="A454" s="40"/>
      <c r="B454" s="41"/>
      <c r="C454" s="42"/>
      <c r="D454" s="219" t="s">
        <v>135</v>
      </c>
      <c r="E454" s="42"/>
      <c r="F454" s="220" t="s">
        <v>477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135</v>
      </c>
      <c r="AU454" s="19" t="s">
        <v>85</v>
      </c>
    </row>
    <row r="455" s="2" customFormat="1">
      <c r="A455" s="40"/>
      <c r="B455" s="41"/>
      <c r="C455" s="42"/>
      <c r="D455" s="224" t="s">
        <v>145</v>
      </c>
      <c r="E455" s="42"/>
      <c r="F455" s="225" t="s">
        <v>479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145</v>
      </c>
      <c r="AU455" s="19" t="s">
        <v>85</v>
      </c>
    </row>
    <row r="456" s="14" customFormat="1">
      <c r="A456" s="14"/>
      <c r="B456" s="236"/>
      <c r="C456" s="237"/>
      <c r="D456" s="219" t="s">
        <v>147</v>
      </c>
      <c r="E456" s="238" t="s">
        <v>20</v>
      </c>
      <c r="F456" s="239" t="s">
        <v>480</v>
      </c>
      <c r="G456" s="237"/>
      <c r="H456" s="240">
        <v>122.839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147</v>
      </c>
      <c r="AU456" s="246" t="s">
        <v>85</v>
      </c>
      <c r="AV456" s="14" t="s">
        <v>85</v>
      </c>
      <c r="AW456" s="14" t="s">
        <v>38</v>
      </c>
      <c r="AX456" s="14" t="s">
        <v>76</v>
      </c>
      <c r="AY456" s="246" t="s">
        <v>126</v>
      </c>
    </row>
    <row r="457" s="13" customFormat="1">
      <c r="A457" s="13"/>
      <c r="B457" s="226"/>
      <c r="C457" s="227"/>
      <c r="D457" s="219" t="s">
        <v>147</v>
      </c>
      <c r="E457" s="228" t="s">
        <v>20</v>
      </c>
      <c r="F457" s="229" t="s">
        <v>474</v>
      </c>
      <c r="G457" s="227"/>
      <c r="H457" s="228" t="s">
        <v>20</v>
      </c>
      <c r="I457" s="230"/>
      <c r="J457" s="227"/>
      <c r="K457" s="227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147</v>
      </c>
      <c r="AU457" s="235" t="s">
        <v>85</v>
      </c>
      <c r="AV457" s="13" t="s">
        <v>22</v>
      </c>
      <c r="AW457" s="13" t="s">
        <v>38</v>
      </c>
      <c r="AX457" s="13" t="s">
        <v>76</v>
      </c>
      <c r="AY457" s="235" t="s">
        <v>126</v>
      </c>
    </row>
    <row r="458" s="14" customFormat="1">
      <c r="A458" s="14"/>
      <c r="B458" s="236"/>
      <c r="C458" s="237"/>
      <c r="D458" s="219" t="s">
        <v>147</v>
      </c>
      <c r="E458" s="238" t="s">
        <v>20</v>
      </c>
      <c r="F458" s="239" t="s">
        <v>481</v>
      </c>
      <c r="G458" s="237"/>
      <c r="H458" s="240">
        <v>0.58199999999999996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147</v>
      </c>
      <c r="AU458" s="246" t="s">
        <v>85</v>
      </c>
      <c r="AV458" s="14" t="s">
        <v>85</v>
      </c>
      <c r="AW458" s="14" t="s">
        <v>38</v>
      </c>
      <c r="AX458" s="14" t="s">
        <v>76</v>
      </c>
      <c r="AY458" s="246" t="s">
        <v>126</v>
      </c>
    </row>
    <row r="459" s="15" customFormat="1">
      <c r="A459" s="15"/>
      <c r="B459" s="247"/>
      <c r="C459" s="248"/>
      <c r="D459" s="219" t="s">
        <v>147</v>
      </c>
      <c r="E459" s="249" t="s">
        <v>20</v>
      </c>
      <c r="F459" s="250" t="s">
        <v>246</v>
      </c>
      <c r="G459" s="248"/>
      <c r="H459" s="251">
        <v>123.42100000000001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7" t="s">
        <v>147</v>
      </c>
      <c r="AU459" s="257" t="s">
        <v>85</v>
      </c>
      <c r="AV459" s="15" t="s">
        <v>133</v>
      </c>
      <c r="AW459" s="15" t="s">
        <v>38</v>
      </c>
      <c r="AX459" s="15" t="s">
        <v>22</v>
      </c>
      <c r="AY459" s="257" t="s">
        <v>126</v>
      </c>
    </row>
    <row r="460" s="2" customFormat="1" ht="24.15" customHeight="1">
      <c r="A460" s="40"/>
      <c r="B460" s="41"/>
      <c r="C460" s="206" t="s">
        <v>482</v>
      </c>
      <c r="D460" s="206" t="s">
        <v>129</v>
      </c>
      <c r="E460" s="207" t="s">
        <v>483</v>
      </c>
      <c r="F460" s="208" t="s">
        <v>484</v>
      </c>
      <c r="G460" s="209" t="s">
        <v>189</v>
      </c>
      <c r="H460" s="210">
        <v>6.5510000000000002</v>
      </c>
      <c r="I460" s="211"/>
      <c r="J460" s="212">
        <f>ROUND(I460*H460,2)</f>
        <v>0</v>
      </c>
      <c r="K460" s="208" t="s">
        <v>142</v>
      </c>
      <c r="L460" s="46"/>
      <c r="M460" s="213" t="s">
        <v>20</v>
      </c>
      <c r="N460" s="214" t="s">
        <v>47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232</v>
      </c>
      <c r="AT460" s="217" t="s">
        <v>129</v>
      </c>
      <c r="AU460" s="217" t="s">
        <v>85</v>
      </c>
      <c r="AY460" s="19" t="s">
        <v>126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22</v>
      </c>
      <c r="BK460" s="218">
        <f>ROUND(I460*H460,2)</f>
        <v>0</v>
      </c>
      <c r="BL460" s="19" t="s">
        <v>232</v>
      </c>
      <c r="BM460" s="217" t="s">
        <v>485</v>
      </c>
    </row>
    <row r="461" s="2" customFormat="1">
      <c r="A461" s="40"/>
      <c r="B461" s="41"/>
      <c r="C461" s="42"/>
      <c r="D461" s="219" t="s">
        <v>135</v>
      </c>
      <c r="E461" s="42"/>
      <c r="F461" s="220" t="s">
        <v>486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135</v>
      </c>
      <c r="AU461" s="19" t="s">
        <v>85</v>
      </c>
    </row>
    <row r="462" s="2" customFormat="1">
      <c r="A462" s="40"/>
      <c r="B462" s="41"/>
      <c r="C462" s="42"/>
      <c r="D462" s="224" t="s">
        <v>145</v>
      </c>
      <c r="E462" s="42"/>
      <c r="F462" s="225" t="s">
        <v>487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145</v>
      </c>
      <c r="AU462" s="19" t="s">
        <v>85</v>
      </c>
    </row>
    <row r="463" s="2" customFormat="1" ht="24.15" customHeight="1">
      <c r="A463" s="40"/>
      <c r="B463" s="41"/>
      <c r="C463" s="206" t="s">
        <v>385</v>
      </c>
      <c r="D463" s="206" t="s">
        <v>129</v>
      </c>
      <c r="E463" s="207" t="s">
        <v>488</v>
      </c>
      <c r="F463" s="208" t="s">
        <v>489</v>
      </c>
      <c r="G463" s="209" t="s">
        <v>189</v>
      </c>
      <c r="H463" s="210">
        <v>6.5510000000000002</v>
      </c>
      <c r="I463" s="211"/>
      <c r="J463" s="212">
        <f>ROUND(I463*H463,2)</f>
        <v>0</v>
      </c>
      <c r="K463" s="208" t="s">
        <v>142</v>
      </c>
      <c r="L463" s="46"/>
      <c r="M463" s="213" t="s">
        <v>20</v>
      </c>
      <c r="N463" s="214" t="s">
        <v>47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232</v>
      </c>
      <c r="AT463" s="217" t="s">
        <v>129</v>
      </c>
      <c r="AU463" s="217" t="s">
        <v>85</v>
      </c>
      <c r="AY463" s="19" t="s">
        <v>126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22</v>
      </c>
      <c r="BK463" s="218">
        <f>ROUND(I463*H463,2)</f>
        <v>0</v>
      </c>
      <c r="BL463" s="19" t="s">
        <v>232</v>
      </c>
      <c r="BM463" s="217" t="s">
        <v>490</v>
      </c>
    </row>
    <row r="464" s="2" customFormat="1">
      <c r="A464" s="40"/>
      <c r="B464" s="41"/>
      <c r="C464" s="42"/>
      <c r="D464" s="219" t="s">
        <v>135</v>
      </c>
      <c r="E464" s="42"/>
      <c r="F464" s="220" t="s">
        <v>491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135</v>
      </c>
      <c r="AU464" s="19" t="s">
        <v>85</v>
      </c>
    </row>
    <row r="465" s="2" customFormat="1">
      <c r="A465" s="40"/>
      <c r="B465" s="41"/>
      <c r="C465" s="42"/>
      <c r="D465" s="224" t="s">
        <v>145</v>
      </c>
      <c r="E465" s="42"/>
      <c r="F465" s="225" t="s">
        <v>492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145</v>
      </c>
      <c r="AU465" s="19" t="s">
        <v>85</v>
      </c>
    </row>
    <row r="466" s="12" customFormat="1" ht="22.8" customHeight="1">
      <c r="A466" s="12"/>
      <c r="B466" s="190"/>
      <c r="C466" s="191"/>
      <c r="D466" s="192" t="s">
        <v>75</v>
      </c>
      <c r="E466" s="204" t="s">
        <v>493</v>
      </c>
      <c r="F466" s="204" t="s">
        <v>494</v>
      </c>
      <c r="G466" s="191"/>
      <c r="H466" s="191"/>
      <c r="I466" s="194"/>
      <c r="J466" s="205">
        <f>BK466</f>
        <v>0</v>
      </c>
      <c r="K466" s="191"/>
      <c r="L466" s="196"/>
      <c r="M466" s="197"/>
      <c r="N466" s="198"/>
      <c r="O466" s="198"/>
      <c r="P466" s="199">
        <f>SUM(P467:P484)</f>
        <v>0</v>
      </c>
      <c r="Q466" s="198"/>
      <c r="R466" s="199">
        <f>SUM(R467:R484)</f>
        <v>0.017759999999999998</v>
      </c>
      <c r="S466" s="198"/>
      <c r="T466" s="200">
        <f>SUM(T467:T484)</f>
        <v>0.34974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1" t="s">
        <v>85</v>
      </c>
      <c r="AT466" s="202" t="s">
        <v>75</v>
      </c>
      <c r="AU466" s="202" t="s">
        <v>22</v>
      </c>
      <c r="AY466" s="201" t="s">
        <v>126</v>
      </c>
      <c r="BK466" s="203">
        <f>SUM(BK467:BK484)</f>
        <v>0</v>
      </c>
    </row>
    <row r="467" s="2" customFormat="1" ht="24.15" customHeight="1">
      <c r="A467" s="40"/>
      <c r="B467" s="41"/>
      <c r="C467" s="206" t="s">
        <v>495</v>
      </c>
      <c r="D467" s="206" t="s">
        <v>129</v>
      </c>
      <c r="E467" s="207" t="s">
        <v>496</v>
      </c>
      <c r="F467" s="208" t="s">
        <v>497</v>
      </c>
      <c r="G467" s="209" t="s">
        <v>132</v>
      </c>
      <c r="H467" s="210">
        <v>6</v>
      </c>
      <c r="I467" s="211"/>
      <c r="J467" s="212">
        <f>ROUND(I467*H467,2)</f>
        <v>0</v>
      </c>
      <c r="K467" s="208" t="s">
        <v>20</v>
      </c>
      <c r="L467" s="46"/>
      <c r="M467" s="213" t="s">
        <v>20</v>
      </c>
      <c r="N467" s="214" t="s">
        <v>47</v>
      </c>
      <c r="O467" s="86"/>
      <c r="P467" s="215">
        <f>O467*H467</f>
        <v>0</v>
      </c>
      <c r="Q467" s="215">
        <v>0.00296</v>
      </c>
      <c r="R467" s="215">
        <f>Q467*H467</f>
        <v>0.017759999999999998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232</v>
      </c>
      <c r="AT467" s="217" t="s">
        <v>129</v>
      </c>
      <c r="AU467" s="217" t="s">
        <v>85</v>
      </c>
      <c r="AY467" s="19" t="s">
        <v>126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22</v>
      </c>
      <c r="BK467" s="218">
        <f>ROUND(I467*H467,2)</f>
        <v>0</v>
      </c>
      <c r="BL467" s="19" t="s">
        <v>232</v>
      </c>
      <c r="BM467" s="217" t="s">
        <v>498</v>
      </c>
    </row>
    <row r="468" s="2" customFormat="1">
      <c r="A468" s="40"/>
      <c r="B468" s="41"/>
      <c r="C468" s="42"/>
      <c r="D468" s="219" t="s">
        <v>135</v>
      </c>
      <c r="E468" s="42"/>
      <c r="F468" s="220" t="s">
        <v>499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135</v>
      </c>
      <c r="AU468" s="19" t="s">
        <v>85</v>
      </c>
    </row>
    <row r="469" s="2" customFormat="1" ht="16.5" customHeight="1">
      <c r="A469" s="40"/>
      <c r="B469" s="41"/>
      <c r="C469" s="206" t="s">
        <v>500</v>
      </c>
      <c r="D469" s="206" t="s">
        <v>129</v>
      </c>
      <c r="E469" s="207" t="s">
        <v>501</v>
      </c>
      <c r="F469" s="208" t="s">
        <v>502</v>
      </c>
      <c r="G469" s="209" t="s">
        <v>132</v>
      </c>
      <c r="H469" s="210">
        <v>6</v>
      </c>
      <c r="I469" s="211"/>
      <c r="J469" s="212">
        <f>ROUND(I469*H469,2)</f>
        <v>0</v>
      </c>
      <c r="K469" s="208" t="s">
        <v>142</v>
      </c>
      <c r="L469" s="46"/>
      <c r="M469" s="213" t="s">
        <v>20</v>
      </c>
      <c r="N469" s="214" t="s">
        <v>47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0.02307</v>
      </c>
      <c r="T469" s="216">
        <f>S469*H469</f>
        <v>0.13841999999999999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232</v>
      </c>
      <c r="AT469" s="217" t="s">
        <v>129</v>
      </c>
      <c r="AU469" s="217" t="s">
        <v>85</v>
      </c>
      <c r="AY469" s="19" t="s">
        <v>126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22</v>
      </c>
      <c r="BK469" s="218">
        <f>ROUND(I469*H469,2)</f>
        <v>0</v>
      </c>
      <c r="BL469" s="19" t="s">
        <v>232</v>
      </c>
      <c r="BM469" s="217" t="s">
        <v>503</v>
      </c>
    </row>
    <row r="470" s="2" customFormat="1">
      <c r="A470" s="40"/>
      <c r="B470" s="41"/>
      <c r="C470" s="42"/>
      <c r="D470" s="219" t="s">
        <v>135</v>
      </c>
      <c r="E470" s="42"/>
      <c r="F470" s="220" t="s">
        <v>504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135</v>
      </c>
      <c r="AU470" s="19" t="s">
        <v>85</v>
      </c>
    </row>
    <row r="471" s="2" customFormat="1">
      <c r="A471" s="40"/>
      <c r="B471" s="41"/>
      <c r="C471" s="42"/>
      <c r="D471" s="224" t="s">
        <v>145</v>
      </c>
      <c r="E471" s="42"/>
      <c r="F471" s="225" t="s">
        <v>505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145</v>
      </c>
      <c r="AU471" s="19" t="s">
        <v>85</v>
      </c>
    </row>
    <row r="472" s="13" customFormat="1">
      <c r="A472" s="13"/>
      <c r="B472" s="226"/>
      <c r="C472" s="227"/>
      <c r="D472" s="219" t="s">
        <v>147</v>
      </c>
      <c r="E472" s="228" t="s">
        <v>20</v>
      </c>
      <c r="F472" s="229" t="s">
        <v>171</v>
      </c>
      <c r="G472" s="227"/>
      <c r="H472" s="228" t="s">
        <v>20</v>
      </c>
      <c r="I472" s="230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147</v>
      </c>
      <c r="AU472" s="235" t="s">
        <v>85</v>
      </c>
      <c r="AV472" s="13" t="s">
        <v>22</v>
      </c>
      <c r="AW472" s="13" t="s">
        <v>38</v>
      </c>
      <c r="AX472" s="13" t="s">
        <v>76</v>
      </c>
      <c r="AY472" s="235" t="s">
        <v>126</v>
      </c>
    </row>
    <row r="473" s="14" customFormat="1">
      <c r="A473" s="14"/>
      <c r="B473" s="236"/>
      <c r="C473" s="237"/>
      <c r="D473" s="219" t="s">
        <v>147</v>
      </c>
      <c r="E473" s="238" t="s">
        <v>20</v>
      </c>
      <c r="F473" s="239" t="s">
        <v>127</v>
      </c>
      <c r="G473" s="237"/>
      <c r="H473" s="240">
        <v>6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147</v>
      </c>
      <c r="AU473" s="246" t="s">
        <v>85</v>
      </c>
      <c r="AV473" s="14" t="s">
        <v>85</v>
      </c>
      <c r="AW473" s="14" t="s">
        <v>38</v>
      </c>
      <c r="AX473" s="14" t="s">
        <v>22</v>
      </c>
      <c r="AY473" s="246" t="s">
        <v>126</v>
      </c>
    </row>
    <row r="474" s="2" customFormat="1" ht="16.5" customHeight="1">
      <c r="A474" s="40"/>
      <c r="B474" s="41"/>
      <c r="C474" s="206" t="s">
        <v>506</v>
      </c>
      <c r="D474" s="206" t="s">
        <v>129</v>
      </c>
      <c r="E474" s="207" t="s">
        <v>507</v>
      </c>
      <c r="F474" s="208" t="s">
        <v>508</v>
      </c>
      <c r="G474" s="209" t="s">
        <v>132</v>
      </c>
      <c r="H474" s="210">
        <v>6</v>
      </c>
      <c r="I474" s="211"/>
      <c r="J474" s="212">
        <f>ROUND(I474*H474,2)</f>
        <v>0</v>
      </c>
      <c r="K474" s="208" t="s">
        <v>142</v>
      </c>
      <c r="L474" s="46"/>
      <c r="M474" s="213" t="s">
        <v>20</v>
      </c>
      <c r="N474" s="214" t="s">
        <v>47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0.035220000000000001</v>
      </c>
      <c r="T474" s="216">
        <f>S474*H474</f>
        <v>0.21132000000000001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232</v>
      </c>
      <c r="AT474" s="217" t="s">
        <v>129</v>
      </c>
      <c r="AU474" s="217" t="s">
        <v>85</v>
      </c>
      <c r="AY474" s="19" t="s">
        <v>126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22</v>
      </c>
      <c r="BK474" s="218">
        <f>ROUND(I474*H474,2)</f>
        <v>0</v>
      </c>
      <c r="BL474" s="19" t="s">
        <v>232</v>
      </c>
      <c r="BM474" s="217" t="s">
        <v>509</v>
      </c>
    </row>
    <row r="475" s="2" customFormat="1">
      <c r="A475" s="40"/>
      <c r="B475" s="41"/>
      <c r="C475" s="42"/>
      <c r="D475" s="219" t="s">
        <v>135</v>
      </c>
      <c r="E475" s="42"/>
      <c r="F475" s="220" t="s">
        <v>510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135</v>
      </c>
      <c r="AU475" s="19" t="s">
        <v>85</v>
      </c>
    </row>
    <row r="476" s="2" customFormat="1">
      <c r="A476" s="40"/>
      <c r="B476" s="41"/>
      <c r="C476" s="42"/>
      <c r="D476" s="224" t="s">
        <v>145</v>
      </c>
      <c r="E476" s="42"/>
      <c r="F476" s="225" t="s">
        <v>511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145</v>
      </c>
      <c r="AU476" s="19" t="s">
        <v>85</v>
      </c>
    </row>
    <row r="477" s="13" customFormat="1">
      <c r="A477" s="13"/>
      <c r="B477" s="226"/>
      <c r="C477" s="227"/>
      <c r="D477" s="219" t="s">
        <v>147</v>
      </c>
      <c r="E477" s="228" t="s">
        <v>20</v>
      </c>
      <c r="F477" s="229" t="s">
        <v>171</v>
      </c>
      <c r="G477" s="227"/>
      <c r="H477" s="228" t="s">
        <v>20</v>
      </c>
      <c r="I477" s="230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147</v>
      </c>
      <c r="AU477" s="235" t="s">
        <v>85</v>
      </c>
      <c r="AV477" s="13" t="s">
        <v>22</v>
      </c>
      <c r="AW477" s="13" t="s">
        <v>38</v>
      </c>
      <c r="AX477" s="13" t="s">
        <v>76</v>
      </c>
      <c r="AY477" s="235" t="s">
        <v>126</v>
      </c>
    </row>
    <row r="478" s="14" customFormat="1">
      <c r="A478" s="14"/>
      <c r="B478" s="236"/>
      <c r="C478" s="237"/>
      <c r="D478" s="219" t="s">
        <v>147</v>
      </c>
      <c r="E478" s="238" t="s">
        <v>20</v>
      </c>
      <c r="F478" s="239" t="s">
        <v>127</v>
      </c>
      <c r="G478" s="237"/>
      <c r="H478" s="240">
        <v>6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6" t="s">
        <v>147</v>
      </c>
      <c r="AU478" s="246" t="s">
        <v>85</v>
      </c>
      <c r="AV478" s="14" t="s">
        <v>85</v>
      </c>
      <c r="AW478" s="14" t="s">
        <v>38</v>
      </c>
      <c r="AX478" s="14" t="s">
        <v>22</v>
      </c>
      <c r="AY478" s="246" t="s">
        <v>126</v>
      </c>
    </row>
    <row r="479" s="2" customFormat="1" ht="24.15" customHeight="1">
      <c r="A479" s="40"/>
      <c r="B479" s="41"/>
      <c r="C479" s="206" t="s">
        <v>512</v>
      </c>
      <c r="D479" s="206" t="s">
        <v>129</v>
      </c>
      <c r="E479" s="207" t="s">
        <v>513</v>
      </c>
      <c r="F479" s="208" t="s">
        <v>514</v>
      </c>
      <c r="G479" s="209" t="s">
        <v>189</v>
      </c>
      <c r="H479" s="210">
        <v>0.017999999999999999</v>
      </c>
      <c r="I479" s="211"/>
      <c r="J479" s="212">
        <f>ROUND(I479*H479,2)</f>
        <v>0</v>
      </c>
      <c r="K479" s="208" t="s">
        <v>142</v>
      </c>
      <c r="L479" s="46"/>
      <c r="M479" s="213" t="s">
        <v>20</v>
      </c>
      <c r="N479" s="214" t="s">
        <v>47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232</v>
      </c>
      <c r="AT479" s="217" t="s">
        <v>129</v>
      </c>
      <c r="AU479" s="217" t="s">
        <v>85</v>
      </c>
      <c r="AY479" s="19" t="s">
        <v>126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22</v>
      </c>
      <c r="BK479" s="218">
        <f>ROUND(I479*H479,2)</f>
        <v>0</v>
      </c>
      <c r="BL479" s="19" t="s">
        <v>232</v>
      </c>
      <c r="BM479" s="217" t="s">
        <v>515</v>
      </c>
    </row>
    <row r="480" s="2" customFormat="1">
      <c r="A480" s="40"/>
      <c r="B480" s="41"/>
      <c r="C480" s="42"/>
      <c r="D480" s="219" t="s">
        <v>135</v>
      </c>
      <c r="E480" s="42"/>
      <c r="F480" s="220" t="s">
        <v>516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135</v>
      </c>
      <c r="AU480" s="19" t="s">
        <v>85</v>
      </c>
    </row>
    <row r="481" s="2" customFormat="1">
      <c r="A481" s="40"/>
      <c r="B481" s="41"/>
      <c r="C481" s="42"/>
      <c r="D481" s="224" t="s">
        <v>145</v>
      </c>
      <c r="E481" s="42"/>
      <c r="F481" s="225" t="s">
        <v>517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145</v>
      </c>
      <c r="AU481" s="19" t="s">
        <v>85</v>
      </c>
    </row>
    <row r="482" s="2" customFormat="1" ht="24.15" customHeight="1">
      <c r="A482" s="40"/>
      <c r="B482" s="41"/>
      <c r="C482" s="206" t="s">
        <v>518</v>
      </c>
      <c r="D482" s="206" t="s">
        <v>129</v>
      </c>
      <c r="E482" s="207" t="s">
        <v>519</v>
      </c>
      <c r="F482" s="208" t="s">
        <v>520</v>
      </c>
      <c r="G482" s="209" t="s">
        <v>189</v>
      </c>
      <c r="H482" s="210">
        <v>0.017999999999999999</v>
      </c>
      <c r="I482" s="211"/>
      <c r="J482" s="212">
        <f>ROUND(I482*H482,2)</f>
        <v>0</v>
      </c>
      <c r="K482" s="208" t="s">
        <v>142</v>
      </c>
      <c r="L482" s="46"/>
      <c r="M482" s="213" t="s">
        <v>20</v>
      </c>
      <c r="N482" s="214" t="s">
        <v>47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232</v>
      </c>
      <c r="AT482" s="217" t="s">
        <v>129</v>
      </c>
      <c r="AU482" s="217" t="s">
        <v>85</v>
      </c>
      <c r="AY482" s="19" t="s">
        <v>126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22</v>
      </c>
      <c r="BK482" s="218">
        <f>ROUND(I482*H482,2)</f>
        <v>0</v>
      </c>
      <c r="BL482" s="19" t="s">
        <v>232</v>
      </c>
      <c r="BM482" s="217" t="s">
        <v>521</v>
      </c>
    </row>
    <row r="483" s="2" customFormat="1">
      <c r="A483" s="40"/>
      <c r="B483" s="41"/>
      <c r="C483" s="42"/>
      <c r="D483" s="219" t="s">
        <v>135</v>
      </c>
      <c r="E483" s="42"/>
      <c r="F483" s="220" t="s">
        <v>522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135</v>
      </c>
      <c r="AU483" s="19" t="s">
        <v>85</v>
      </c>
    </row>
    <row r="484" s="2" customFormat="1">
      <c r="A484" s="40"/>
      <c r="B484" s="41"/>
      <c r="C484" s="42"/>
      <c r="D484" s="224" t="s">
        <v>145</v>
      </c>
      <c r="E484" s="42"/>
      <c r="F484" s="225" t="s">
        <v>523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145</v>
      </c>
      <c r="AU484" s="19" t="s">
        <v>85</v>
      </c>
    </row>
    <row r="485" s="12" customFormat="1" ht="22.8" customHeight="1">
      <c r="A485" s="12"/>
      <c r="B485" s="190"/>
      <c r="C485" s="191"/>
      <c r="D485" s="192" t="s">
        <v>75</v>
      </c>
      <c r="E485" s="204" t="s">
        <v>524</v>
      </c>
      <c r="F485" s="204" t="s">
        <v>525</v>
      </c>
      <c r="G485" s="191"/>
      <c r="H485" s="191"/>
      <c r="I485" s="194"/>
      <c r="J485" s="205">
        <f>BK485</f>
        <v>0</v>
      </c>
      <c r="K485" s="191"/>
      <c r="L485" s="196"/>
      <c r="M485" s="197"/>
      <c r="N485" s="198"/>
      <c r="O485" s="198"/>
      <c r="P485" s="199">
        <f>SUM(P486:P559)</f>
        <v>0</v>
      </c>
      <c r="Q485" s="198"/>
      <c r="R485" s="199">
        <f>SUM(R486:R559)</f>
        <v>0.15534000000000001</v>
      </c>
      <c r="S485" s="198"/>
      <c r="T485" s="200">
        <f>SUM(T486:T559)</f>
        <v>0.17192200000000002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1" t="s">
        <v>85</v>
      </c>
      <c r="AT485" s="202" t="s">
        <v>75</v>
      </c>
      <c r="AU485" s="202" t="s">
        <v>22</v>
      </c>
      <c r="AY485" s="201" t="s">
        <v>126</v>
      </c>
      <c r="BK485" s="203">
        <f>SUM(BK486:BK559)</f>
        <v>0</v>
      </c>
    </row>
    <row r="486" s="2" customFormat="1" ht="24.15" customHeight="1">
      <c r="A486" s="40"/>
      <c r="B486" s="41"/>
      <c r="C486" s="206" t="s">
        <v>526</v>
      </c>
      <c r="D486" s="206" t="s">
        <v>129</v>
      </c>
      <c r="E486" s="207" t="s">
        <v>527</v>
      </c>
      <c r="F486" s="208" t="s">
        <v>528</v>
      </c>
      <c r="G486" s="209" t="s">
        <v>195</v>
      </c>
      <c r="H486" s="210">
        <v>333.11000000000001</v>
      </c>
      <c r="I486" s="211"/>
      <c r="J486" s="212">
        <f>ROUND(I486*H486,2)</f>
        <v>0</v>
      </c>
      <c r="K486" s="208" t="s">
        <v>142</v>
      </c>
      <c r="L486" s="46"/>
      <c r="M486" s="213" t="s">
        <v>20</v>
      </c>
      <c r="N486" s="214" t="s">
        <v>47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232</v>
      </c>
      <c r="AT486" s="217" t="s">
        <v>129</v>
      </c>
      <c r="AU486" s="217" t="s">
        <v>85</v>
      </c>
      <c r="AY486" s="19" t="s">
        <v>126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22</v>
      </c>
      <c r="BK486" s="218">
        <f>ROUND(I486*H486,2)</f>
        <v>0</v>
      </c>
      <c r="BL486" s="19" t="s">
        <v>232</v>
      </c>
      <c r="BM486" s="217" t="s">
        <v>529</v>
      </c>
    </row>
    <row r="487" s="2" customFormat="1">
      <c r="A487" s="40"/>
      <c r="B487" s="41"/>
      <c r="C487" s="42"/>
      <c r="D487" s="219" t="s">
        <v>135</v>
      </c>
      <c r="E487" s="42"/>
      <c r="F487" s="220" t="s">
        <v>530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135</v>
      </c>
      <c r="AU487" s="19" t="s">
        <v>85</v>
      </c>
    </row>
    <row r="488" s="2" customFormat="1">
      <c r="A488" s="40"/>
      <c r="B488" s="41"/>
      <c r="C488" s="42"/>
      <c r="D488" s="224" t="s">
        <v>145</v>
      </c>
      <c r="E488" s="42"/>
      <c r="F488" s="225" t="s">
        <v>531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145</v>
      </c>
      <c r="AU488" s="19" t="s">
        <v>85</v>
      </c>
    </row>
    <row r="489" s="2" customFormat="1">
      <c r="A489" s="40"/>
      <c r="B489" s="41"/>
      <c r="C489" s="42"/>
      <c r="D489" s="219" t="s">
        <v>532</v>
      </c>
      <c r="E489" s="42"/>
      <c r="F489" s="279" t="s">
        <v>533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532</v>
      </c>
      <c r="AU489" s="19" t="s">
        <v>85</v>
      </c>
    </row>
    <row r="490" s="13" customFormat="1">
      <c r="A490" s="13"/>
      <c r="B490" s="226"/>
      <c r="C490" s="227"/>
      <c r="D490" s="219" t="s">
        <v>147</v>
      </c>
      <c r="E490" s="228" t="s">
        <v>20</v>
      </c>
      <c r="F490" s="229" t="s">
        <v>534</v>
      </c>
      <c r="G490" s="227"/>
      <c r="H490" s="228" t="s">
        <v>20</v>
      </c>
      <c r="I490" s="230"/>
      <c r="J490" s="227"/>
      <c r="K490" s="227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147</v>
      </c>
      <c r="AU490" s="235" t="s">
        <v>85</v>
      </c>
      <c r="AV490" s="13" t="s">
        <v>22</v>
      </c>
      <c r="AW490" s="13" t="s">
        <v>38</v>
      </c>
      <c r="AX490" s="13" t="s">
        <v>76</v>
      </c>
      <c r="AY490" s="235" t="s">
        <v>126</v>
      </c>
    </row>
    <row r="491" s="14" customFormat="1">
      <c r="A491" s="14"/>
      <c r="B491" s="236"/>
      <c r="C491" s="237"/>
      <c r="D491" s="219" t="s">
        <v>147</v>
      </c>
      <c r="E491" s="238" t="s">
        <v>20</v>
      </c>
      <c r="F491" s="239" t="s">
        <v>535</v>
      </c>
      <c r="G491" s="237"/>
      <c r="H491" s="240">
        <v>333.11000000000001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147</v>
      </c>
      <c r="AU491" s="246" t="s">
        <v>85</v>
      </c>
      <c r="AV491" s="14" t="s">
        <v>85</v>
      </c>
      <c r="AW491" s="14" t="s">
        <v>38</v>
      </c>
      <c r="AX491" s="14" t="s">
        <v>22</v>
      </c>
      <c r="AY491" s="246" t="s">
        <v>126</v>
      </c>
    </row>
    <row r="492" s="2" customFormat="1" ht="16.5" customHeight="1">
      <c r="A492" s="40"/>
      <c r="B492" s="41"/>
      <c r="C492" s="206" t="s">
        <v>536</v>
      </c>
      <c r="D492" s="206" t="s">
        <v>129</v>
      </c>
      <c r="E492" s="207" t="s">
        <v>537</v>
      </c>
      <c r="F492" s="208" t="s">
        <v>538</v>
      </c>
      <c r="G492" s="209" t="s">
        <v>132</v>
      </c>
      <c r="H492" s="210">
        <v>274</v>
      </c>
      <c r="I492" s="211"/>
      <c r="J492" s="212">
        <f>ROUND(I492*H492,2)</f>
        <v>0</v>
      </c>
      <c r="K492" s="208" t="s">
        <v>142</v>
      </c>
      <c r="L492" s="46"/>
      <c r="M492" s="213" t="s">
        <v>20</v>
      </c>
      <c r="N492" s="214" t="s">
        <v>47</v>
      </c>
      <c r="O492" s="86"/>
      <c r="P492" s="215">
        <f>O492*H492</f>
        <v>0</v>
      </c>
      <c r="Q492" s="215">
        <v>0</v>
      </c>
      <c r="R492" s="215">
        <f>Q492*H492</f>
        <v>0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232</v>
      </c>
      <c r="AT492" s="217" t="s">
        <v>129</v>
      </c>
      <c r="AU492" s="217" t="s">
        <v>85</v>
      </c>
      <c r="AY492" s="19" t="s">
        <v>126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22</v>
      </c>
      <c r="BK492" s="218">
        <f>ROUND(I492*H492,2)</f>
        <v>0</v>
      </c>
      <c r="BL492" s="19" t="s">
        <v>232</v>
      </c>
      <c r="BM492" s="217" t="s">
        <v>539</v>
      </c>
    </row>
    <row r="493" s="2" customFormat="1">
      <c r="A493" s="40"/>
      <c r="B493" s="41"/>
      <c r="C493" s="42"/>
      <c r="D493" s="219" t="s">
        <v>135</v>
      </c>
      <c r="E493" s="42"/>
      <c r="F493" s="220" t="s">
        <v>540</v>
      </c>
      <c r="G493" s="42"/>
      <c r="H493" s="42"/>
      <c r="I493" s="221"/>
      <c r="J493" s="42"/>
      <c r="K493" s="42"/>
      <c r="L493" s="46"/>
      <c r="M493" s="222"/>
      <c r="N493" s="223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135</v>
      </c>
      <c r="AU493" s="19" t="s">
        <v>85</v>
      </c>
    </row>
    <row r="494" s="2" customFormat="1">
      <c r="A494" s="40"/>
      <c r="B494" s="41"/>
      <c r="C494" s="42"/>
      <c r="D494" s="224" t="s">
        <v>145</v>
      </c>
      <c r="E494" s="42"/>
      <c r="F494" s="225" t="s">
        <v>541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145</v>
      </c>
      <c r="AU494" s="19" t="s">
        <v>85</v>
      </c>
    </row>
    <row r="495" s="13" customFormat="1">
      <c r="A495" s="13"/>
      <c r="B495" s="226"/>
      <c r="C495" s="227"/>
      <c r="D495" s="219" t="s">
        <v>147</v>
      </c>
      <c r="E495" s="228" t="s">
        <v>20</v>
      </c>
      <c r="F495" s="229" t="s">
        <v>171</v>
      </c>
      <c r="G495" s="227"/>
      <c r="H495" s="228" t="s">
        <v>20</v>
      </c>
      <c r="I495" s="230"/>
      <c r="J495" s="227"/>
      <c r="K495" s="227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147</v>
      </c>
      <c r="AU495" s="235" t="s">
        <v>85</v>
      </c>
      <c r="AV495" s="13" t="s">
        <v>22</v>
      </c>
      <c r="AW495" s="13" t="s">
        <v>38</v>
      </c>
      <c r="AX495" s="13" t="s">
        <v>76</v>
      </c>
      <c r="AY495" s="235" t="s">
        <v>126</v>
      </c>
    </row>
    <row r="496" s="13" customFormat="1">
      <c r="A496" s="13"/>
      <c r="B496" s="226"/>
      <c r="C496" s="227"/>
      <c r="D496" s="219" t="s">
        <v>147</v>
      </c>
      <c r="E496" s="228" t="s">
        <v>20</v>
      </c>
      <c r="F496" s="229" t="s">
        <v>542</v>
      </c>
      <c r="G496" s="227"/>
      <c r="H496" s="228" t="s">
        <v>20</v>
      </c>
      <c r="I496" s="230"/>
      <c r="J496" s="227"/>
      <c r="K496" s="227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147</v>
      </c>
      <c r="AU496" s="235" t="s">
        <v>85</v>
      </c>
      <c r="AV496" s="13" t="s">
        <v>22</v>
      </c>
      <c r="AW496" s="13" t="s">
        <v>38</v>
      </c>
      <c r="AX496" s="13" t="s">
        <v>76</v>
      </c>
      <c r="AY496" s="235" t="s">
        <v>126</v>
      </c>
    </row>
    <row r="497" s="13" customFormat="1">
      <c r="A497" s="13"/>
      <c r="B497" s="226"/>
      <c r="C497" s="227"/>
      <c r="D497" s="219" t="s">
        <v>147</v>
      </c>
      <c r="E497" s="228" t="s">
        <v>20</v>
      </c>
      <c r="F497" s="229" t="s">
        <v>543</v>
      </c>
      <c r="G497" s="227"/>
      <c r="H497" s="228" t="s">
        <v>20</v>
      </c>
      <c r="I497" s="230"/>
      <c r="J497" s="227"/>
      <c r="K497" s="227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147</v>
      </c>
      <c r="AU497" s="235" t="s">
        <v>85</v>
      </c>
      <c r="AV497" s="13" t="s">
        <v>22</v>
      </c>
      <c r="AW497" s="13" t="s">
        <v>38</v>
      </c>
      <c r="AX497" s="13" t="s">
        <v>76</v>
      </c>
      <c r="AY497" s="235" t="s">
        <v>126</v>
      </c>
    </row>
    <row r="498" s="14" customFormat="1">
      <c r="A498" s="14"/>
      <c r="B498" s="236"/>
      <c r="C498" s="237"/>
      <c r="D498" s="219" t="s">
        <v>147</v>
      </c>
      <c r="E498" s="238" t="s">
        <v>20</v>
      </c>
      <c r="F498" s="239" t="s">
        <v>544</v>
      </c>
      <c r="G498" s="237"/>
      <c r="H498" s="240">
        <v>274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147</v>
      </c>
      <c r="AU498" s="246" t="s">
        <v>85</v>
      </c>
      <c r="AV498" s="14" t="s">
        <v>85</v>
      </c>
      <c r="AW498" s="14" t="s">
        <v>38</v>
      </c>
      <c r="AX498" s="14" t="s">
        <v>22</v>
      </c>
      <c r="AY498" s="246" t="s">
        <v>126</v>
      </c>
    </row>
    <row r="499" s="2" customFormat="1" ht="16.5" customHeight="1">
      <c r="A499" s="40"/>
      <c r="B499" s="41"/>
      <c r="C499" s="258" t="s">
        <v>545</v>
      </c>
      <c r="D499" s="258" t="s">
        <v>267</v>
      </c>
      <c r="E499" s="259" t="s">
        <v>546</v>
      </c>
      <c r="F499" s="260" t="s">
        <v>547</v>
      </c>
      <c r="G499" s="261" t="s">
        <v>132</v>
      </c>
      <c r="H499" s="262">
        <v>274</v>
      </c>
      <c r="I499" s="263"/>
      <c r="J499" s="264">
        <f>ROUND(I499*H499,2)</f>
        <v>0</v>
      </c>
      <c r="K499" s="260" t="s">
        <v>142</v>
      </c>
      <c r="L499" s="265"/>
      <c r="M499" s="266" t="s">
        <v>20</v>
      </c>
      <c r="N499" s="267" t="s">
        <v>47</v>
      </c>
      <c r="O499" s="86"/>
      <c r="P499" s="215">
        <f>O499*H499</f>
        <v>0</v>
      </c>
      <c r="Q499" s="215">
        <v>0.00012999999999999999</v>
      </c>
      <c r="R499" s="215">
        <f>Q499*H499</f>
        <v>0.035619999999999999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270</v>
      </c>
      <c r="AT499" s="217" t="s">
        <v>267</v>
      </c>
      <c r="AU499" s="217" t="s">
        <v>85</v>
      </c>
      <c r="AY499" s="19" t="s">
        <v>126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22</v>
      </c>
      <c r="BK499" s="218">
        <f>ROUND(I499*H499,2)</f>
        <v>0</v>
      </c>
      <c r="BL499" s="19" t="s">
        <v>232</v>
      </c>
      <c r="BM499" s="217" t="s">
        <v>548</v>
      </c>
    </row>
    <row r="500" s="2" customFormat="1">
      <c r="A500" s="40"/>
      <c r="B500" s="41"/>
      <c r="C500" s="42"/>
      <c r="D500" s="219" t="s">
        <v>135</v>
      </c>
      <c r="E500" s="42"/>
      <c r="F500" s="220" t="s">
        <v>547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135</v>
      </c>
      <c r="AU500" s="19" t="s">
        <v>85</v>
      </c>
    </row>
    <row r="501" s="2" customFormat="1">
      <c r="A501" s="40"/>
      <c r="B501" s="41"/>
      <c r="C501" s="42"/>
      <c r="D501" s="224" t="s">
        <v>145</v>
      </c>
      <c r="E501" s="42"/>
      <c r="F501" s="225" t="s">
        <v>549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145</v>
      </c>
      <c r="AU501" s="19" t="s">
        <v>85</v>
      </c>
    </row>
    <row r="502" s="2" customFormat="1" ht="16.5" customHeight="1">
      <c r="A502" s="40"/>
      <c r="B502" s="41"/>
      <c r="C502" s="206" t="s">
        <v>550</v>
      </c>
      <c r="D502" s="206" t="s">
        <v>129</v>
      </c>
      <c r="E502" s="207" t="s">
        <v>551</v>
      </c>
      <c r="F502" s="208" t="s">
        <v>552</v>
      </c>
      <c r="G502" s="209" t="s">
        <v>132</v>
      </c>
      <c r="H502" s="210">
        <v>52</v>
      </c>
      <c r="I502" s="211"/>
      <c r="J502" s="212">
        <f>ROUND(I502*H502,2)</f>
        <v>0</v>
      </c>
      <c r="K502" s="208" t="s">
        <v>142</v>
      </c>
      <c r="L502" s="46"/>
      <c r="M502" s="213" t="s">
        <v>20</v>
      </c>
      <c r="N502" s="214" t="s">
        <v>47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232</v>
      </c>
      <c r="AT502" s="217" t="s">
        <v>129</v>
      </c>
      <c r="AU502" s="217" t="s">
        <v>85</v>
      </c>
      <c r="AY502" s="19" t="s">
        <v>126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22</v>
      </c>
      <c r="BK502" s="218">
        <f>ROUND(I502*H502,2)</f>
        <v>0</v>
      </c>
      <c r="BL502" s="19" t="s">
        <v>232</v>
      </c>
      <c r="BM502" s="217" t="s">
        <v>553</v>
      </c>
    </row>
    <row r="503" s="2" customFormat="1">
      <c r="A503" s="40"/>
      <c r="B503" s="41"/>
      <c r="C503" s="42"/>
      <c r="D503" s="219" t="s">
        <v>135</v>
      </c>
      <c r="E503" s="42"/>
      <c r="F503" s="220" t="s">
        <v>554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135</v>
      </c>
      <c r="AU503" s="19" t="s">
        <v>85</v>
      </c>
    </row>
    <row r="504" s="2" customFormat="1">
      <c r="A504" s="40"/>
      <c r="B504" s="41"/>
      <c r="C504" s="42"/>
      <c r="D504" s="224" t="s">
        <v>145</v>
      </c>
      <c r="E504" s="42"/>
      <c r="F504" s="225" t="s">
        <v>555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145</v>
      </c>
      <c r="AU504" s="19" t="s">
        <v>85</v>
      </c>
    </row>
    <row r="505" s="13" customFormat="1">
      <c r="A505" s="13"/>
      <c r="B505" s="226"/>
      <c r="C505" s="227"/>
      <c r="D505" s="219" t="s">
        <v>147</v>
      </c>
      <c r="E505" s="228" t="s">
        <v>20</v>
      </c>
      <c r="F505" s="229" t="s">
        <v>171</v>
      </c>
      <c r="G505" s="227"/>
      <c r="H505" s="228" t="s">
        <v>20</v>
      </c>
      <c r="I505" s="230"/>
      <c r="J505" s="227"/>
      <c r="K505" s="227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147</v>
      </c>
      <c r="AU505" s="235" t="s">
        <v>85</v>
      </c>
      <c r="AV505" s="13" t="s">
        <v>22</v>
      </c>
      <c r="AW505" s="13" t="s">
        <v>38</v>
      </c>
      <c r="AX505" s="13" t="s">
        <v>76</v>
      </c>
      <c r="AY505" s="235" t="s">
        <v>126</v>
      </c>
    </row>
    <row r="506" s="13" customFormat="1">
      <c r="A506" s="13"/>
      <c r="B506" s="226"/>
      <c r="C506" s="227"/>
      <c r="D506" s="219" t="s">
        <v>147</v>
      </c>
      <c r="E506" s="228" t="s">
        <v>20</v>
      </c>
      <c r="F506" s="229" t="s">
        <v>542</v>
      </c>
      <c r="G506" s="227"/>
      <c r="H506" s="228" t="s">
        <v>20</v>
      </c>
      <c r="I506" s="230"/>
      <c r="J506" s="227"/>
      <c r="K506" s="227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147</v>
      </c>
      <c r="AU506" s="235" t="s">
        <v>85</v>
      </c>
      <c r="AV506" s="13" t="s">
        <v>22</v>
      </c>
      <c r="AW506" s="13" t="s">
        <v>38</v>
      </c>
      <c r="AX506" s="13" t="s">
        <v>76</v>
      </c>
      <c r="AY506" s="235" t="s">
        <v>126</v>
      </c>
    </row>
    <row r="507" s="13" customFormat="1">
      <c r="A507" s="13"/>
      <c r="B507" s="226"/>
      <c r="C507" s="227"/>
      <c r="D507" s="219" t="s">
        <v>147</v>
      </c>
      <c r="E507" s="228" t="s">
        <v>20</v>
      </c>
      <c r="F507" s="229" t="s">
        <v>556</v>
      </c>
      <c r="G507" s="227"/>
      <c r="H507" s="228" t="s">
        <v>20</v>
      </c>
      <c r="I507" s="230"/>
      <c r="J507" s="227"/>
      <c r="K507" s="227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147</v>
      </c>
      <c r="AU507" s="235" t="s">
        <v>85</v>
      </c>
      <c r="AV507" s="13" t="s">
        <v>22</v>
      </c>
      <c r="AW507" s="13" t="s">
        <v>38</v>
      </c>
      <c r="AX507" s="13" t="s">
        <v>76</v>
      </c>
      <c r="AY507" s="235" t="s">
        <v>126</v>
      </c>
    </row>
    <row r="508" s="14" customFormat="1">
      <c r="A508" s="14"/>
      <c r="B508" s="236"/>
      <c r="C508" s="237"/>
      <c r="D508" s="219" t="s">
        <v>147</v>
      </c>
      <c r="E508" s="238" t="s">
        <v>20</v>
      </c>
      <c r="F508" s="239" t="s">
        <v>557</v>
      </c>
      <c r="G508" s="237"/>
      <c r="H508" s="240">
        <v>52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147</v>
      </c>
      <c r="AU508" s="246" t="s">
        <v>85</v>
      </c>
      <c r="AV508" s="14" t="s">
        <v>85</v>
      </c>
      <c r="AW508" s="14" t="s">
        <v>38</v>
      </c>
      <c r="AX508" s="14" t="s">
        <v>22</v>
      </c>
      <c r="AY508" s="246" t="s">
        <v>126</v>
      </c>
    </row>
    <row r="509" s="2" customFormat="1" ht="16.5" customHeight="1">
      <c r="A509" s="40"/>
      <c r="B509" s="41"/>
      <c r="C509" s="258" t="s">
        <v>558</v>
      </c>
      <c r="D509" s="258" t="s">
        <v>267</v>
      </c>
      <c r="E509" s="259" t="s">
        <v>559</v>
      </c>
      <c r="F509" s="260" t="s">
        <v>560</v>
      </c>
      <c r="G509" s="261" t="s">
        <v>132</v>
      </c>
      <c r="H509" s="262">
        <v>52</v>
      </c>
      <c r="I509" s="263"/>
      <c r="J509" s="264">
        <f>ROUND(I509*H509,2)</f>
        <v>0</v>
      </c>
      <c r="K509" s="260" t="s">
        <v>142</v>
      </c>
      <c r="L509" s="265"/>
      <c r="M509" s="266" t="s">
        <v>20</v>
      </c>
      <c r="N509" s="267" t="s">
        <v>47</v>
      </c>
      <c r="O509" s="86"/>
      <c r="P509" s="215">
        <f>O509*H509</f>
        <v>0</v>
      </c>
      <c r="Q509" s="215">
        <v>0.00016000000000000001</v>
      </c>
      <c r="R509" s="215">
        <f>Q509*H509</f>
        <v>0.008320000000000001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270</v>
      </c>
      <c r="AT509" s="217" t="s">
        <v>267</v>
      </c>
      <c r="AU509" s="217" t="s">
        <v>85</v>
      </c>
      <c r="AY509" s="19" t="s">
        <v>126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22</v>
      </c>
      <c r="BK509" s="218">
        <f>ROUND(I509*H509,2)</f>
        <v>0</v>
      </c>
      <c r="BL509" s="19" t="s">
        <v>232</v>
      </c>
      <c r="BM509" s="217" t="s">
        <v>561</v>
      </c>
    </row>
    <row r="510" s="2" customFormat="1">
      <c r="A510" s="40"/>
      <c r="B510" s="41"/>
      <c r="C510" s="42"/>
      <c r="D510" s="219" t="s">
        <v>135</v>
      </c>
      <c r="E510" s="42"/>
      <c r="F510" s="220" t="s">
        <v>560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135</v>
      </c>
      <c r="AU510" s="19" t="s">
        <v>85</v>
      </c>
    </row>
    <row r="511" s="2" customFormat="1">
      <c r="A511" s="40"/>
      <c r="B511" s="41"/>
      <c r="C511" s="42"/>
      <c r="D511" s="224" t="s">
        <v>145</v>
      </c>
      <c r="E511" s="42"/>
      <c r="F511" s="225" t="s">
        <v>562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145</v>
      </c>
      <c r="AU511" s="19" t="s">
        <v>85</v>
      </c>
    </row>
    <row r="512" s="2" customFormat="1" ht="21.75" customHeight="1">
      <c r="A512" s="40"/>
      <c r="B512" s="41"/>
      <c r="C512" s="206" t="s">
        <v>563</v>
      </c>
      <c r="D512" s="206" t="s">
        <v>129</v>
      </c>
      <c r="E512" s="207" t="s">
        <v>564</v>
      </c>
      <c r="F512" s="208" t="s">
        <v>565</v>
      </c>
      <c r="G512" s="209" t="s">
        <v>132</v>
      </c>
      <c r="H512" s="210">
        <v>326</v>
      </c>
      <c r="I512" s="211"/>
      <c r="J512" s="212">
        <f>ROUND(I512*H512,2)</f>
        <v>0</v>
      </c>
      <c r="K512" s="208" t="s">
        <v>142</v>
      </c>
      <c r="L512" s="46"/>
      <c r="M512" s="213" t="s">
        <v>20</v>
      </c>
      <c r="N512" s="214" t="s">
        <v>47</v>
      </c>
      <c r="O512" s="86"/>
      <c r="P512" s="215">
        <f>O512*H512</f>
        <v>0</v>
      </c>
      <c r="Q512" s="215">
        <v>0</v>
      </c>
      <c r="R512" s="215">
        <f>Q512*H512</f>
        <v>0</v>
      </c>
      <c r="S512" s="215">
        <v>0.00025000000000000001</v>
      </c>
      <c r="T512" s="216">
        <f>S512*H512</f>
        <v>0.081500000000000003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232</v>
      </c>
      <c r="AT512" s="217" t="s">
        <v>129</v>
      </c>
      <c r="AU512" s="217" t="s">
        <v>85</v>
      </c>
      <c r="AY512" s="19" t="s">
        <v>126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22</v>
      </c>
      <c r="BK512" s="218">
        <f>ROUND(I512*H512,2)</f>
        <v>0</v>
      </c>
      <c r="BL512" s="19" t="s">
        <v>232</v>
      </c>
      <c r="BM512" s="217" t="s">
        <v>566</v>
      </c>
    </row>
    <row r="513" s="2" customFormat="1">
      <c r="A513" s="40"/>
      <c r="B513" s="41"/>
      <c r="C513" s="42"/>
      <c r="D513" s="219" t="s">
        <v>135</v>
      </c>
      <c r="E513" s="42"/>
      <c r="F513" s="220" t="s">
        <v>567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135</v>
      </c>
      <c r="AU513" s="19" t="s">
        <v>85</v>
      </c>
    </row>
    <row r="514" s="2" customFormat="1">
      <c r="A514" s="40"/>
      <c r="B514" s="41"/>
      <c r="C514" s="42"/>
      <c r="D514" s="224" t="s">
        <v>145</v>
      </c>
      <c r="E514" s="42"/>
      <c r="F514" s="225" t="s">
        <v>568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145</v>
      </c>
      <c r="AU514" s="19" t="s">
        <v>85</v>
      </c>
    </row>
    <row r="515" s="13" customFormat="1">
      <c r="A515" s="13"/>
      <c r="B515" s="226"/>
      <c r="C515" s="227"/>
      <c r="D515" s="219" t="s">
        <v>147</v>
      </c>
      <c r="E515" s="228" t="s">
        <v>20</v>
      </c>
      <c r="F515" s="229" t="s">
        <v>171</v>
      </c>
      <c r="G515" s="227"/>
      <c r="H515" s="228" t="s">
        <v>20</v>
      </c>
      <c r="I515" s="230"/>
      <c r="J515" s="227"/>
      <c r="K515" s="227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147</v>
      </c>
      <c r="AU515" s="235" t="s">
        <v>85</v>
      </c>
      <c r="AV515" s="13" t="s">
        <v>22</v>
      </c>
      <c r="AW515" s="13" t="s">
        <v>38</v>
      </c>
      <c r="AX515" s="13" t="s">
        <v>76</v>
      </c>
      <c r="AY515" s="235" t="s">
        <v>126</v>
      </c>
    </row>
    <row r="516" s="13" customFormat="1">
      <c r="A516" s="13"/>
      <c r="B516" s="226"/>
      <c r="C516" s="227"/>
      <c r="D516" s="219" t="s">
        <v>147</v>
      </c>
      <c r="E516" s="228" t="s">
        <v>20</v>
      </c>
      <c r="F516" s="229" t="s">
        <v>542</v>
      </c>
      <c r="G516" s="227"/>
      <c r="H516" s="228" t="s">
        <v>20</v>
      </c>
      <c r="I516" s="230"/>
      <c r="J516" s="227"/>
      <c r="K516" s="227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147</v>
      </c>
      <c r="AU516" s="235" t="s">
        <v>85</v>
      </c>
      <c r="AV516" s="13" t="s">
        <v>22</v>
      </c>
      <c r="AW516" s="13" t="s">
        <v>38</v>
      </c>
      <c r="AX516" s="13" t="s">
        <v>76</v>
      </c>
      <c r="AY516" s="235" t="s">
        <v>126</v>
      </c>
    </row>
    <row r="517" s="13" customFormat="1">
      <c r="A517" s="13"/>
      <c r="B517" s="226"/>
      <c r="C517" s="227"/>
      <c r="D517" s="219" t="s">
        <v>147</v>
      </c>
      <c r="E517" s="228" t="s">
        <v>20</v>
      </c>
      <c r="F517" s="229" t="s">
        <v>543</v>
      </c>
      <c r="G517" s="227"/>
      <c r="H517" s="228" t="s">
        <v>20</v>
      </c>
      <c r="I517" s="230"/>
      <c r="J517" s="227"/>
      <c r="K517" s="227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147</v>
      </c>
      <c r="AU517" s="235" t="s">
        <v>85</v>
      </c>
      <c r="AV517" s="13" t="s">
        <v>22</v>
      </c>
      <c r="AW517" s="13" t="s">
        <v>38</v>
      </c>
      <c r="AX517" s="13" t="s">
        <v>76</v>
      </c>
      <c r="AY517" s="235" t="s">
        <v>126</v>
      </c>
    </row>
    <row r="518" s="14" customFormat="1">
      <c r="A518" s="14"/>
      <c r="B518" s="236"/>
      <c r="C518" s="237"/>
      <c r="D518" s="219" t="s">
        <v>147</v>
      </c>
      <c r="E518" s="238" t="s">
        <v>20</v>
      </c>
      <c r="F518" s="239" t="s">
        <v>544</v>
      </c>
      <c r="G518" s="237"/>
      <c r="H518" s="240">
        <v>274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147</v>
      </c>
      <c r="AU518" s="246" t="s">
        <v>85</v>
      </c>
      <c r="AV518" s="14" t="s">
        <v>85</v>
      </c>
      <c r="AW518" s="14" t="s">
        <v>38</v>
      </c>
      <c r="AX518" s="14" t="s">
        <v>76</v>
      </c>
      <c r="AY518" s="246" t="s">
        <v>126</v>
      </c>
    </row>
    <row r="519" s="13" customFormat="1">
      <c r="A519" s="13"/>
      <c r="B519" s="226"/>
      <c r="C519" s="227"/>
      <c r="D519" s="219" t="s">
        <v>147</v>
      </c>
      <c r="E519" s="228" t="s">
        <v>20</v>
      </c>
      <c r="F519" s="229" t="s">
        <v>556</v>
      </c>
      <c r="G519" s="227"/>
      <c r="H519" s="228" t="s">
        <v>20</v>
      </c>
      <c r="I519" s="230"/>
      <c r="J519" s="227"/>
      <c r="K519" s="227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147</v>
      </c>
      <c r="AU519" s="235" t="s">
        <v>85</v>
      </c>
      <c r="AV519" s="13" t="s">
        <v>22</v>
      </c>
      <c r="AW519" s="13" t="s">
        <v>38</v>
      </c>
      <c r="AX519" s="13" t="s">
        <v>76</v>
      </c>
      <c r="AY519" s="235" t="s">
        <v>126</v>
      </c>
    </row>
    <row r="520" s="14" customFormat="1">
      <c r="A520" s="14"/>
      <c r="B520" s="236"/>
      <c r="C520" s="237"/>
      <c r="D520" s="219" t="s">
        <v>147</v>
      </c>
      <c r="E520" s="238" t="s">
        <v>20</v>
      </c>
      <c r="F520" s="239" t="s">
        <v>557</v>
      </c>
      <c r="G520" s="237"/>
      <c r="H520" s="240">
        <v>52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147</v>
      </c>
      <c r="AU520" s="246" t="s">
        <v>85</v>
      </c>
      <c r="AV520" s="14" t="s">
        <v>85</v>
      </c>
      <c r="AW520" s="14" t="s">
        <v>38</v>
      </c>
      <c r="AX520" s="14" t="s">
        <v>76</v>
      </c>
      <c r="AY520" s="246" t="s">
        <v>126</v>
      </c>
    </row>
    <row r="521" s="15" customFormat="1">
      <c r="A521" s="15"/>
      <c r="B521" s="247"/>
      <c r="C521" s="248"/>
      <c r="D521" s="219" t="s">
        <v>147</v>
      </c>
      <c r="E521" s="249" t="s">
        <v>20</v>
      </c>
      <c r="F521" s="250" t="s">
        <v>246</v>
      </c>
      <c r="G521" s="248"/>
      <c r="H521" s="251">
        <v>326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7" t="s">
        <v>147</v>
      </c>
      <c r="AU521" s="257" t="s">
        <v>85</v>
      </c>
      <c r="AV521" s="15" t="s">
        <v>133</v>
      </c>
      <c r="AW521" s="15" t="s">
        <v>38</v>
      </c>
      <c r="AX521" s="15" t="s">
        <v>22</v>
      </c>
      <c r="AY521" s="257" t="s">
        <v>126</v>
      </c>
    </row>
    <row r="522" s="2" customFormat="1" ht="24.15" customHeight="1">
      <c r="A522" s="40"/>
      <c r="B522" s="41"/>
      <c r="C522" s="206" t="s">
        <v>569</v>
      </c>
      <c r="D522" s="206" t="s">
        <v>129</v>
      </c>
      <c r="E522" s="207" t="s">
        <v>570</v>
      </c>
      <c r="F522" s="208" t="s">
        <v>571</v>
      </c>
      <c r="G522" s="209" t="s">
        <v>132</v>
      </c>
      <c r="H522" s="210">
        <v>85</v>
      </c>
      <c r="I522" s="211"/>
      <c r="J522" s="212">
        <f>ROUND(I522*H522,2)</f>
        <v>0</v>
      </c>
      <c r="K522" s="208" t="s">
        <v>142</v>
      </c>
      <c r="L522" s="46"/>
      <c r="M522" s="213" t="s">
        <v>20</v>
      </c>
      <c r="N522" s="214" t="s">
        <v>47</v>
      </c>
      <c r="O522" s="86"/>
      <c r="P522" s="215">
        <f>O522*H522</f>
        <v>0</v>
      </c>
      <c r="Q522" s="215">
        <v>0</v>
      </c>
      <c r="R522" s="215">
        <f>Q522*H522</f>
        <v>0</v>
      </c>
      <c r="S522" s="215">
        <v>0.00027999999999999998</v>
      </c>
      <c r="T522" s="216">
        <f>S522*H522</f>
        <v>0.023799999999999998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232</v>
      </c>
      <c r="AT522" s="217" t="s">
        <v>129</v>
      </c>
      <c r="AU522" s="217" t="s">
        <v>85</v>
      </c>
      <c r="AY522" s="19" t="s">
        <v>126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22</v>
      </c>
      <c r="BK522" s="218">
        <f>ROUND(I522*H522,2)</f>
        <v>0</v>
      </c>
      <c r="BL522" s="19" t="s">
        <v>232</v>
      </c>
      <c r="BM522" s="217" t="s">
        <v>572</v>
      </c>
    </row>
    <row r="523" s="2" customFormat="1">
      <c r="A523" s="40"/>
      <c r="B523" s="41"/>
      <c r="C523" s="42"/>
      <c r="D523" s="219" t="s">
        <v>135</v>
      </c>
      <c r="E523" s="42"/>
      <c r="F523" s="220" t="s">
        <v>573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135</v>
      </c>
      <c r="AU523" s="19" t="s">
        <v>85</v>
      </c>
    </row>
    <row r="524" s="2" customFormat="1">
      <c r="A524" s="40"/>
      <c r="B524" s="41"/>
      <c r="C524" s="42"/>
      <c r="D524" s="224" t="s">
        <v>145</v>
      </c>
      <c r="E524" s="42"/>
      <c r="F524" s="225" t="s">
        <v>574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145</v>
      </c>
      <c r="AU524" s="19" t="s">
        <v>85</v>
      </c>
    </row>
    <row r="525" s="13" customFormat="1">
      <c r="A525" s="13"/>
      <c r="B525" s="226"/>
      <c r="C525" s="227"/>
      <c r="D525" s="219" t="s">
        <v>147</v>
      </c>
      <c r="E525" s="228" t="s">
        <v>20</v>
      </c>
      <c r="F525" s="229" t="s">
        <v>171</v>
      </c>
      <c r="G525" s="227"/>
      <c r="H525" s="228" t="s">
        <v>20</v>
      </c>
      <c r="I525" s="230"/>
      <c r="J525" s="227"/>
      <c r="K525" s="227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147</v>
      </c>
      <c r="AU525" s="235" t="s">
        <v>85</v>
      </c>
      <c r="AV525" s="13" t="s">
        <v>22</v>
      </c>
      <c r="AW525" s="13" t="s">
        <v>38</v>
      </c>
      <c r="AX525" s="13" t="s">
        <v>76</v>
      </c>
      <c r="AY525" s="235" t="s">
        <v>126</v>
      </c>
    </row>
    <row r="526" s="13" customFormat="1">
      <c r="A526" s="13"/>
      <c r="B526" s="226"/>
      <c r="C526" s="227"/>
      <c r="D526" s="219" t="s">
        <v>147</v>
      </c>
      <c r="E526" s="228" t="s">
        <v>20</v>
      </c>
      <c r="F526" s="229" t="s">
        <v>575</v>
      </c>
      <c r="G526" s="227"/>
      <c r="H526" s="228" t="s">
        <v>20</v>
      </c>
      <c r="I526" s="230"/>
      <c r="J526" s="227"/>
      <c r="K526" s="227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147</v>
      </c>
      <c r="AU526" s="235" t="s">
        <v>85</v>
      </c>
      <c r="AV526" s="13" t="s">
        <v>22</v>
      </c>
      <c r="AW526" s="13" t="s">
        <v>38</v>
      </c>
      <c r="AX526" s="13" t="s">
        <v>76</v>
      </c>
      <c r="AY526" s="235" t="s">
        <v>126</v>
      </c>
    </row>
    <row r="527" s="14" customFormat="1">
      <c r="A527" s="14"/>
      <c r="B527" s="236"/>
      <c r="C527" s="237"/>
      <c r="D527" s="219" t="s">
        <v>147</v>
      </c>
      <c r="E527" s="238" t="s">
        <v>20</v>
      </c>
      <c r="F527" s="239" t="s">
        <v>576</v>
      </c>
      <c r="G527" s="237"/>
      <c r="H527" s="240">
        <v>85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147</v>
      </c>
      <c r="AU527" s="246" t="s">
        <v>85</v>
      </c>
      <c r="AV527" s="14" t="s">
        <v>85</v>
      </c>
      <c r="AW527" s="14" t="s">
        <v>38</v>
      </c>
      <c r="AX527" s="14" t="s">
        <v>22</v>
      </c>
      <c r="AY527" s="246" t="s">
        <v>126</v>
      </c>
    </row>
    <row r="528" s="2" customFormat="1" ht="16.5" customHeight="1">
      <c r="A528" s="40"/>
      <c r="B528" s="41"/>
      <c r="C528" s="206" t="s">
        <v>577</v>
      </c>
      <c r="D528" s="206" t="s">
        <v>129</v>
      </c>
      <c r="E528" s="207" t="s">
        <v>578</v>
      </c>
      <c r="F528" s="208" t="s">
        <v>20</v>
      </c>
      <c r="G528" s="209" t="s">
        <v>132</v>
      </c>
      <c r="H528" s="210">
        <v>85</v>
      </c>
      <c r="I528" s="211"/>
      <c r="J528" s="212">
        <f>ROUND(I528*H528,2)</f>
        <v>0</v>
      </c>
      <c r="K528" s="208" t="s">
        <v>20</v>
      </c>
      <c r="L528" s="46"/>
      <c r="M528" s="213" t="s">
        <v>20</v>
      </c>
      <c r="N528" s="214" t="s">
        <v>47</v>
      </c>
      <c r="O528" s="86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232</v>
      </c>
      <c r="AT528" s="217" t="s">
        <v>129</v>
      </c>
      <c r="AU528" s="217" t="s">
        <v>85</v>
      </c>
      <c r="AY528" s="19" t="s">
        <v>126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22</v>
      </c>
      <c r="BK528" s="218">
        <f>ROUND(I528*H528,2)</f>
        <v>0</v>
      </c>
      <c r="BL528" s="19" t="s">
        <v>232</v>
      </c>
      <c r="BM528" s="217" t="s">
        <v>579</v>
      </c>
    </row>
    <row r="529" s="2" customFormat="1">
      <c r="A529" s="40"/>
      <c r="B529" s="41"/>
      <c r="C529" s="42"/>
      <c r="D529" s="219" t="s">
        <v>135</v>
      </c>
      <c r="E529" s="42"/>
      <c r="F529" s="220" t="s">
        <v>580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135</v>
      </c>
      <c r="AU529" s="19" t="s">
        <v>85</v>
      </c>
    </row>
    <row r="530" s="13" customFormat="1">
      <c r="A530" s="13"/>
      <c r="B530" s="226"/>
      <c r="C530" s="227"/>
      <c r="D530" s="219" t="s">
        <v>147</v>
      </c>
      <c r="E530" s="228" t="s">
        <v>20</v>
      </c>
      <c r="F530" s="229" t="s">
        <v>581</v>
      </c>
      <c r="G530" s="227"/>
      <c r="H530" s="228" t="s">
        <v>20</v>
      </c>
      <c r="I530" s="230"/>
      <c r="J530" s="227"/>
      <c r="K530" s="227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147</v>
      </c>
      <c r="AU530" s="235" t="s">
        <v>85</v>
      </c>
      <c r="AV530" s="13" t="s">
        <v>22</v>
      </c>
      <c r="AW530" s="13" t="s">
        <v>38</v>
      </c>
      <c r="AX530" s="13" t="s">
        <v>76</v>
      </c>
      <c r="AY530" s="235" t="s">
        <v>126</v>
      </c>
    </row>
    <row r="531" s="14" customFormat="1">
      <c r="A531" s="14"/>
      <c r="B531" s="236"/>
      <c r="C531" s="237"/>
      <c r="D531" s="219" t="s">
        <v>147</v>
      </c>
      <c r="E531" s="238" t="s">
        <v>20</v>
      </c>
      <c r="F531" s="239" t="s">
        <v>582</v>
      </c>
      <c r="G531" s="237"/>
      <c r="H531" s="240">
        <v>85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147</v>
      </c>
      <c r="AU531" s="246" t="s">
        <v>85</v>
      </c>
      <c r="AV531" s="14" t="s">
        <v>85</v>
      </c>
      <c r="AW531" s="14" t="s">
        <v>38</v>
      </c>
      <c r="AX531" s="14" t="s">
        <v>22</v>
      </c>
      <c r="AY531" s="246" t="s">
        <v>126</v>
      </c>
    </row>
    <row r="532" s="2" customFormat="1" ht="37.8" customHeight="1">
      <c r="A532" s="40"/>
      <c r="B532" s="41"/>
      <c r="C532" s="258" t="s">
        <v>583</v>
      </c>
      <c r="D532" s="258" t="s">
        <v>267</v>
      </c>
      <c r="E532" s="259" t="s">
        <v>584</v>
      </c>
      <c r="F532" s="260" t="s">
        <v>585</v>
      </c>
      <c r="G532" s="261" t="s">
        <v>132</v>
      </c>
      <c r="H532" s="262">
        <v>85</v>
      </c>
      <c r="I532" s="263"/>
      <c r="J532" s="264">
        <f>ROUND(I532*H532,2)</f>
        <v>0</v>
      </c>
      <c r="K532" s="260" t="s">
        <v>142</v>
      </c>
      <c r="L532" s="265"/>
      <c r="M532" s="266" t="s">
        <v>20</v>
      </c>
      <c r="N532" s="267" t="s">
        <v>47</v>
      </c>
      <c r="O532" s="86"/>
      <c r="P532" s="215">
        <f>O532*H532</f>
        <v>0</v>
      </c>
      <c r="Q532" s="215">
        <v>0.001</v>
      </c>
      <c r="R532" s="215">
        <f>Q532*H532</f>
        <v>0.085000000000000006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270</v>
      </c>
      <c r="AT532" s="217" t="s">
        <v>267</v>
      </c>
      <c r="AU532" s="217" t="s">
        <v>85</v>
      </c>
      <c r="AY532" s="19" t="s">
        <v>126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22</v>
      </c>
      <c r="BK532" s="218">
        <f>ROUND(I532*H532,2)</f>
        <v>0</v>
      </c>
      <c r="BL532" s="19" t="s">
        <v>232</v>
      </c>
      <c r="BM532" s="217" t="s">
        <v>586</v>
      </c>
    </row>
    <row r="533" s="2" customFormat="1">
      <c r="A533" s="40"/>
      <c r="B533" s="41"/>
      <c r="C533" s="42"/>
      <c r="D533" s="219" t="s">
        <v>135</v>
      </c>
      <c r="E533" s="42"/>
      <c r="F533" s="220" t="s">
        <v>585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135</v>
      </c>
      <c r="AU533" s="19" t="s">
        <v>85</v>
      </c>
    </row>
    <row r="534" s="2" customFormat="1">
      <c r="A534" s="40"/>
      <c r="B534" s="41"/>
      <c r="C534" s="42"/>
      <c r="D534" s="224" t="s">
        <v>145</v>
      </c>
      <c r="E534" s="42"/>
      <c r="F534" s="225" t="s">
        <v>587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145</v>
      </c>
      <c r="AU534" s="19" t="s">
        <v>85</v>
      </c>
    </row>
    <row r="535" s="2" customFormat="1" ht="37.8" customHeight="1">
      <c r="A535" s="40"/>
      <c r="B535" s="41"/>
      <c r="C535" s="206" t="s">
        <v>588</v>
      </c>
      <c r="D535" s="206" t="s">
        <v>129</v>
      </c>
      <c r="E535" s="207" t="s">
        <v>589</v>
      </c>
      <c r="F535" s="208" t="s">
        <v>590</v>
      </c>
      <c r="G535" s="209" t="s">
        <v>195</v>
      </c>
      <c r="H535" s="210">
        <v>333.11000000000001</v>
      </c>
      <c r="I535" s="211"/>
      <c r="J535" s="212">
        <f>ROUND(I535*H535,2)</f>
        <v>0</v>
      </c>
      <c r="K535" s="208" t="s">
        <v>20</v>
      </c>
      <c r="L535" s="46"/>
      <c r="M535" s="213" t="s">
        <v>20</v>
      </c>
      <c r="N535" s="214" t="s">
        <v>47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0.00020000000000000001</v>
      </c>
      <c r="T535" s="216">
        <f>S535*H535</f>
        <v>0.066622000000000001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232</v>
      </c>
      <c r="AT535" s="217" t="s">
        <v>129</v>
      </c>
      <c r="AU535" s="217" t="s">
        <v>85</v>
      </c>
      <c r="AY535" s="19" t="s">
        <v>126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22</v>
      </c>
      <c r="BK535" s="218">
        <f>ROUND(I535*H535,2)</f>
        <v>0</v>
      </c>
      <c r="BL535" s="19" t="s">
        <v>232</v>
      </c>
      <c r="BM535" s="217" t="s">
        <v>591</v>
      </c>
    </row>
    <row r="536" s="2" customFormat="1">
      <c r="A536" s="40"/>
      <c r="B536" s="41"/>
      <c r="C536" s="42"/>
      <c r="D536" s="219" t="s">
        <v>135</v>
      </c>
      <c r="E536" s="42"/>
      <c r="F536" s="220" t="s">
        <v>592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135</v>
      </c>
      <c r="AU536" s="19" t="s">
        <v>85</v>
      </c>
    </row>
    <row r="537" s="13" customFormat="1">
      <c r="A537" s="13"/>
      <c r="B537" s="226"/>
      <c r="C537" s="227"/>
      <c r="D537" s="219" t="s">
        <v>147</v>
      </c>
      <c r="E537" s="228" t="s">
        <v>20</v>
      </c>
      <c r="F537" s="229" t="s">
        <v>171</v>
      </c>
      <c r="G537" s="227"/>
      <c r="H537" s="228" t="s">
        <v>20</v>
      </c>
      <c r="I537" s="230"/>
      <c r="J537" s="227"/>
      <c r="K537" s="227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147</v>
      </c>
      <c r="AU537" s="235" t="s">
        <v>85</v>
      </c>
      <c r="AV537" s="13" t="s">
        <v>22</v>
      </c>
      <c r="AW537" s="13" t="s">
        <v>38</v>
      </c>
      <c r="AX537" s="13" t="s">
        <v>76</v>
      </c>
      <c r="AY537" s="235" t="s">
        <v>126</v>
      </c>
    </row>
    <row r="538" s="13" customFormat="1">
      <c r="A538" s="13"/>
      <c r="B538" s="226"/>
      <c r="C538" s="227"/>
      <c r="D538" s="219" t="s">
        <v>147</v>
      </c>
      <c r="E538" s="228" t="s">
        <v>20</v>
      </c>
      <c r="F538" s="229" t="s">
        <v>149</v>
      </c>
      <c r="G538" s="227"/>
      <c r="H538" s="228" t="s">
        <v>20</v>
      </c>
      <c r="I538" s="230"/>
      <c r="J538" s="227"/>
      <c r="K538" s="227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147</v>
      </c>
      <c r="AU538" s="235" t="s">
        <v>85</v>
      </c>
      <c r="AV538" s="13" t="s">
        <v>22</v>
      </c>
      <c r="AW538" s="13" t="s">
        <v>38</v>
      </c>
      <c r="AX538" s="13" t="s">
        <v>76</v>
      </c>
      <c r="AY538" s="235" t="s">
        <v>126</v>
      </c>
    </row>
    <row r="539" s="13" customFormat="1">
      <c r="A539" s="13"/>
      <c r="B539" s="226"/>
      <c r="C539" s="227"/>
      <c r="D539" s="219" t="s">
        <v>147</v>
      </c>
      <c r="E539" s="228" t="s">
        <v>20</v>
      </c>
      <c r="F539" s="229" t="s">
        <v>593</v>
      </c>
      <c r="G539" s="227"/>
      <c r="H539" s="228" t="s">
        <v>20</v>
      </c>
      <c r="I539" s="230"/>
      <c r="J539" s="227"/>
      <c r="K539" s="227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147</v>
      </c>
      <c r="AU539" s="235" t="s">
        <v>85</v>
      </c>
      <c r="AV539" s="13" t="s">
        <v>22</v>
      </c>
      <c r="AW539" s="13" t="s">
        <v>38</v>
      </c>
      <c r="AX539" s="13" t="s">
        <v>76</v>
      </c>
      <c r="AY539" s="235" t="s">
        <v>126</v>
      </c>
    </row>
    <row r="540" s="14" customFormat="1">
      <c r="A540" s="14"/>
      <c r="B540" s="236"/>
      <c r="C540" s="237"/>
      <c r="D540" s="219" t="s">
        <v>147</v>
      </c>
      <c r="E540" s="238" t="s">
        <v>20</v>
      </c>
      <c r="F540" s="239" t="s">
        <v>594</v>
      </c>
      <c r="G540" s="237"/>
      <c r="H540" s="240">
        <v>273.91000000000003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147</v>
      </c>
      <c r="AU540" s="246" t="s">
        <v>85</v>
      </c>
      <c r="AV540" s="14" t="s">
        <v>85</v>
      </c>
      <c r="AW540" s="14" t="s">
        <v>38</v>
      </c>
      <c r="AX540" s="14" t="s">
        <v>76</v>
      </c>
      <c r="AY540" s="246" t="s">
        <v>126</v>
      </c>
    </row>
    <row r="541" s="13" customFormat="1">
      <c r="A541" s="13"/>
      <c r="B541" s="226"/>
      <c r="C541" s="227"/>
      <c r="D541" s="219" t="s">
        <v>147</v>
      </c>
      <c r="E541" s="228" t="s">
        <v>20</v>
      </c>
      <c r="F541" s="229" t="s">
        <v>595</v>
      </c>
      <c r="G541" s="227"/>
      <c r="H541" s="228" t="s">
        <v>20</v>
      </c>
      <c r="I541" s="230"/>
      <c r="J541" s="227"/>
      <c r="K541" s="227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147</v>
      </c>
      <c r="AU541" s="235" t="s">
        <v>85</v>
      </c>
      <c r="AV541" s="13" t="s">
        <v>22</v>
      </c>
      <c r="AW541" s="13" t="s">
        <v>38</v>
      </c>
      <c r="AX541" s="13" t="s">
        <v>76</v>
      </c>
      <c r="AY541" s="235" t="s">
        <v>126</v>
      </c>
    </row>
    <row r="542" s="14" customFormat="1">
      <c r="A542" s="14"/>
      <c r="B542" s="236"/>
      <c r="C542" s="237"/>
      <c r="D542" s="219" t="s">
        <v>147</v>
      </c>
      <c r="E542" s="238" t="s">
        <v>20</v>
      </c>
      <c r="F542" s="239" t="s">
        <v>596</v>
      </c>
      <c r="G542" s="237"/>
      <c r="H542" s="240">
        <v>8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147</v>
      </c>
      <c r="AU542" s="246" t="s">
        <v>85</v>
      </c>
      <c r="AV542" s="14" t="s">
        <v>85</v>
      </c>
      <c r="AW542" s="14" t="s">
        <v>38</v>
      </c>
      <c r="AX542" s="14" t="s">
        <v>76</v>
      </c>
      <c r="AY542" s="246" t="s">
        <v>126</v>
      </c>
    </row>
    <row r="543" s="14" customFormat="1">
      <c r="A543" s="14"/>
      <c r="B543" s="236"/>
      <c r="C543" s="237"/>
      <c r="D543" s="219" t="s">
        <v>147</v>
      </c>
      <c r="E543" s="238" t="s">
        <v>20</v>
      </c>
      <c r="F543" s="239" t="s">
        <v>597</v>
      </c>
      <c r="G543" s="237"/>
      <c r="H543" s="240">
        <v>25.199999999999999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147</v>
      </c>
      <c r="AU543" s="246" t="s">
        <v>85</v>
      </c>
      <c r="AV543" s="14" t="s">
        <v>85</v>
      </c>
      <c r="AW543" s="14" t="s">
        <v>38</v>
      </c>
      <c r="AX543" s="14" t="s">
        <v>76</v>
      </c>
      <c r="AY543" s="246" t="s">
        <v>126</v>
      </c>
    </row>
    <row r="544" s="14" customFormat="1">
      <c r="A544" s="14"/>
      <c r="B544" s="236"/>
      <c r="C544" s="237"/>
      <c r="D544" s="219" t="s">
        <v>147</v>
      </c>
      <c r="E544" s="238" t="s">
        <v>20</v>
      </c>
      <c r="F544" s="239" t="s">
        <v>598</v>
      </c>
      <c r="G544" s="237"/>
      <c r="H544" s="240">
        <v>26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147</v>
      </c>
      <c r="AU544" s="246" t="s">
        <v>85</v>
      </c>
      <c r="AV544" s="14" t="s">
        <v>85</v>
      </c>
      <c r="AW544" s="14" t="s">
        <v>38</v>
      </c>
      <c r="AX544" s="14" t="s">
        <v>76</v>
      </c>
      <c r="AY544" s="246" t="s">
        <v>126</v>
      </c>
    </row>
    <row r="545" s="15" customFormat="1">
      <c r="A545" s="15"/>
      <c r="B545" s="247"/>
      <c r="C545" s="248"/>
      <c r="D545" s="219" t="s">
        <v>147</v>
      </c>
      <c r="E545" s="249" t="s">
        <v>20</v>
      </c>
      <c r="F545" s="250" t="s">
        <v>246</v>
      </c>
      <c r="G545" s="248"/>
      <c r="H545" s="251">
        <v>333.11000000000001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7" t="s">
        <v>147</v>
      </c>
      <c r="AU545" s="257" t="s">
        <v>85</v>
      </c>
      <c r="AV545" s="15" t="s">
        <v>133</v>
      </c>
      <c r="AW545" s="15" t="s">
        <v>38</v>
      </c>
      <c r="AX545" s="15" t="s">
        <v>22</v>
      </c>
      <c r="AY545" s="257" t="s">
        <v>126</v>
      </c>
    </row>
    <row r="546" s="2" customFormat="1" ht="24.15" customHeight="1">
      <c r="A546" s="40"/>
      <c r="B546" s="41"/>
      <c r="C546" s="206" t="s">
        <v>599</v>
      </c>
      <c r="D546" s="206" t="s">
        <v>129</v>
      </c>
      <c r="E546" s="207" t="s">
        <v>600</v>
      </c>
      <c r="F546" s="208" t="s">
        <v>601</v>
      </c>
      <c r="G546" s="209" t="s">
        <v>195</v>
      </c>
      <c r="H546" s="210">
        <v>80</v>
      </c>
      <c r="I546" s="211"/>
      <c r="J546" s="212">
        <f>ROUND(I546*H546,2)</f>
        <v>0</v>
      </c>
      <c r="K546" s="208" t="s">
        <v>20</v>
      </c>
      <c r="L546" s="46"/>
      <c r="M546" s="213" t="s">
        <v>20</v>
      </c>
      <c r="N546" s="214" t="s">
        <v>47</v>
      </c>
      <c r="O546" s="86"/>
      <c r="P546" s="215">
        <f>O546*H546</f>
        <v>0</v>
      </c>
      <c r="Q546" s="215">
        <v>0</v>
      </c>
      <c r="R546" s="215">
        <f>Q546*H546</f>
        <v>0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232</v>
      </c>
      <c r="AT546" s="217" t="s">
        <v>129</v>
      </c>
      <c r="AU546" s="217" t="s">
        <v>85</v>
      </c>
      <c r="AY546" s="19" t="s">
        <v>126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22</v>
      </c>
      <c r="BK546" s="218">
        <f>ROUND(I546*H546,2)</f>
        <v>0</v>
      </c>
      <c r="BL546" s="19" t="s">
        <v>232</v>
      </c>
      <c r="BM546" s="217" t="s">
        <v>602</v>
      </c>
    </row>
    <row r="547" s="2" customFormat="1">
      <c r="A547" s="40"/>
      <c r="B547" s="41"/>
      <c r="C547" s="42"/>
      <c r="D547" s="219" t="s">
        <v>135</v>
      </c>
      <c r="E547" s="42"/>
      <c r="F547" s="220" t="s">
        <v>601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135</v>
      </c>
      <c r="AU547" s="19" t="s">
        <v>85</v>
      </c>
    </row>
    <row r="548" s="13" customFormat="1">
      <c r="A548" s="13"/>
      <c r="B548" s="226"/>
      <c r="C548" s="227"/>
      <c r="D548" s="219" t="s">
        <v>147</v>
      </c>
      <c r="E548" s="228" t="s">
        <v>20</v>
      </c>
      <c r="F548" s="229" t="s">
        <v>603</v>
      </c>
      <c r="G548" s="227"/>
      <c r="H548" s="228" t="s">
        <v>20</v>
      </c>
      <c r="I548" s="230"/>
      <c r="J548" s="227"/>
      <c r="K548" s="227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147</v>
      </c>
      <c r="AU548" s="235" t="s">
        <v>85</v>
      </c>
      <c r="AV548" s="13" t="s">
        <v>22</v>
      </c>
      <c r="AW548" s="13" t="s">
        <v>38</v>
      </c>
      <c r="AX548" s="13" t="s">
        <v>76</v>
      </c>
      <c r="AY548" s="235" t="s">
        <v>126</v>
      </c>
    </row>
    <row r="549" s="14" customFormat="1">
      <c r="A549" s="14"/>
      <c r="B549" s="236"/>
      <c r="C549" s="237"/>
      <c r="D549" s="219" t="s">
        <v>147</v>
      </c>
      <c r="E549" s="238" t="s">
        <v>20</v>
      </c>
      <c r="F549" s="239" t="s">
        <v>604</v>
      </c>
      <c r="G549" s="237"/>
      <c r="H549" s="240">
        <v>80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147</v>
      </c>
      <c r="AU549" s="246" t="s">
        <v>85</v>
      </c>
      <c r="AV549" s="14" t="s">
        <v>85</v>
      </c>
      <c r="AW549" s="14" t="s">
        <v>38</v>
      </c>
      <c r="AX549" s="14" t="s">
        <v>22</v>
      </c>
      <c r="AY549" s="246" t="s">
        <v>126</v>
      </c>
    </row>
    <row r="550" s="2" customFormat="1" ht="24.15" customHeight="1">
      <c r="A550" s="40"/>
      <c r="B550" s="41"/>
      <c r="C550" s="206" t="s">
        <v>605</v>
      </c>
      <c r="D550" s="206" t="s">
        <v>129</v>
      </c>
      <c r="E550" s="207" t="s">
        <v>606</v>
      </c>
      <c r="F550" s="208" t="s">
        <v>607</v>
      </c>
      <c r="G550" s="209" t="s">
        <v>195</v>
      </c>
      <c r="H550" s="210">
        <v>80</v>
      </c>
      <c r="I550" s="211"/>
      <c r="J550" s="212">
        <f>ROUND(I550*H550,2)</f>
        <v>0</v>
      </c>
      <c r="K550" s="208" t="s">
        <v>20</v>
      </c>
      <c r="L550" s="46"/>
      <c r="M550" s="213" t="s">
        <v>20</v>
      </c>
      <c r="N550" s="214" t="s">
        <v>47</v>
      </c>
      <c r="O550" s="86"/>
      <c r="P550" s="215">
        <f>O550*H550</f>
        <v>0</v>
      </c>
      <c r="Q550" s="215">
        <v>0.00033</v>
      </c>
      <c r="R550" s="215">
        <f>Q550*H550</f>
        <v>0.0264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232</v>
      </c>
      <c r="AT550" s="217" t="s">
        <v>129</v>
      </c>
      <c r="AU550" s="217" t="s">
        <v>85</v>
      </c>
      <c r="AY550" s="19" t="s">
        <v>126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22</v>
      </c>
      <c r="BK550" s="218">
        <f>ROUND(I550*H550,2)</f>
        <v>0</v>
      </c>
      <c r="BL550" s="19" t="s">
        <v>232</v>
      </c>
      <c r="BM550" s="217" t="s">
        <v>608</v>
      </c>
    </row>
    <row r="551" s="2" customFormat="1">
      <c r="A551" s="40"/>
      <c r="B551" s="41"/>
      <c r="C551" s="42"/>
      <c r="D551" s="219" t="s">
        <v>135</v>
      </c>
      <c r="E551" s="42"/>
      <c r="F551" s="220" t="s">
        <v>609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135</v>
      </c>
      <c r="AU551" s="19" t="s">
        <v>85</v>
      </c>
    </row>
    <row r="552" s="13" customFormat="1">
      <c r="A552" s="13"/>
      <c r="B552" s="226"/>
      <c r="C552" s="227"/>
      <c r="D552" s="219" t="s">
        <v>147</v>
      </c>
      <c r="E552" s="228" t="s">
        <v>20</v>
      </c>
      <c r="F552" s="229" t="s">
        <v>603</v>
      </c>
      <c r="G552" s="227"/>
      <c r="H552" s="228" t="s">
        <v>20</v>
      </c>
      <c r="I552" s="230"/>
      <c r="J552" s="227"/>
      <c r="K552" s="227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147</v>
      </c>
      <c r="AU552" s="235" t="s">
        <v>85</v>
      </c>
      <c r="AV552" s="13" t="s">
        <v>22</v>
      </c>
      <c r="AW552" s="13" t="s">
        <v>38</v>
      </c>
      <c r="AX552" s="13" t="s">
        <v>76</v>
      </c>
      <c r="AY552" s="235" t="s">
        <v>126</v>
      </c>
    </row>
    <row r="553" s="14" customFormat="1">
      <c r="A553" s="14"/>
      <c r="B553" s="236"/>
      <c r="C553" s="237"/>
      <c r="D553" s="219" t="s">
        <v>147</v>
      </c>
      <c r="E553" s="238" t="s">
        <v>20</v>
      </c>
      <c r="F553" s="239" t="s">
        <v>604</v>
      </c>
      <c r="G553" s="237"/>
      <c r="H553" s="240">
        <v>80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147</v>
      </c>
      <c r="AU553" s="246" t="s">
        <v>85</v>
      </c>
      <c r="AV553" s="14" t="s">
        <v>85</v>
      </c>
      <c r="AW553" s="14" t="s">
        <v>38</v>
      </c>
      <c r="AX553" s="14" t="s">
        <v>22</v>
      </c>
      <c r="AY553" s="246" t="s">
        <v>126</v>
      </c>
    </row>
    <row r="554" s="2" customFormat="1" ht="24.15" customHeight="1">
      <c r="A554" s="40"/>
      <c r="B554" s="41"/>
      <c r="C554" s="206" t="s">
        <v>610</v>
      </c>
      <c r="D554" s="206" t="s">
        <v>129</v>
      </c>
      <c r="E554" s="207" t="s">
        <v>611</v>
      </c>
      <c r="F554" s="208" t="s">
        <v>612</v>
      </c>
      <c r="G554" s="209" t="s">
        <v>189</v>
      </c>
      <c r="H554" s="210">
        <v>0.155</v>
      </c>
      <c r="I554" s="211"/>
      <c r="J554" s="212">
        <f>ROUND(I554*H554,2)</f>
        <v>0</v>
      </c>
      <c r="K554" s="208" t="s">
        <v>142</v>
      </c>
      <c r="L554" s="46"/>
      <c r="M554" s="213" t="s">
        <v>20</v>
      </c>
      <c r="N554" s="214" t="s">
        <v>47</v>
      </c>
      <c r="O554" s="86"/>
      <c r="P554" s="215">
        <f>O554*H554</f>
        <v>0</v>
      </c>
      <c r="Q554" s="215">
        <v>0</v>
      </c>
      <c r="R554" s="215">
        <f>Q554*H554</f>
        <v>0</v>
      </c>
      <c r="S554" s="215">
        <v>0</v>
      </c>
      <c r="T554" s="21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7" t="s">
        <v>232</v>
      </c>
      <c r="AT554" s="217" t="s">
        <v>129</v>
      </c>
      <c r="AU554" s="217" t="s">
        <v>85</v>
      </c>
      <c r="AY554" s="19" t="s">
        <v>126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9" t="s">
        <v>22</v>
      </c>
      <c r="BK554" s="218">
        <f>ROUND(I554*H554,2)</f>
        <v>0</v>
      </c>
      <c r="BL554" s="19" t="s">
        <v>232</v>
      </c>
      <c r="BM554" s="217" t="s">
        <v>613</v>
      </c>
    </row>
    <row r="555" s="2" customFormat="1">
      <c r="A555" s="40"/>
      <c r="B555" s="41"/>
      <c r="C555" s="42"/>
      <c r="D555" s="219" t="s">
        <v>135</v>
      </c>
      <c r="E555" s="42"/>
      <c r="F555" s="220" t="s">
        <v>614</v>
      </c>
      <c r="G555" s="42"/>
      <c r="H555" s="42"/>
      <c r="I555" s="221"/>
      <c r="J555" s="42"/>
      <c r="K555" s="42"/>
      <c r="L555" s="46"/>
      <c r="M555" s="222"/>
      <c r="N555" s="223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135</v>
      </c>
      <c r="AU555" s="19" t="s">
        <v>85</v>
      </c>
    </row>
    <row r="556" s="2" customFormat="1">
      <c r="A556" s="40"/>
      <c r="B556" s="41"/>
      <c r="C556" s="42"/>
      <c r="D556" s="224" t="s">
        <v>145</v>
      </c>
      <c r="E556" s="42"/>
      <c r="F556" s="225" t="s">
        <v>615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145</v>
      </c>
      <c r="AU556" s="19" t="s">
        <v>85</v>
      </c>
    </row>
    <row r="557" s="2" customFormat="1" ht="24.15" customHeight="1">
      <c r="A557" s="40"/>
      <c r="B557" s="41"/>
      <c r="C557" s="206" t="s">
        <v>616</v>
      </c>
      <c r="D557" s="206" t="s">
        <v>129</v>
      </c>
      <c r="E557" s="207" t="s">
        <v>617</v>
      </c>
      <c r="F557" s="208" t="s">
        <v>618</v>
      </c>
      <c r="G557" s="209" t="s">
        <v>189</v>
      </c>
      <c r="H557" s="210">
        <v>0.155</v>
      </c>
      <c r="I557" s="211"/>
      <c r="J557" s="212">
        <f>ROUND(I557*H557,2)</f>
        <v>0</v>
      </c>
      <c r="K557" s="208" t="s">
        <v>142</v>
      </c>
      <c r="L557" s="46"/>
      <c r="M557" s="213" t="s">
        <v>20</v>
      </c>
      <c r="N557" s="214" t="s">
        <v>47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232</v>
      </c>
      <c r="AT557" s="217" t="s">
        <v>129</v>
      </c>
      <c r="AU557" s="217" t="s">
        <v>85</v>
      </c>
      <c r="AY557" s="19" t="s">
        <v>126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22</v>
      </c>
      <c r="BK557" s="218">
        <f>ROUND(I557*H557,2)</f>
        <v>0</v>
      </c>
      <c r="BL557" s="19" t="s">
        <v>232</v>
      </c>
      <c r="BM557" s="217" t="s">
        <v>619</v>
      </c>
    </row>
    <row r="558" s="2" customFormat="1">
      <c r="A558" s="40"/>
      <c r="B558" s="41"/>
      <c r="C558" s="42"/>
      <c r="D558" s="219" t="s">
        <v>135</v>
      </c>
      <c r="E558" s="42"/>
      <c r="F558" s="220" t="s">
        <v>620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135</v>
      </c>
      <c r="AU558" s="19" t="s">
        <v>85</v>
      </c>
    </row>
    <row r="559" s="2" customFormat="1">
      <c r="A559" s="40"/>
      <c r="B559" s="41"/>
      <c r="C559" s="42"/>
      <c r="D559" s="224" t="s">
        <v>145</v>
      </c>
      <c r="E559" s="42"/>
      <c r="F559" s="225" t="s">
        <v>621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145</v>
      </c>
      <c r="AU559" s="19" t="s">
        <v>85</v>
      </c>
    </row>
    <row r="560" s="12" customFormat="1" ht="22.8" customHeight="1">
      <c r="A560" s="12"/>
      <c r="B560" s="190"/>
      <c r="C560" s="191"/>
      <c r="D560" s="192" t="s">
        <v>75</v>
      </c>
      <c r="E560" s="204" t="s">
        <v>622</v>
      </c>
      <c r="F560" s="204" t="s">
        <v>623</v>
      </c>
      <c r="G560" s="191"/>
      <c r="H560" s="191"/>
      <c r="I560" s="194"/>
      <c r="J560" s="205">
        <f>BK560</f>
        <v>0</v>
      </c>
      <c r="K560" s="191"/>
      <c r="L560" s="196"/>
      <c r="M560" s="197"/>
      <c r="N560" s="198"/>
      <c r="O560" s="198"/>
      <c r="P560" s="199">
        <f>SUM(P561:P582)</f>
        <v>0</v>
      </c>
      <c r="Q560" s="198"/>
      <c r="R560" s="199">
        <f>SUM(R561:R582)</f>
        <v>0</v>
      </c>
      <c r="S560" s="198"/>
      <c r="T560" s="200">
        <f>SUM(T561:T582)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1" t="s">
        <v>85</v>
      </c>
      <c r="AT560" s="202" t="s">
        <v>75</v>
      </c>
      <c r="AU560" s="202" t="s">
        <v>22</v>
      </c>
      <c r="AY560" s="201" t="s">
        <v>126</v>
      </c>
      <c r="BK560" s="203">
        <f>SUM(BK561:BK582)</f>
        <v>0</v>
      </c>
    </row>
    <row r="561" s="2" customFormat="1" ht="37.8" customHeight="1">
      <c r="A561" s="40"/>
      <c r="B561" s="41"/>
      <c r="C561" s="206" t="s">
        <v>624</v>
      </c>
      <c r="D561" s="206" t="s">
        <v>129</v>
      </c>
      <c r="E561" s="207" t="s">
        <v>625</v>
      </c>
      <c r="F561" s="208" t="s">
        <v>626</v>
      </c>
      <c r="G561" s="209" t="s">
        <v>132</v>
      </c>
      <c r="H561" s="210">
        <v>8</v>
      </c>
      <c r="I561" s="211"/>
      <c r="J561" s="212">
        <f>ROUND(I561*H561,2)</f>
        <v>0</v>
      </c>
      <c r="K561" s="208" t="s">
        <v>20</v>
      </c>
      <c r="L561" s="46"/>
      <c r="M561" s="213" t="s">
        <v>20</v>
      </c>
      <c r="N561" s="214" t="s">
        <v>47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232</v>
      </c>
      <c r="AT561" s="217" t="s">
        <v>129</v>
      </c>
      <c r="AU561" s="217" t="s">
        <v>85</v>
      </c>
      <c r="AY561" s="19" t="s">
        <v>126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22</v>
      </c>
      <c r="BK561" s="218">
        <f>ROUND(I561*H561,2)</f>
        <v>0</v>
      </c>
      <c r="BL561" s="19" t="s">
        <v>232</v>
      </c>
      <c r="BM561" s="217" t="s">
        <v>627</v>
      </c>
    </row>
    <row r="562" s="2" customFormat="1">
      <c r="A562" s="40"/>
      <c r="B562" s="41"/>
      <c r="C562" s="42"/>
      <c r="D562" s="219" t="s">
        <v>135</v>
      </c>
      <c r="E562" s="42"/>
      <c r="F562" s="220" t="s">
        <v>628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135</v>
      </c>
      <c r="AU562" s="19" t="s">
        <v>85</v>
      </c>
    </row>
    <row r="563" s="13" customFormat="1">
      <c r="A563" s="13"/>
      <c r="B563" s="226"/>
      <c r="C563" s="227"/>
      <c r="D563" s="219" t="s">
        <v>147</v>
      </c>
      <c r="E563" s="228" t="s">
        <v>20</v>
      </c>
      <c r="F563" s="229" t="s">
        <v>171</v>
      </c>
      <c r="G563" s="227"/>
      <c r="H563" s="228" t="s">
        <v>20</v>
      </c>
      <c r="I563" s="230"/>
      <c r="J563" s="227"/>
      <c r="K563" s="227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147</v>
      </c>
      <c r="AU563" s="235" t="s">
        <v>85</v>
      </c>
      <c r="AV563" s="13" t="s">
        <v>22</v>
      </c>
      <c r="AW563" s="13" t="s">
        <v>38</v>
      </c>
      <c r="AX563" s="13" t="s">
        <v>76</v>
      </c>
      <c r="AY563" s="235" t="s">
        <v>126</v>
      </c>
    </row>
    <row r="564" s="14" customFormat="1">
      <c r="A564" s="14"/>
      <c r="B564" s="236"/>
      <c r="C564" s="237"/>
      <c r="D564" s="219" t="s">
        <v>147</v>
      </c>
      <c r="E564" s="238" t="s">
        <v>20</v>
      </c>
      <c r="F564" s="239" t="s">
        <v>186</v>
      </c>
      <c r="G564" s="237"/>
      <c r="H564" s="240">
        <v>8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147</v>
      </c>
      <c r="AU564" s="246" t="s">
        <v>85</v>
      </c>
      <c r="AV564" s="14" t="s">
        <v>85</v>
      </c>
      <c r="AW564" s="14" t="s">
        <v>38</v>
      </c>
      <c r="AX564" s="14" t="s">
        <v>22</v>
      </c>
      <c r="AY564" s="246" t="s">
        <v>126</v>
      </c>
    </row>
    <row r="565" s="2" customFormat="1" ht="37.8" customHeight="1">
      <c r="A565" s="40"/>
      <c r="B565" s="41"/>
      <c r="C565" s="206" t="s">
        <v>629</v>
      </c>
      <c r="D565" s="206" t="s">
        <v>129</v>
      </c>
      <c r="E565" s="207" t="s">
        <v>630</v>
      </c>
      <c r="F565" s="208" t="s">
        <v>626</v>
      </c>
      <c r="G565" s="209" t="s">
        <v>132</v>
      </c>
      <c r="H565" s="210">
        <v>4</v>
      </c>
      <c r="I565" s="211"/>
      <c r="J565" s="212">
        <f>ROUND(I565*H565,2)</f>
        <v>0</v>
      </c>
      <c r="K565" s="208" t="s">
        <v>20</v>
      </c>
      <c r="L565" s="46"/>
      <c r="M565" s="213" t="s">
        <v>20</v>
      </c>
      <c r="N565" s="214" t="s">
        <v>47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232</v>
      </c>
      <c r="AT565" s="217" t="s">
        <v>129</v>
      </c>
      <c r="AU565" s="217" t="s">
        <v>85</v>
      </c>
      <c r="AY565" s="19" t="s">
        <v>126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22</v>
      </c>
      <c r="BK565" s="218">
        <f>ROUND(I565*H565,2)</f>
        <v>0</v>
      </c>
      <c r="BL565" s="19" t="s">
        <v>232</v>
      </c>
      <c r="BM565" s="217" t="s">
        <v>631</v>
      </c>
    </row>
    <row r="566" s="2" customFormat="1">
      <c r="A566" s="40"/>
      <c r="B566" s="41"/>
      <c r="C566" s="42"/>
      <c r="D566" s="219" t="s">
        <v>135</v>
      </c>
      <c r="E566" s="42"/>
      <c r="F566" s="220" t="s">
        <v>632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135</v>
      </c>
      <c r="AU566" s="19" t="s">
        <v>85</v>
      </c>
    </row>
    <row r="567" s="13" customFormat="1">
      <c r="A567" s="13"/>
      <c r="B567" s="226"/>
      <c r="C567" s="227"/>
      <c r="D567" s="219" t="s">
        <v>147</v>
      </c>
      <c r="E567" s="228" t="s">
        <v>20</v>
      </c>
      <c r="F567" s="229" t="s">
        <v>171</v>
      </c>
      <c r="G567" s="227"/>
      <c r="H567" s="228" t="s">
        <v>20</v>
      </c>
      <c r="I567" s="230"/>
      <c r="J567" s="227"/>
      <c r="K567" s="227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147</v>
      </c>
      <c r="AU567" s="235" t="s">
        <v>85</v>
      </c>
      <c r="AV567" s="13" t="s">
        <v>22</v>
      </c>
      <c r="AW567" s="13" t="s">
        <v>38</v>
      </c>
      <c r="AX567" s="13" t="s">
        <v>76</v>
      </c>
      <c r="AY567" s="235" t="s">
        <v>126</v>
      </c>
    </row>
    <row r="568" s="14" customFormat="1">
      <c r="A568" s="14"/>
      <c r="B568" s="236"/>
      <c r="C568" s="237"/>
      <c r="D568" s="219" t="s">
        <v>147</v>
      </c>
      <c r="E568" s="238" t="s">
        <v>20</v>
      </c>
      <c r="F568" s="239" t="s">
        <v>133</v>
      </c>
      <c r="G568" s="237"/>
      <c r="H568" s="240">
        <v>4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147</v>
      </c>
      <c r="AU568" s="246" t="s">
        <v>85</v>
      </c>
      <c r="AV568" s="14" t="s">
        <v>85</v>
      </c>
      <c r="AW568" s="14" t="s">
        <v>38</v>
      </c>
      <c r="AX568" s="14" t="s">
        <v>22</v>
      </c>
      <c r="AY568" s="246" t="s">
        <v>126</v>
      </c>
    </row>
    <row r="569" s="2" customFormat="1" ht="24.15" customHeight="1">
      <c r="A569" s="40"/>
      <c r="B569" s="41"/>
      <c r="C569" s="206" t="s">
        <v>633</v>
      </c>
      <c r="D569" s="206" t="s">
        <v>129</v>
      </c>
      <c r="E569" s="207" t="s">
        <v>634</v>
      </c>
      <c r="F569" s="208" t="s">
        <v>635</v>
      </c>
      <c r="G569" s="209" t="s">
        <v>132</v>
      </c>
      <c r="H569" s="210">
        <v>4</v>
      </c>
      <c r="I569" s="211"/>
      <c r="J569" s="212">
        <f>ROUND(I569*H569,2)</f>
        <v>0</v>
      </c>
      <c r="K569" s="208" t="s">
        <v>20</v>
      </c>
      <c r="L569" s="46"/>
      <c r="M569" s="213" t="s">
        <v>20</v>
      </c>
      <c r="N569" s="214" t="s">
        <v>47</v>
      </c>
      <c r="O569" s="86"/>
      <c r="P569" s="215">
        <f>O569*H569</f>
        <v>0</v>
      </c>
      <c r="Q569" s="215">
        <v>0</v>
      </c>
      <c r="R569" s="215">
        <f>Q569*H569</f>
        <v>0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232</v>
      </c>
      <c r="AT569" s="217" t="s">
        <v>129</v>
      </c>
      <c r="AU569" s="217" t="s">
        <v>85</v>
      </c>
      <c r="AY569" s="19" t="s">
        <v>126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22</v>
      </c>
      <c r="BK569" s="218">
        <f>ROUND(I569*H569,2)</f>
        <v>0</v>
      </c>
      <c r="BL569" s="19" t="s">
        <v>232</v>
      </c>
      <c r="BM569" s="217" t="s">
        <v>636</v>
      </c>
    </row>
    <row r="570" s="2" customFormat="1">
      <c r="A570" s="40"/>
      <c r="B570" s="41"/>
      <c r="C570" s="42"/>
      <c r="D570" s="219" t="s">
        <v>135</v>
      </c>
      <c r="E570" s="42"/>
      <c r="F570" s="220" t="s">
        <v>637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135</v>
      </c>
      <c r="AU570" s="19" t="s">
        <v>85</v>
      </c>
    </row>
    <row r="571" s="13" customFormat="1">
      <c r="A571" s="13"/>
      <c r="B571" s="226"/>
      <c r="C571" s="227"/>
      <c r="D571" s="219" t="s">
        <v>147</v>
      </c>
      <c r="E571" s="228" t="s">
        <v>20</v>
      </c>
      <c r="F571" s="229" t="s">
        <v>171</v>
      </c>
      <c r="G571" s="227"/>
      <c r="H571" s="228" t="s">
        <v>20</v>
      </c>
      <c r="I571" s="230"/>
      <c r="J571" s="227"/>
      <c r="K571" s="227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147</v>
      </c>
      <c r="AU571" s="235" t="s">
        <v>85</v>
      </c>
      <c r="AV571" s="13" t="s">
        <v>22</v>
      </c>
      <c r="AW571" s="13" t="s">
        <v>38</v>
      </c>
      <c r="AX571" s="13" t="s">
        <v>76</v>
      </c>
      <c r="AY571" s="235" t="s">
        <v>126</v>
      </c>
    </row>
    <row r="572" s="14" customFormat="1">
      <c r="A572" s="14"/>
      <c r="B572" s="236"/>
      <c r="C572" s="237"/>
      <c r="D572" s="219" t="s">
        <v>147</v>
      </c>
      <c r="E572" s="238" t="s">
        <v>20</v>
      </c>
      <c r="F572" s="239" t="s">
        <v>133</v>
      </c>
      <c r="G572" s="237"/>
      <c r="H572" s="240">
        <v>4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147</v>
      </c>
      <c r="AU572" s="246" t="s">
        <v>85</v>
      </c>
      <c r="AV572" s="14" t="s">
        <v>85</v>
      </c>
      <c r="AW572" s="14" t="s">
        <v>38</v>
      </c>
      <c r="AX572" s="14" t="s">
        <v>22</v>
      </c>
      <c r="AY572" s="246" t="s">
        <v>126</v>
      </c>
    </row>
    <row r="573" s="2" customFormat="1" ht="24.15" customHeight="1">
      <c r="A573" s="40"/>
      <c r="B573" s="41"/>
      <c r="C573" s="206" t="s">
        <v>638</v>
      </c>
      <c r="D573" s="206" t="s">
        <v>129</v>
      </c>
      <c r="E573" s="207" t="s">
        <v>639</v>
      </c>
      <c r="F573" s="208" t="s">
        <v>640</v>
      </c>
      <c r="G573" s="209" t="s">
        <v>132</v>
      </c>
      <c r="H573" s="210">
        <v>12</v>
      </c>
      <c r="I573" s="211"/>
      <c r="J573" s="212">
        <f>ROUND(I573*H573,2)</f>
        <v>0</v>
      </c>
      <c r="K573" s="208" t="s">
        <v>20</v>
      </c>
      <c r="L573" s="46"/>
      <c r="M573" s="213" t="s">
        <v>20</v>
      </c>
      <c r="N573" s="214" t="s">
        <v>47</v>
      </c>
      <c r="O573" s="86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232</v>
      </c>
      <c r="AT573" s="217" t="s">
        <v>129</v>
      </c>
      <c r="AU573" s="217" t="s">
        <v>85</v>
      </c>
      <c r="AY573" s="19" t="s">
        <v>126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22</v>
      </c>
      <c r="BK573" s="218">
        <f>ROUND(I573*H573,2)</f>
        <v>0</v>
      </c>
      <c r="BL573" s="19" t="s">
        <v>232</v>
      </c>
      <c r="BM573" s="217" t="s">
        <v>641</v>
      </c>
    </row>
    <row r="574" s="2" customFormat="1">
      <c r="A574" s="40"/>
      <c r="B574" s="41"/>
      <c r="C574" s="42"/>
      <c r="D574" s="219" t="s">
        <v>135</v>
      </c>
      <c r="E574" s="42"/>
      <c r="F574" s="220" t="s">
        <v>642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135</v>
      </c>
      <c r="AU574" s="19" t="s">
        <v>85</v>
      </c>
    </row>
    <row r="575" s="13" customFormat="1">
      <c r="A575" s="13"/>
      <c r="B575" s="226"/>
      <c r="C575" s="227"/>
      <c r="D575" s="219" t="s">
        <v>147</v>
      </c>
      <c r="E575" s="228" t="s">
        <v>20</v>
      </c>
      <c r="F575" s="229" t="s">
        <v>148</v>
      </c>
      <c r="G575" s="227"/>
      <c r="H575" s="228" t="s">
        <v>20</v>
      </c>
      <c r="I575" s="230"/>
      <c r="J575" s="227"/>
      <c r="K575" s="227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147</v>
      </c>
      <c r="AU575" s="235" t="s">
        <v>85</v>
      </c>
      <c r="AV575" s="13" t="s">
        <v>22</v>
      </c>
      <c r="AW575" s="13" t="s">
        <v>38</v>
      </c>
      <c r="AX575" s="13" t="s">
        <v>76</v>
      </c>
      <c r="AY575" s="235" t="s">
        <v>126</v>
      </c>
    </row>
    <row r="576" s="14" customFormat="1">
      <c r="A576" s="14"/>
      <c r="B576" s="236"/>
      <c r="C576" s="237"/>
      <c r="D576" s="219" t="s">
        <v>147</v>
      </c>
      <c r="E576" s="238" t="s">
        <v>20</v>
      </c>
      <c r="F576" s="239" t="s">
        <v>200</v>
      </c>
      <c r="G576" s="237"/>
      <c r="H576" s="240">
        <v>12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147</v>
      </c>
      <c r="AU576" s="246" t="s">
        <v>85</v>
      </c>
      <c r="AV576" s="14" t="s">
        <v>85</v>
      </c>
      <c r="AW576" s="14" t="s">
        <v>38</v>
      </c>
      <c r="AX576" s="14" t="s">
        <v>22</v>
      </c>
      <c r="AY576" s="246" t="s">
        <v>126</v>
      </c>
    </row>
    <row r="577" s="2" customFormat="1" ht="24.15" customHeight="1">
      <c r="A577" s="40"/>
      <c r="B577" s="41"/>
      <c r="C577" s="206" t="s">
        <v>643</v>
      </c>
      <c r="D577" s="206" t="s">
        <v>129</v>
      </c>
      <c r="E577" s="207" t="s">
        <v>644</v>
      </c>
      <c r="F577" s="208" t="s">
        <v>645</v>
      </c>
      <c r="G577" s="209" t="s">
        <v>189</v>
      </c>
      <c r="H577" s="210">
        <v>0.59999999999999998</v>
      </c>
      <c r="I577" s="211"/>
      <c r="J577" s="212">
        <f>ROUND(I577*H577,2)</f>
        <v>0</v>
      </c>
      <c r="K577" s="208" t="s">
        <v>142</v>
      </c>
      <c r="L577" s="46"/>
      <c r="M577" s="213" t="s">
        <v>20</v>
      </c>
      <c r="N577" s="214" t="s">
        <v>47</v>
      </c>
      <c r="O577" s="86"/>
      <c r="P577" s="215">
        <f>O577*H577</f>
        <v>0</v>
      </c>
      <c r="Q577" s="215">
        <v>0</v>
      </c>
      <c r="R577" s="215">
        <f>Q577*H577</f>
        <v>0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232</v>
      </c>
      <c r="AT577" s="217" t="s">
        <v>129</v>
      </c>
      <c r="AU577" s="217" t="s">
        <v>85</v>
      </c>
      <c r="AY577" s="19" t="s">
        <v>126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22</v>
      </c>
      <c r="BK577" s="218">
        <f>ROUND(I577*H577,2)</f>
        <v>0</v>
      </c>
      <c r="BL577" s="19" t="s">
        <v>232</v>
      </c>
      <c r="BM577" s="217" t="s">
        <v>646</v>
      </c>
    </row>
    <row r="578" s="2" customFormat="1">
      <c r="A578" s="40"/>
      <c r="B578" s="41"/>
      <c r="C578" s="42"/>
      <c r="D578" s="219" t="s">
        <v>135</v>
      </c>
      <c r="E578" s="42"/>
      <c r="F578" s="220" t="s">
        <v>647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135</v>
      </c>
      <c r="AU578" s="19" t="s">
        <v>85</v>
      </c>
    </row>
    <row r="579" s="2" customFormat="1">
      <c r="A579" s="40"/>
      <c r="B579" s="41"/>
      <c r="C579" s="42"/>
      <c r="D579" s="224" t="s">
        <v>145</v>
      </c>
      <c r="E579" s="42"/>
      <c r="F579" s="225" t="s">
        <v>648</v>
      </c>
      <c r="G579" s="42"/>
      <c r="H579" s="42"/>
      <c r="I579" s="221"/>
      <c r="J579" s="42"/>
      <c r="K579" s="42"/>
      <c r="L579" s="46"/>
      <c r="M579" s="222"/>
      <c r="N579" s="223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145</v>
      </c>
      <c r="AU579" s="19" t="s">
        <v>85</v>
      </c>
    </row>
    <row r="580" s="2" customFormat="1" ht="33" customHeight="1">
      <c r="A580" s="40"/>
      <c r="B580" s="41"/>
      <c r="C580" s="206" t="s">
        <v>649</v>
      </c>
      <c r="D580" s="206" t="s">
        <v>129</v>
      </c>
      <c r="E580" s="207" t="s">
        <v>650</v>
      </c>
      <c r="F580" s="208" t="s">
        <v>651</v>
      </c>
      <c r="G580" s="209" t="s">
        <v>189</v>
      </c>
      <c r="H580" s="210">
        <v>0.59999999999999998</v>
      </c>
      <c r="I580" s="211"/>
      <c r="J580" s="212">
        <f>ROUND(I580*H580,2)</f>
        <v>0</v>
      </c>
      <c r="K580" s="208" t="s">
        <v>142</v>
      </c>
      <c r="L580" s="46"/>
      <c r="M580" s="213" t="s">
        <v>20</v>
      </c>
      <c r="N580" s="214" t="s">
        <v>47</v>
      </c>
      <c r="O580" s="86"/>
      <c r="P580" s="215">
        <f>O580*H580</f>
        <v>0</v>
      </c>
      <c r="Q580" s="215">
        <v>0</v>
      </c>
      <c r="R580" s="215">
        <f>Q580*H580</f>
        <v>0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232</v>
      </c>
      <c r="AT580" s="217" t="s">
        <v>129</v>
      </c>
      <c r="AU580" s="217" t="s">
        <v>85</v>
      </c>
      <c r="AY580" s="19" t="s">
        <v>126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22</v>
      </c>
      <c r="BK580" s="218">
        <f>ROUND(I580*H580,2)</f>
        <v>0</v>
      </c>
      <c r="BL580" s="19" t="s">
        <v>232</v>
      </c>
      <c r="BM580" s="217" t="s">
        <v>652</v>
      </c>
    </row>
    <row r="581" s="2" customFormat="1">
      <c r="A581" s="40"/>
      <c r="B581" s="41"/>
      <c r="C581" s="42"/>
      <c r="D581" s="219" t="s">
        <v>135</v>
      </c>
      <c r="E581" s="42"/>
      <c r="F581" s="220" t="s">
        <v>653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135</v>
      </c>
      <c r="AU581" s="19" t="s">
        <v>85</v>
      </c>
    </row>
    <row r="582" s="2" customFormat="1">
      <c r="A582" s="40"/>
      <c r="B582" s="41"/>
      <c r="C582" s="42"/>
      <c r="D582" s="224" t="s">
        <v>145</v>
      </c>
      <c r="E582" s="42"/>
      <c r="F582" s="225" t="s">
        <v>654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145</v>
      </c>
      <c r="AU582" s="19" t="s">
        <v>85</v>
      </c>
    </row>
    <row r="583" s="12" customFormat="1" ht="22.8" customHeight="1">
      <c r="A583" s="12"/>
      <c r="B583" s="190"/>
      <c r="C583" s="191"/>
      <c r="D583" s="192" t="s">
        <v>75</v>
      </c>
      <c r="E583" s="204" t="s">
        <v>655</v>
      </c>
      <c r="F583" s="204" t="s">
        <v>656</v>
      </c>
      <c r="G583" s="191"/>
      <c r="H583" s="191"/>
      <c r="I583" s="194"/>
      <c r="J583" s="205">
        <f>BK583</f>
        <v>0</v>
      </c>
      <c r="K583" s="191"/>
      <c r="L583" s="196"/>
      <c r="M583" s="197"/>
      <c r="N583" s="198"/>
      <c r="O583" s="198"/>
      <c r="P583" s="199">
        <f>SUM(P584:P634)</f>
        <v>0</v>
      </c>
      <c r="Q583" s="198"/>
      <c r="R583" s="199">
        <f>SUM(R584:R634)</f>
        <v>1.4428907629999999</v>
      </c>
      <c r="S583" s="198"/>
      <c r="T583" s="200">
        <f>SUM(T584:T634)</f>
        <v>0.43318719999999999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01" t="s">
        <v>85</v>
      </c>
      <c r="AT583" s="202" t="s">
        <v>75</v>
      </c>
      <c r="AU583" s="202" t="s">
        <v>22</v>
      </c>
      <c r="AY583" s="201" t="s">
        <v>126</v>
      </c>
      <c r="BK583" s="203">
        <f>SUM(BK584:BK634)</f>
        <v>0</v>
      </c>
    </row>
    <row r="584" s="2" customFormat="1" ht="16.5" customHeight="1">
      <c r="A584" s="40"/>
      <c r="B584" s="41"/>
      <c r="C584" s="206" t="s">
        <v>657</v>
      </c>
      <c r="D584" s="206" t="s">
        <v>129</v>
      </c>
      <c r="E584" s="207" t="s">
        <v>658</v>
      </c>
      <c r="F584" s="208" t="s">
        <v>659</v>
      </c>
      <c r="G584" s="209" t="s">
        <v>195</v>
      </c>
      <c r="H584" s="210">
        <v>38.460000000000001</v>
      </c>
      <c r="I584" s="211"/>
      <c r="J584" s="212">
        <f>ROUND(I584*H584,2)</f>
        <v>0</v>
      </c>
      <c r="K584" s="208" t="s">
        <v>142</v>
      </c>
      <c r="L584" s="46"/>
      <c r="M584" s="213" t="s">
        <v>20</v>
      </c>
      <c r="N584" s="214" t="s">
        <v>47</v>
      </c>
      <c r="O584" s="86"/>
      <c r="P584" s="215">
        <f>O584*H584</f>
        <v>0</v>
      </c>
      <c r="Q584" s="215">
        <v>0</v>
      </c>
      <c r="R584" s="215">
        <f>Q584*H584</f>
        <v>0</v>
      </c>
      <c r="S584" s="215">
        <v>0.0017600000000000001</v>
      </c>
      <c r="T584" s="216">
        <f>S584*H584</f>
        <v>0.067689600000000003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232</v>
      </c>
      <c r="AT584" s="217" t="s">
        <v>129</v>
      </c>
      <c r="AU584" s="217" t="s">
        <v>85</v>
      </c>
      <c r="AY584" s="19" t="s">
        <v>126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22</v>
      </c>
      <c r="BK584" s="218">
        <f>ROUND(I584*H584,2)</f>
        <v>0</v>
      </c>
      <c r="BL584" s="19" t="s">
        <v>232</v>
      </c>
      <c r="BM584" s="217" t="s">
        <v>660</v>
      </c>
    </row>
    <row r="585" s="2" customFormat="1">
      <c r="A585" s="40"/>
      <c r="B585" s="41"/>
      <c r="C585" s="42"/>
      <c r="D585" s="219" t="s">
        <v>135</v>
      </c>
      <c r="E585" s="42"/>
      <c r="F585" s="220" t="s">
        <v>661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135</v>
      </c>
      <c r="AU585" s="19" t="s">
        <v>85</v>
      </c>
    </row>
    <row r="586" s="2" customFormat="1">
      <c r="A586" s="40"/>
      <c r="B586" s="41"/>
      <c r="C586" s="42"/>
      <c r="D586" s="224" t="s">
        <v>145</v>
      </c>
      <c r="E586" s="42"/>
      <c r="F586" s="225" t="s">
        <v>662</v>
      </c>
      <c r="G586" s="42"/>
      <c r="H586" s="42"/>
      <c r="I586" s="221"/>
      <c r="J586" s="42"/>
      <c r="K586" s="42"/>
      <c r="L586" s="46"/>
      <c r="M586" s="222"/>
      <c r="N586" s="223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145</v>
      </c>
      <c r="AU586" s="19" t="s">
        <v>85</v>
      </c>
    </row>
    <row r="587" s="13" customFormat="1">
      <c r="A587" s="13"/>
      <c r="B587" s="226"/>
      <c r="C587" s="227"/>
      <c r="D587" s="219" t="s">
        <v>147</v>
      </c>
      <c r="E587" s="228" t="s">
        <v>20</v>
      </c>
      <c r="F587" s="229" t="s">
        <v>663</v>
      </c>
      <c r="G587" s="227"/>
      <c r="H587" s="228" t="s">
        <v>20</v>
      </c>
      <c r="I587" s="230"/>
      <c r="J587" s="227"/>
      <c r="K587" s="227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147</v>
      </c>
      <c r="AU587" s="235" t="s">
        <v>85</v>
      </c>
      <c r="AV587" s="13" t="s">
        <v>22</v>
      </c>
      <c r="AW587" s="13" t="s">
        <v>38</v>
      </c>
      <c r="AX587" s="13" t="s">
        <v>76</v>
      </c>
      <c r="AY587" s="235" t="s">
        <v>126</v>
      </c>
    </row>
    <row r="588" s="13" customFormat="1">
      <c r="A588" s="13"/>
      <c r="B588" s="226"/>
      <c r="C588" s="227"/>
      <c r="D588" s="219" t="s">
        <v>147</v>
      </c>
      <c r="E588" s="228" t="s">
        <v>20</v>
      </c>
      <c r="F588" s="229" t="s">
        <v>664</v>
      </c>
      <c r="G588" s="227"/>
      <c r="H588" s="228" t="s">
        <v>20</v>
      </c>
      <c r="I588" s="230"/>
      <c r="J588" s="227"/>
      <c r="K588" s="227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147</v>
      </c>
      <c r="AU588" s="235" t="s">
        <v>85</v>
      </c>
      <c r="AV588" s="13" t="s">
        <v>22</v>
      </c>
      <c r="AW588" s="13" t="s">
        <v>38</v>
      </c>
      <c r="AX588" s="13" t="s">
        <v>76</v>
      </c>
      <c r="AY588" s="235" t="s">
        <v>126</v>
      </c>
    </row>
    <row r="589" s="14" customFormat="1">
      <c r="A589" s="14"/>
      <c r="B589" s="236"/>
      <c r="C589" s="237"/>
      <c r="D589" s="219" t="s">
        <v>147</v>
      </c>
      <c r="E589" s="238" t="s">
        <v>20</v>
      </c>
      <c r="F589" s="239" t="s">
        <v>665</v>
      </c>
      <c r="G589" s="237"/>
      <c r="H589" s="240">
        <v>38.460000000000001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6" t="s">
        <v>147</v>
      </c>
      <c r="AU589" s="246" t="s">
        <v>85</v>
      </c>
      <c r="AV589" s="14" t="s">
        <v>85</v>
      </c>
      <c r="AW589" s="14" t="s">
        <v>38</v>
      </c>
      <c r="AX589" s="14" t="s">
        <v>22</v>
      </c>
      <c r="AY589" s="246" t="s">
        <v>126</v>
      </c>
    </row>
    <row r="590" s="2" customFormat="1" ht="24.15" customHeight="1">
      <c r="A590" s="40"/>
      <c r="B590" s="41"/>
      <c r="C590" s="206" t="s">
        <v>666</v>
      </c>
      <c r="D590" s="206" t="s">
        <v>129</v>
      </c>
      <c r="E590" s="207" t="s">
        <v>667</v>
      </c>
      <c r="F590" s="208" t="s">
        <v>668</v>
      </c>
      <c r="G590" s="209" t="s">
        <v>195</v>
      </c>
      <c r="H590" s="210">
        <v>177.66</v>
      </c>
      <c r="I590" s="211"/>
      <c r="J590" s="212">
        <f>ROUND(I590*H590,2)</f>
        <v>0</v>
      </c>
      <c r="K590" s="208" t="s">
        <v>142</v>
      </c>
      <c r="L590" s="46"/>
      <c r="M590" s="213" t="s">
        <v>20</v>
      </c>
      <c r="N590" s="214" t="s">
        <v>47</v>
      </c>
      <c r="O590" s="86"/>
      <c r="P590" s="215">
        <f>O590*H590</f>
        <v>0</v>
      </c>
      <c r="Q590" s="215">
        <v>0</v>
      </c>
      <c r="R590" s="215">
        <f>Q590*H590</f>
        <v>0</v>
      </c>
      <c r="S590" s="215">
        <v>0.00191</v>
      </c>
      <c r="T590" s="216">
        <f>S590*H590</f>
        <v>0.33933059999999998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7" t="s">
        <v>232</v>
      </c>
      <c r="AT590" s="217" t="s">
        <v>129</v>
      </c>
      <c r="AU590" s="217" t="s">
        <v>85</v>
      </c>
      <c r="AY590" s="19" t="s">
        <v>126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9" t="s">
        <v>22</v>
      </c>
      <c r="BK590" s="218">
        <f>ROUND(I590*H590,2)</f>
        <v>0</v>
      </c>
      <c r="BL590" s="19" t="s">
        <v>232</v>
      </c>
      <c r="BM590" s="217" t="s">
        <v>669</v>
      </c>
    </row>
    <row r="591" s="2" customFormat="1">
      <c r="A591" s="40"/>
      <c r="B591" s="41"/>
      <c r="C591" s="42"/>
      <c r="D591" s="219" t="s">
        <v>135</v>
      </c>
      <c r="E591" s="42"/>
      <c r="F591" s="220" t="s">
        <v>670</v>
      </c>
      <c r="G591" s="42"/>
      <c r="H591" s="42"/>
      <c r="I591" s="221"/>
      <c r="J591" s="42"/>
      <c r="K591" s="42"/>
      <c r="L591" s="46"/>
      <c r="M591" s="222"/>
      <c r="N591" s="223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135</v>
      </c>
      <c r="AU591" s="19" t="s">
        <v>85</v>
      </c>
    </row>
    <row r="592" s="2" customFormat="1">
      <c r="A592" s="40"/>
      <c r="B592" s="41"/>
      <c r="C592" s="42"/>
      <c r="D592" s="224" t="s">
        <v>145</v>
      </c>
      <c r="E592" s="42"/>
      <c r="F592" s="225" t="s">
        <v>671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145</v>
      </c>
      <c r="AU592" s="19" t="s">
        <v>85</v>
      </c>
    </row>
    <row r="593" s="13" customFormat="1">
      <c r="A593" s="13"/>
      <c r="B593" s="226"/>
      <c r="C593" s="227"/>
      <c r="D593" s="219" t="s">
        <v>147</v>
      </c>
      <c r="E593" s="228" t="s">
        <v>20</v>
      </c>
      <c r="F593" s="229" t="s">
        <v>171</v>
      </c>
      <c r="G593" s="227"/>
      <c r="H593" s="228" t="s">
        <v>20</v>
      </c>
      <c r="I593" s="230"/>
      <c r="J593" s="227"/>
      <c r="K593" s="227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147</v>
      </c>
      <c r="AU593" s="235" t="s">
        <v>85</v>
      </c>
      <c r="AV593" s="13" t="s">
        <v>22</v>
      </c>
      <c r="AW593" s="13" t="s">
        <v>38</v>
      </c>
      <c r="AX593" s="13" t="s">
        <v>76</v>
      </c>
      <c r="AY593" s="235" t="s">
        <v>126</v>
      </c>
    </row>
    <row r="594" s="13" customFormat="1">
      <c r="A594" s="13"/>
      <c r="B594" s="226"/>
      <c r="C594" s="227"/>
      <c r="D594" s="219" t="s">
        <v>147</v>
      </c>
      <c r="E594" s="228" t="s">
        <v>20</v>
      </c>
      <c r="F594" s="229" t="s">
        <v>672</v>
      </c>
      <c r="G594" s="227"/>
      <c r="H594" s="228" t="s">
        <v>20</v>
      </c>
      <c r="I594" s="230"/>
      <c r="J594" s="227"/>
      <c r="K594" s="227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147</v>
      </c>
      <c r="AU594" s="235" t="s">
        <v>85</v>
      </c>
      <c r="AV594" s="13" t="s">
        <v>22</v>
      </c>
      <c r="AW594" s="13" t="s">
        <v>38</v>
      </c>
      <c r="AX594" s="13" t="s">
        <v>76</v>
      </c>
      <c r="AY594" s="235" t="s">
        <v>126</v>
      </c>
    </row>
    <row r="595" s="13" customFormat="1">
      <c r="A595" s="13"/>
      <c r="B595" s="226"/>
      <c r="C595" s="227"/>
      <c r="D595" s="219" t="s">
        <v>147</v>
      </c>
      <c r="E595" s="228" t="s">
        <v>20</v>
      </c>
      <c r="F595" s="229" t="s">
        <v>673</v>
      </c>
      <c r="G595" s="227"/>
      <c r="H595" s="228" t="s">
        <v>20</v>
      </c>
      <c r="I595" s="230"/>
      <c r="J595" s="227"/>
      <c r="K595" s="227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147</v>
      </c>
      <c r="AU595" s="235" t="s">
        <v>85</v>
      </c>
      <c r="AV595" s="13" t="s">
        <v>22</v>
      </c>
      <c r="AW595" s="13" t="s">
        <v>38</v>
      </c>
      <c r="AX595" s="13" t="s">
        <v>76</v>
      </c>
      <c r="AY595" s="235" t="s">
        <v>126</v>
      </c>
    </row>
    <row r="596" s="14" customFormat="1">
      <c r="A596" s="14"/>
      <c r="B596" s="236"/>
      <c r="C596" s="237"/>
      <c r="D596" s="219" t="s">
        <v>147</v>
      </c>
      <c r="E596" s="238" t="s">
        <v>20</v>
      </c>
      <c r="F596" s="239" t="s">
        <v>674</v>
      </c>
      <c r="G596" s="237"/>
      <c r="H596" s="240">
        <v>148.09999999999999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6" t="s">
        <v>147</v>
      </c>
      <c r="AU596" s="246" t="s">
        <v>85</v>
      </c>
      <c r="AV596" s="14" t="s">
        <v>85</v>
      </c>
      <c r="AW596" s="14" t="s">
        <v>38</v>
      </c>
      <c r="AX596" s="14" t="s">
        <v>76</v>
      </c>
      <c r="AY596" s="246" t="s">
        <v>126</v>
      </c>
    </row>
    <row r="597" s="13" customFormat="1">
      <c r="A597" s="13"/>
      <c r="B597" s="226"/>
      <c r="C597" s="227"/>
      <c r="D597" s="219" t="s">
        <v>147</v>
      </c>
      <c r="E597" s="228" t="s">
        <v>20</v>
      </c>
      <c r="F597" s="229" t="s">
        <v>675</v>
      </c>
      <c r="G597" s="227"/>
      <c r="H597" s="228" t="s">
        <v>20</v>
      </c>
      <c r="I597" s="230"/>
      <c r="J597" s="227"/>
      <c r="K597" s="227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147</v>
      </c>
      <c r="AU597" s="235" t="s">
        <v>85</v>
      </c>
      <c r="AV597" s="13" t="s">
        <v>22</v>
      </c>
      <c r="AW597" s="13" t="s">
        <v>38</v>
      </c>
      <c r="AX597" s="13" t="s">
        <v>76</v>
      </c>
      <c r="AY597" s="235" t="s">
        <v>126</v>
      </c>
    </row>
    <row r="598" s="14" customFormat="1">
      <c r="A598" s="14"/>
      <c r="B598" s="236"/>
      <c r="C598" s="237"/>
      <c r="D598" s="219" t="s">
        <v>147</v>
      </c>
      <c r="E598" s="238" t="s">
        <v>20</v>
      </c>
      <c r="F598" s="239" t="s">
        <v>676</v>
      </c>
      <c r="G598" s="237"/>
      <c r="H598" s="240">
        <v>29.559999999999999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6" t="s">
        <v>147</v>
      </c>
      <c r="AU598" s="246" t="s">
        <v>85</v>
      </c>
      <c r="AV598" s="14" t="s">
        <v>85</v>
      </c>
      <c r="AW598" s="14" t="s">
        <v>38</v>
      </c>
      <c r="AX598" s="14" t="s">
        <v>76</v>
      </c>
      <c r="AY598" s="246" t="s">
        <v>126</v>
      </c>
    </row>
    <row r="599" s="15" customFormat="1">
      <c r="A599" s="15"/>
      <c r="B599" s="247"/>
      <c r="C599" s="248"/>
      <c r="D599" s="219" t="s">
        <v>147</v>
      </c>
      <c r="E599" s="249" t="s">
        <v>20</v>
      </c>
      <c r="F599" s="250" t="s">
        <v>246</v>
      </c>
      <c r="G599" s="248"/>
      <c r="H599" s="251">
        <v>177.66</v>
      </c>
      <c r="I599" s="252"/>
      <c r="J599" s="248"/>
      <c r="K599" s="248"/>
      <c r="L599" s="253"/>
      <c r="M599" s="254"/>
      <c r="N599" s="255"/>
      <c r="O599" s="255"/>
      <c r="P599" s="255"/>
      <c r="Q599" s="255"/>
      <c r="R599" s="255"/>
      <c r="S599" s="255"/>
      <c r="T599" s="25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7" t="s">
        <v>147</v>
      </c>
      <c r="AU599" s="257" t="s">
        <v>85</v>
      </c>
      <c r="AV599" s="15" t="s">
        <v>133</v>
      </c>
      <c r="AW599" s="15" t="s">
        <v>38</v>
      </c>
      <c r="AX599" s="15" t="s">
        <v>22</v>
      </c>
      <c r="AY599" s="257" t="s">
        <v>126</v>
      </c>
    </row>
    <row r="600" s="2" customFormat="1" ht="33" customHeight="1">
      <c r="A600" s="40"/>
      <c r="B600" s="41"/>
      <c r="C600" s="206" t="s">
        <v>677</v>
      </c>
      <c r="D600" s="206" t="s">
        <v>129</v>
      </c>
      <c r="E600" s="207" t="s">
        <v>678</v>
      </c>
      <c r="F600" s="208" t="s">
        <v>679</v>
      </c>
      <c r="G600" s="209" t="s">
        <v>195</v>
      </c>
      <c r="H600" s="210">
        <v>13.699999999999999</v>
      </c>
      <c r="I600" s="211"/>
      <c r="J600" s="212">
        <f>ROUND(I600*H600,2)</f>
        <v>0</v>
      </c>
      <c r="K600" s="208" t="s">
        <v>20</v>
      </c>
      <c r="L600" s="46"/>
      <c r="M600" s="213" t="s">
        <v>20</v>
      </c>
      <c r="N600" s="214" t="s">
        <v>47</v>
      </c>
      <c r="O600" s="86"/>
      <c r="P600" s="215">
        <f>O600*H600</f>
        <v>0</v>
      </c>
      <c r="Q600" s="215">
        <v>0</v>
      </c>
      <c r="R600" s="215">
        <f>Q600*H600</f>
        <v>0</v>
      </c>
      <c r="S600" s="215">
        <v>0.00191</v>
      </c>
      <c r="T600" s="216">
        <f>S600*H600</f>
        <v>0.026166999999999999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232</v>
      </c>
      <c r="AT600" s="217" t="s">
        <v>129</v>
      </c>
      <c r="AU600" s="217" t="s">
        <v>85</v>
      </c>
      <c r="AY600" s="19" t="s">
        <v>126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22</v>
      </c>
      <c r="BK600" s="218">
        <f>ROUND(I600*H600,2)</f>
        <v>0</v>
      </c>
      <c r="BL600" s="19" t="s">
        <v>232</v>
      </c>
      <c r="BM600" s="217" t="s">
        <v>680</v>
      </c>
    </row>
    <row r="601" s="2" customFormat="1">
      <c r="A601" s="40"/>
      <c r="B601" s="41"/>
      <c r="C601" s="42"/>
      <c r="D601" s="219" t="s">
        <v>135</v>
      </c>
      <c r="E601" s="42"/>
      <c r="F601" s="220" t="s">
        <v>679</v>
      </c>
      <c r="G601" s="42"/>
      <c r="H601" s="42"/>
      <c r="I601" s="221"/>
      <c r="J601" s="42"/>
      <c r="K601" s="42"/>
      <c r="L601" s="46"/>
      <c r="M601" s="222"/>
      <c r="N601" s="223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135</v>
      </c>
      <c r="AU601" s="19" t="s">
        <v>85</v>
      </c>
    </row>
    <row r="602" s="13" customFormat="1">
      <c r="A602" s="13"/>
      <c r="B602" s="226"/>
      <c r="C602" s="227"/>
      <c r="D602" s="219" t="s">
        <v>147</v>
      </c>
      <c r="E602" s="228" t="s">
        <v>20</v>
      </c>
      <c r="F602" s="229" t="s">
        <v>171</v>
      </c>
      <c r="G602" s="227"/>
      <c r="H602" s="228" t="s">
        <v>20</v>
      </c>
      <c r="I602" s="230"/>
      <c r="J602" s="227"/>
      <c r="K602" s="227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147</v>
      </c>
      <c r="AU602" s="235" t="s">
        <v>85</v>
      </c>
      <c r="AV602" s="13" t="s">
        <v>22</v>
      </c>
      <c r="AW602" s="13" t="s">
        <v>38</v>
      </c>
      <c r="AX602" s="13" t="s">
        <v>76</v>
      </c>
      <c r="AY602" s="235" t="s">
        <v>126</v>
      </c>
    </row>
    <row r="603" s="13" customFormat="1">
      <c r="A603" s="13"/>
      <c r="B603" s="226"/>
      <c r="C603" s="227"/>
      <c r="D603" s="219" t="s">
        <v>147</v>
      </c>
      <c r="E603" s="228" t="s">
        <v>20</v>
      </c>
      <c r="F603" s="229" t="s">
        <v>672</v>
      </c>
      <c r="G603" s="227"/>
      <c r="H603" s="228" t="s">
        <v>20</v>
      </c>
      <c r="I603" s="230"/>
      <c r="J603" s="227"/>
      <c r="K603" s="227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147</v>
      </c>
      <c r="AU603" s="235" t="s">
        <v>85</v>
      </c>
      <c r="AV603" s="13" t="s">
        <v>22</v>
      </c>
      <c r="AW603" s="13" t="s">
        <v>38</v>
      </c>
      <c r="AX603" s="13" t="s">
        <v>76</v>
      </c>
      <c r="AY603" s="235" t="s">
        <v>126</v>
      </c>
    </row>
    <row r="604" s="13" customFormat="1">
      <c r="A604" s="13"/>
      <c r="B604" s="226"/>
      <c r="C604" s="227"/>
      <c r="D604" s="219" t="s">
        <v>147</v>
      </c>
      <c r="E604" s="228" t="s">
        <v>20</v>
      </c>
      <c r="F604" s="229" t="s">
        <v>681</v>
      </c>
      <c r="G604" s="227"/>
      <c r="H604" s="228" t="s">
        <v>20</v>
      </c>
      <c r="I604" s="230"/>
      <c r="J604" s="227"/>
      <c r="K604" s="227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147</v>
      </c>
      <c r="AU604" s="235" t="s">
        <v>85</v>
      </c>
      <c r="AV604" s="13" t="s">
        <v>22</v>
      </c>
      <c r="AW604" s="13" t="s">
        <v>38</v>
      </c>
      <c r="AX604" s="13" t="s">
        <v>76</v>
      </c>
      <c r="AY604" s="235" t="s">
        <v>126</v>
      </c>
    </row>
    <row r="605" s="14" customFormat="1">
      <c r="A605" s="14"/>
      <c r="B605" s="236"/>
      <c r="C605" s="237"/>
      <c r="D605" s="219" t="s">
        <v>147</v>
      </c>
      <c r="E605" s="238" t="s">
        <v>20</v>
      </c>
      <c r="F605" s="239" t="s">
        <v>682</v>
      </c>
      <c r="G605" s="237"/>
      <c r="H605" s="240">
        <v>13.699999999999999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147</v>
      </c>
      <c r="AU605" s="246" t="s">
        <v>85</v>
      </c>
      <c r="AV605" s="14" t="s">
        <v>85</v>
      </c>
      <c r="AW605" s="14" t="s">
        <v>38</v>
      </c>
      <c r="AX605" s="14" t="s">
        <v>76</v>
      </c>
      <c r="AY605" s="246" t="s">
        <v>126</v>
      </c>
    </row>
    <row r="606" s="15" customFormat="1">
      <c r="A606" s="15"/>
      <c r="B606" s="247"/>
      <c r="C606" s="248"/>
      <c r="D606" s="219" t="s">
        <v>147</v>
      </c>
      <c r="E606" s="249" t="s">
        <v>20</v>
      </c>
      <c r="F606" s="250" t="s">
        <v>246</v>
      </c>
      <c r="G606" s="248"/>
      <c r="H606" s="251">
        <v>13.699999999999999</v>
      </c>
      <c r="I606" s="252"/>
      <c r="J606" s="248"/>
      <c r="K606" s="248"/>
      <c r="L606" s="253"/>
      <c r="M606" s="254"/>
      <c r="N606" s="255"/>
      <c r="O606" s="255"/>
      <c r="P606" s="255"/>
      <c r="Q606" s="255"/>
      <c r="R606" s="255"/>
      <c r="S606" s="255"/>
      <c r="T606" s="256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7" t="s">
        <v>147</v>
      </c>
      <c r="AU606" s="257" t="s">
        <v>85</v>
      </c>
      <c r="AV606" s="15" t="s">
        <v>133</v>
      </c>
      <c r="AW606" s="15" t="s">
        <v>38</v>
      </c>
      <c r="AX606" s="15" t="s">
        <v>22</v>
      </c>
      <c r="AY606" s="257" t="s">
        <v>126</v>
      </c>
    </row>
    <row r="607" s="2" customFormat="1" ht="24.15" customHeight="1">
      <c r="A607" s="40"/>
      <c r="B607" s="41"/>
      <c r="C607" s="206" t="s">
        <v>683</v>
      </c>
      <c r="D607" s="206" t="s">
        <v>129</v>
      </c>
      <c r="E607" s="207" t="s">
        <v>684</v>
      </c>
      <c r="F607" s="208" t="s">
        <v>685</v>
      </c>
      <c r="G607" s="209" t="s">
        <v>195</v>
      </c>
      <c r="H607" s="210">
        <v>38.460000000000001</v>
      </c>
      <c r="I607" s="211"/>
      <c r="J607" s="212">
        <f>ROUND(I607*H607,2)</f>
        <v>0</v>
      </c>
      <c r="K607" s="208" t="s">
        <v>20</v>
      </c>
      <c r="L607" s="46"/>
      <c r="M607" s="213" t="s">
        <v>20</v>
      </c>
      <c r="N607" s="214" t="s">
        <v>47</v>
      </c>
      <c r="O607" s="86"/>
      <c r="P607" s="215">
        <f>O607*H607</f>
        <v>0</v>
      </c>
      <c r="Q607" s="215">
        <v>0.00349</v>
      </c>
      <c r="R607" s="215">
        <f>Q607*H607</f>
        <v>0.1342254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232</v>
      </c>
      <c r="AT607" s="217" t="s">
        <v>129</v>
      </c>
      <c r="AU607" s="217" t="s">
        <v>85</v>
      </c>
      <c r="AY607" s="19" t="s">
        <v>126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22</v>
      </c>
      <c r="BK607" s="218">
        <f>ROUND(I607*H607,2)</f>
        <v>0</v>
      </c>
      <c r="BL607" s="19" t="s">
        <v>232</v>
      </c>
      <c r="BM607" s="217" t="s">
        <v>686</v>
      </c>
    </row>
    <row r="608" s="2" customFormat="1">
      <c r="A608" s="40"/>
      <c r="B608" s="41"/>
      <c r="C608" s="42"/>
      <c r="D608" s="219" t="s">
        <v>135</v>
      </c>
      <c r="E608" s="42"/>
      <c r="F608" s="220" t="s">
        <v>685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135</v>
      </c>
      <c r="AU608" s="19" t="s">
        <v>85</v>
      </c>
    </row>
    <row r="609" s="13" customFormat="1">
      <c r="A609" s="13"/>
      <c r="B609" s="226"/>
      <c r="C609" s="227"/>
      <c r="D609" s="219" t="s">
        <v>147</v>
      </c>
      <c r="E609" s="228" t="s">
        <v>20</v>
      </c>
      <c r="F609" s="229" t="s">
        <v>663</v>
      </c>
      <c r="G609" s="227"/>
      <c r="H609" s="228" t="s">
        <v>20</v>
      </c>
      <c r="I609" s="230"/>
      <c r="J609" s="227"/>
      <c r="K609" s="227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147</v>
      </c>
      <c r="AU609" s="235" t="s">
        <v>85</v>
      </c>
      <c r="AV609" s="13" t="s">
        <v>22</v>
      </c>
      <c r="AW609" s="13" t="s">
        <v>38</v>
      </c>
      <c r="AX609" s="13" t="s">
        <v>76</v>
      </c>
      <c r="AY609" s="235" t="s">
        <v>126</v>
      </c>
    </row>
    <row r="610" s="13" customFormat="1">
      <c r="A610" s="13"/>
      <c r="B610" s="226"/>
      <c r="C610" s="227"/>
      <c r="D610" s="219" t="s">
        <v>147</v>
      </c>
      <c r="E610" s="228" t="s">
        <v>20</v>
      </c>
      <c r="F610" s="229" t="s">
        <v>664</v>
      </c>
      <c r="G610" s="227"/>
      <c r="H610" s="228" t="s">
        <v>20</v>
      </c>
      <c r="I610" s="230"/>
      <c r="J610" s="227"/>
      <c r="K610" s="227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147</v>
      </c>
      <c r="AU610" s="235" t="s">
        <v>85</v>
      </c>
      <c r="AV610" s="13" t="s">
        <v>22</v>
      </c>
      <c r="AW610" s="13" t="s">
        <v>38</v>
      </c>
      <c r="AX610" s="13" t="s">
        <v>76</v>
      </c>
      <c r="AY610" s="235" t="s">
        <v>126</v>
      </c>
    </row>
    <row r="611" s="14" customFormat="1">
      <c r="A611" s="14"/>
      <c r="B611" s="236"/>
      <c r="C611" s="237"/>
      <c r="D611" s="219" t="s">
        <v>147</v>
      </c>
      <c r="E611" s="238" t="s">
        <v>20</v>
      </c>
      <c r="F611" s="239" t="s">
        <v>665</v>
      </c>
      <c r="G611" s="237"/>
      <c r="H611" s="240">
        <v>38.460000000000001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147</v>
      </c>
      <c r="AU611" s="246" t="s">
        <v>85</v>
      </c>
      <c r="AV611" s="14" t="s">
        <v>85</v>
      </c>
      <c r="AW611" s="14" t="s">
        <v>38</v>
      </c>
      <c r="AX611" s="14" t="s">
        <v>22</v>
      </c>
      <c r="AY611" s="246" t="s">
        <v>126</v>
      </c>
    </row>
    <row r="612" s="2" customFormat="1" ht="33" customHeight="1">
      <c r="A612" s="40"/>
      <c r="B612" s="41"/>
      <c r="C612" s="206" t="s">
        <v>687</v>
      </c>
      <c r="D612" s="206" t="s">
        <v>129</v>
      </c>
      <c r="E612" s="207" t="s">
        <v>688</v>
      </c>
      <c r="F612" s="208" t="s">
        <v>689</v>
      </c>
      <c r="G612" s="209" t="s">
        <v>195</v>
      </c>
      <c r="H612" s="210">
        <v>30.649999999999999</v>
      </c>
      <c r="I612" s="211"/>
      <c r="J612" s="212">
        <f>ROUND(I612*H612,2)</f>
        <v>0</v>
      </c>
      <c r="K612" s="208" t="s">
        <v>20</v>
      </c>
      <c r="L612" s="46"/>
      <c r="M612" s="213" t="s">
        <v>20</v>
      </c>
      <c r="N612" s="214" t="s">
        <v>47</v>
      </c>
      <c r="O612" s="86"/>
      <c r="P612" s="215">
        <f>O612*H612</f>
        <v>0</v>
      </c>
      <c r="Q612" s="215">
        <v>0.0013870200000000001</v>
      </c>
      <c r="R612" s="215">
        <f>Q612*H612</f>
        <v>0.042512162999999999</v>
      </c>
      <c r="S612" s="215">
        <v>0</v>
      </c>
      <c r="T612" s="21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232</v>
      </c>
      <c r="AT612" s="217" t="s">
        <v>129</v>
      </c>
      <c r="AU612" s="217" t="s">
        <v>85</v>
      </c>
      <c r="AY612" s="19" t="s">
        <v>126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22</v>
      </c>
      <c r="BK612" s="218">
        <f>ROUND(I612*H612,2)</f>
        <v>0</v>
      </c>
      <c r="BL612" s="19" t="s">
        <v>232</v>
      </c>
      <c r="BM612" s="217" t="s">
        <v>690</v>
      </c>
    </row>
    <row r="613" s="2" customFormat="1">
      <c r="A613" s="40"/>
      <c r="B613" s="41"/>
      <c r="C613" s="42"/>
      <c r="D613" s="219" t="s">
        <v>135</v>
      </c>
      <c r="E613" s="42"/>
      <c r="F613" s="220" t="s">
        <v>689</v>
      </c>
      <c r="G613" s="42"/>
      <c r="H613" s="42"/>
      <c r="I613" s="221"/>
      <c r="J613" s="42"/>
      <c r="K613" s="42"/>
      <c r="L613" s="46"/>
      <c r="M613" s="222"/>
      <c r="N613" s="22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135</v>
      </c>
      <c r="AU613" s="19" t="s">
        <v>85</v>
      </c>
    </row>
    <row r="614" s="13" customFormat="1">
      <c r="A614" s="13"/>
      <c r="B614" s="226"/>
      <c r="C614" s="227"/>
      <c r="D614" s="219" t="s">
        <v>147</v>
      </c>
      <c r="E614" s="228" t="s">
        <v>20</v>
      </c>
      <c r="F614" s="229" t="s">
        <v>691</v>
      </c>
      <c r="G614" s="227"/>
      <c r="H614" s="228" t="s">
        <v>20</v>
      </c>
      <c r="I614" s="230"/>
      <c r="J614" s="227"/>
      <c r="K614" s="227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147</v>
      </c>
      <c r="AU614" s="235" t="s">
        <v>85</v>
      </c>
      <c r="AV614" s="13" t="s">
        <v>22</v>
      </c>
      <c r="AW614" s="13" t="s">
        <v>38</v>
      </c>
      <c r="AX614" s="13" t="s">
        <v>76</v>
      </c>
      <c r="AY614" s="235" t="s">
        <v>126</v>
      </c>
    </row>
    <row r="615" s="13" customFormat="1">
      <c r="A615" s="13"/>
      <c r="B615" s="226"/>
      <c r="C615" s="227"/>
      <c r="D615" s="219" t="s">
        <v>147</v>
      </c>
      <c r="E615" s="228" t="s">
        <v>20</v>
      </c>
      <c r="F615" s="229" t="s">
        <v>692</v>
      </c>
      <c r="G615" s="227"/>
      <c r="H615" s="228" t="s">
        <v>20</v>
      </c>
      <c r="I615" s="230"/>
      <c r="J615" s="227"/>
      <c r="K615" s="227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147</v>
      </c>
      <c r="AU615" s="235" t="s">
        <v>85</v>
      </c>
      <c r="AV615" s="13" t="s">
        <v>22</v>
      </c>
      <c r="AW615" s="13" t="s">
        <v>38</v>
      </c>
      <c r="AX615" s="13" t="s">
        <v>76</v>
      </c>
      <c r="AY615" s="235" t="s">
        <v>126</v>
      </c>
    </row>
    <row r="616" s="14" customFormat="1">
      <c r="A616" s="14"/>
      <c r="B616" s="236"/>
      <c r="C616" s="237"/>
      <c r="D616" s="219" t="s">
        <v>147</v>
      </c>
      <c r="E616" s="238" t="s">
        <v>20</v>
      </c>
      <c r="F616" s="239" t="s">
        <v>693</v>
      </c>
      <c r="G616" s="237"/>
      <c r="H616" s="240">
        <v>30.649999999999999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147</v>
      </c>
      <c r="AU616" s="246" t="s">
        <v>85</v>
      </c>
      <c r="AV616" s="14" t="s">
        <v>85</v>
      </c>
      <c r="AW616" s="14" t="s">
        <v>38</v>
      </c>
      <c r="AX616" s="14" t="s">
        <v>22</v>
      </c>
      <c r="AY616" s="246" t="s">
        <v>126</v>
      </c>
    </row>
    <row r="617" s="2" customFormat="1" ht="37.8" customHeight="1">
      <c r="A617" s="40"/>
      <c r="B617" s="41"/>
      <c r="C617" s="206" t="s">
        <v>604</v>
      </c>
      <c r="D617" s="206" t="s">
        <v>129</v>
      </c>
      <c r="E617" s="207" t="s">
        <v>694</v>
      </c>
      <c r="F617" s="208" t="s">
        <v>695</v>
      </c>
      <c r="G617" s="209" t="s">
        <v>195</v>
      </c>
      <c r="H617" s="210">
        <v>192.30000000000001</v>
      </c>
      <c r="I617" s="211"/>
      <c r="J617" s="212">
        <f>ROUND(I617*H617,2)</f>
        <v>0</v>
      </c>
      <c r="K617" s="208" t="s">
        <v>20</v>
      </c>
      <c r="L617" s="46"/>
      <c r="M617" s="213" t="s">
        <v>20</v>
      </c>
      <c r="N617" s="214" t="s">
        <v>47</v>
      </c>
      <c r="O617" s="86"/>
      <c r="P617" s="215">
        <f>O617*H617</f>
        <v>0</v>
      </c>
      <c r="Q617" s="215">
        <v>0.0058399999999999997</v>
      </c>
      <c r="R617" s="215">
        <f>Q617*H617</f>
        <v>1.123032</v>
      </c>
      <c r="S617" s="215">
        <v>0</v>
      </c>
      <c r="T617" s="216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7" t="s">
        <v>232</v>
      </c>
      <c r="AT617" s="217" t="s">
        <v>129</v>
      </c>
      <c r="AU617" s="217" t="s">
        <v>85</v>
      </c>
      <c r="AY617" s="19" t="s">
        <v>126</v>
      </c>
      <c r="BE617" s="218">
        <f>IF(N617="základní",J617,0)</f>
        <v>0</v>
      </c>
      <c r="BF617" s="218">
        <f>IF(N617="snížená",J617,0)</f>
        <v>0</v>
      </c>
      <c r="BG617" s="218">
        <f>IF(N617="zákl. přenesená",J617,0)</f>
        <v>0</v>
      </c>
      <c r="BH617" s="218">
        <f>IF(N617="sníž. přenesená",J617,0)</f>
        <v>0</v>
      </c>
      <c r="BI617" s="218">
        <f>IF(N617="nulová",J617,0)</f>
        <v>0</v>
      </c>
      <c r="BJ617" s="19" t="s">
        <v>22</v>
      </c>
      <c r="BK617" s="218">
        <f>ROUND(I617*H617,2)</f>
        <v>0</v>
      </c>
      <c r="BL617" s="19" t="s">
        <v>232</v>
      </c>
      <c r="BM617" s="217" t="s">
        <v>696</v>
      </c>
    </row>
    <row r="618" s="2" customFormat="1">
      <c r="A618" s="40"/>
      <c r="B618" s="41"/>
      <c r="C618" s="42"/>
      <c r="D618" s="219" t="s">
        <v>135</v>
      </c>
      <c r="E618" s="42"/>
      <c r="F618" s="220" t="s">
        <v>695</v>
      </c>
      <c r="G618" s="42"/>
      <c r="H618" s="42"/>
      <c r="I618" s="221"/>
      <c r="J618" s="42"/>
      <c r="K618" s="42"/>
      <c r="L618" s="46"/>
      <c r="M618" s="222"/>
      <c r="N618" s="223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135</v>
      </c>
      <c r="AU618" s="19" t="s">
        <v>85</v>
      </c>
    </row>
    <row r="619" s="13" customFormat="1">
      <c r="A619" s="13"/>
      <c r="B619" s="226"/>
      <c r="C619" s="227"/>
      <c r="D619" s="219" t="s">
        <v>147</v>
      </c>
      <c r="E619" s="228" t="s">
        <v>20</v>
      </c>
      <c r="F619" s="229" t="s">
        <v>691</v>
      </c>
      <c r="G619" s="227"/>
      <c r="H619" s="228" t="s">
        <v>20</v>
      </c>
      <c r="I619" s="230"/>
      <c r="J619" s="227"/>
      <c r="K619" s="227"/>
      <c r="L619" s="231"/>
      <c r="M619" s="232"/>
      <c r="N619" s="233"/>
      <c r="O619" s="233"/>
      <c r="P619" s="233"/>
      <c r="Q619" s="233"/>
      <c r="R619" s="233"/>
      <c r="S619" s="233"/>
      <c r="T619" s="23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5" t="s">
        <v>147</v>
      </c>
      <c r="AU619" s="235" t="s">
        <v>85</v>
      </c>
      <c r="AV619" s="13" t="s">
        <v>22</v>
      </c>
      <c r="AW619" s="13" t="s">
        <v>38</v>
      </c>
      <c r="AX619" s="13" t="s">
        <v>76</v>
      </c>
      <c r="AY619" s="235" t="s">
        <v>126</v>
      </c>
    </row>
    <row r="620" s="13" customFormat="1">
      <c r="A620" s="13"/>
      <c r="B620" s="226"/>
      <c r="C620" s="227"/>
      <c r="D620" s="219" t="s">
        <v>147</v>
      </c>
      <c r="E620" s="228" t="s">
        <v>20</v>
      </c>
      <c r="F620" s="229" t="s">
        <v>697</v>
      </c>
      <c r="G620" s="227"/>
      <c r="H620" s="228" t="s">
        <v>20</v>
      </c>
      <c r="I620" s="230"/>
      <c r="J620" s="227"/>
      <c r="K620" s="227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147</v>
      </c>
      <c r="AU620" s="235" t="s">
        <v>85</v>
      </c>
      <c r="AV620" s="13" t="s">
        <v>22</v>
      </c>
      <c r="AW620" s="13" t="s">
        <v>38</v>
      </c>
      <c r="AX620" s="13" t="s">
        <v>76</v>
      </c>
      <c r="AY620" s="235" t="s">
        <v>126</v>
      </c>
    </row>
    <row r="621" s="14" customFormat="1">
      <c r="A621" s="14"/>
      <c r="B621" s="236"/>
      <c r="C621" s="237"/>
      <c r="D621" s="219" t="s">
        <v>147</v>
      </c>
      <c r="E621" s="238" t="s">
        <v>20</v>
      </c>
      <c r="F621" s="239" t="s">
        <v>698</v>
      </c>
      <c r="G621" s="237"/>
      <c r="H621" s="240">
        <v>192.30000000000001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6" t="s">
        <v>147</v>
      </c>
      <c r="AU621" s="246" t="s">
        <v>85</v>
      </c>
      <c r="AV621" s="14" t="s">
        <v>85</v>
      </c>
      <c r="AW621" s="14" t="s">
        <v>38</v>
      </c>
      <c r="AX621" s="14" t="s">
        <v>22</v>
      </c>
      <c r="AY621" s="246" t="s">
        <v>126</v>
      </c>
    </row>
    <row r="622" s="2" customFormat="1" ht="16.5" customHeight="1">
      <c r="A622" s="40"/>
      <c r="B622" s="41"/>
      <c r="C622" s="206" t="s">
        <v>699</v>
      </c>
      <c r="D622" s="206" t="s">
        <v>129</v>
      </c>
      <c r="E622" s="207" t="s">
        <v>700</v>
      </c>
      <c r="F622" s="208" t="s">
        <v>701</v>
      </c>
      <c r="G622" s="209" t="s">
        <v>132</v>
      </c>
      <c r="H622" s="210">
        <v>43</v>
      </c>
      <c r="I622" s="211"/>
      <c r="J622" s="212">
        <f>ROUND(I622*H622,2)</f>
        <v>0</v>
      </c>
      <c r="K622" s="208" t="s">
        <v>20</v>
      </c>
      <c r="L622" s="46"/>
      <c r="M622" s="213" t="s">
        <v>20</v>
      </c>
      <c r="N622" s="214" t="s">
        <v>47</v>
      </c>
      <c r="O622" s="86"/>
      <c r="P622" s="215">
        <f>O622*H622</f>
        <v>0</v>
      </c>
      <c r="Q622" s="215">
        <v>0.0033284</v>
      </c>
      <c r="R622" s="215">
        <f>Q622*H622</f>
        <v>0.1431212</v>
      </c>
      <c r="S622" s="215">
        <v>0</v>
      </c>
      <c r="T622" s="21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7" t="s">
        <v>232</v>
      </c>
      <c r="AT622" s="217" t="s">
        <v>129</v>
      </c>
      <c r="AU622" s="217" t="s">
        <v>85</v>
      </c>
      <c r="AY622" s="19" t="s">
        <v>126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9" t="s">
        <v>22</v>
      </c>
      <c r="BK622" s="218">
        <f>ROUND(I622*H622,2)</f>
        <v>0</v>
      </c>
      <c r="BL622" s="19" t="s">
        <v>232</v>
      </c>
      <c r="BM622" s="217" t="s">
        <v>702</v>
      </c>
    </row>
    <row r="623" s="2" customFormat="1">
      <c r="A623" s="40"/>
      <c r="B623" s="41"/>
      <c r="C623" s="42"/>
      <c r="D623" s="219" t="s">
        <v>135</v>
      </c>
      <c r="E623" s="42"/>
      <c r="F623" s="220" t="s">
        <v>701</v>
      </c>
      <c r="G623" s="42"/>
      <c r="H623" s="42"/>
      <c r="I623" s="221"/>
      <c r="J623" s="42"/>
      <c r="K623" s="42"/>
      <c r="L623" s="46"/>
      <c r="M623" s="222"/>
      <c r="N623" s="223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135</v>
      </c>
      <c r="AU623" s="19" t="s">
        <v>85</v>
      </c>
    </row>
    <row r="624" s="13" customFormat="1">
      <c r="A624" s="13"/>
      <c r="B624" s="226"/>
      <c r="C624" s="227"/>
      <c r="D624" s="219" t="s">
        <v>147</v>
      </c>
      <c r="E624" s="228" t="s">
        <v>20</v>
      </c>
      <c r="F624" s="229" t="s">
        <v>148</v>
      </c>
      <c r="G624" s="227"/>
      <c r="H624" s="228" t="s">
        <v>20</v>
      </c>
      <c r="I624" s="230"/>
      <c r="J624" s="227"/>
      <c r="K624" s="227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147</v>
      </c>
      <c r="AU624" s="235" t="s">
        <v>85</v>
      </c>
      <c r="AV624" s="13" t="s">
        <v>22</v>
      </c>
      <c r="AW624" s="13" t="s">
        <v>38</v>
      </c>
      <c r="AX624" s="13" t="s">
        <v>76</v>
      </c>
      <c r="AY624" s="235" t="s">
        <v>126</v>
      </c>
    </row>
    <row r="625" s="13" customFormat="1">
      <c r="A625" s="13"/>
      <c r="B625" s="226"/>
      <c r="C625" s="227"/>
      <c r="D625" s="219" t="s">
        <v>147</v>
      </c>
      <c r="E625" s="228" t="s">
        <v>20</v>
      </c>
      <c r="F625" s="229" t="s">
        <v>703</v>
      </c>
      <c r="G625" s="227"/>
      <c r="H625" s="228" t="s">
        <v>20</v>
      </c>
      <c r="I625" s="230"/>
      <c r="J625" s="227"/>
      <c r="K625" s="227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147</v>
      </c>
      <c r="AU625" s="235" t="s">
        <v>85</v>
      </c>
      <c r="AV625" s="13" t="s">
        <v>22</v>
      </c>
      <c r="AW625" s="13" t="s">
        <v>38</v>
      </c>
      <c r="AX625" s="13" t="s">
        <v>76</v>
      </c>
      <c r="AY625" s="235" t="s">
        <v>126</v>
      </c>
    </row>
    <row r="626" s="14" customFormat="1">
      <c r="A626" s="14"/>
      <c r="B626" s="236"/>
      <c r="C626" s="237"/>
      <c r="D626" s="219" t="s">
        <v>147</v>
      </c>
      <c r="E626" s="238" t="s">
        <v>20</v>
      </c>
      <c r="F626" s="239" t="s">
        <v>383</v>
      </c>
      <c r="G626" s="237"/>
      <c r="H626" s="240">
        <v>42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147</v>
      </c>
      <c r="AU626" s="246" t="s">
        <v>85</v>
      </c>
      <c r="AV626" s="14" t="s">
        <v>85</v>
      </c>
      <c r="AW626" s="14" t="s">
        <v>38</v>
      </c>
      <c r="AX626" s="14" t="s">
        <v>76</v>
      </c>
      <c r="AY626" s="246" t="s">
        <v>126</v>
      </c>
    </row>
    <row r="627" s="14" customFormat="1">
      <c r="A627" s="14"/>
      <c r="B627" s="236"/>
      <c r="C627" s="237"/>
      <c r="D627" s="219" t="s">
        <v>147</v>
      </c>
      <c r="E627" s="238" t="s">
        <v>20</v>
      </c>
      <c r="F627" s="239" t="s">
        <v>22</v>
      </c>
      <c r="G627" s="237"/>
      <c r="H627" s="240">
        <v>1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147</v>
      </c>
      <c r="AU627" s="246" t="s">
        <v>85</v>
      </c>
      <c r="AV627" s="14" t="s">
        <v>85</v>
      </c>
      <c r="AW627" s="14" t="s">
        <v>38</v>
      </c>
      <c r="AX627" s="14" t="s">
        <v>76</v>
      </c>
      <c r="AY627" s="246" t="s">
        <v>126</v>
      </c>
    </row>
    <row r="628" s="15" customFormat="1">
      <c r="A628" s="15"/>
      <c r="B628" s="247"/>
      <c r="C628" s="248"/>
      <c r="D628" s="219" t="s">
        <v>147</v>
      </c>
      <c r="E628" s="249" t="s">
        <v>20</v>
      </c>
      <c r="F628" s="250" t="s">
        <v>246</v>
      </c>
      <c r="G628" s="248"/>
      <c r="H628" s="251">
        <v>43</v>
      </c>
      <c r="I628" s="252"/>
      <c r="J628" s="248"/>
      <c r="K628" s="248"/>
      <c r="L628" s="253"/>
      <c r="M628" s="254"/>
      <c r="N628" s="255"/>
      <c r="O628" s="255"/>
      <c r="P628" s="255"/>
      <c r="Q628" s="255"/>
      <c r="R628" s="255"/>
      <c r="S628" s="255"/>
      <c r="T628" s="256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57" t="s">
        <v>147</v>
      </c>
      <c r="AU628" s="257" t="s">
        <v>85</v>
      </c>
      <c r="AV628" s="15" t="s">
        <v>133</v>
      </c>
      <c r="AW628" s="15" t="s">
        <v>38</v>
      </c>
      <c r="AX628" s="15" t="s">
        <v>22</v>
      </c>
      <c r="AY628" s="257" t="s">
        <v>126</v>
      </c>
    </row>
    <row r="629" s="2" customFormat="1" ht="24.15" customHeight="1">
      <c r="A629" s="40"/>
      <c r="B629" s="41"/>
      <c r="C629" s="206" t="s">
        <v>704</v>
      </c>
      <c r="D629" s="206" t="s">
        <v>129</v>
      </c>
      <c r="E629" s="207" t="s">
        <v>705</v>
      </c>
      <c r="F629" s="208" t="s">
        <v>706</v>
      </c>
      <c r="G629" s="209" t="s">
        <v>189</v>
      </c>
      <c r="H629" s="210">
        <v>1.4430000000000001</v>
      </c>
      <c r="I629" s="211"/>
      <c r="J629" s="212">
        <f>ROUND(I629*H629,2)</f>
        <v>0</v>
      </c>
      <c r="K629" s="208" t="s">
        <v>142</v>
      </c>
      <c r="L629" s="46"/>
      <c r="M629" s="213" t="s">
        <v>20</v>
      </c>
      <c r="N629" s="214" t="s">
        <v>47</v>
      </c>
      <c r="O629" s="86"/>
      <c r="P629" s="215">
        <f>O629*H629</f>
        <v>0</v>
      </c>
      <c r="Q629" s="215">
        <v>0</v>
      </c>
      <c r="R629" s="215">
        <f>Q629*H629</f>
        <v>0</v>
      </c>
      <c r="S629" s="215">
        <v>0</v>
      </c>
      <c r="T629" s="216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7" t="s">
        <v>232</v>
      </c>
      <c r="AT629" s="217" t="s">
        <v>129</v>
      </c>
      <c r="AU629" s="217" t="s">
        <v>85</v>
      </c>
      <c r="AY629" s="19" t="s">
        <v>126</v>
      </c>
      <c r="BE629" s="218">
        <f>IF(N629="základní",J629,0)</f>
        <v>0</v>
      </c>
      <c r="BF629" s="218">
        <f>IF(N629="snížená",J629,0)</f>
        <v>0</v>
      </c>
      <c r="BG629" s="218">
        <f>IF(N629="zákl. přenesená",J629,0)</f>
        <v>0</v>
      </c>
      <c r="BH629" s="218">
        <f>IF(N629="sníž. přenesená",J629,0)</f>
        <v>0</v>
      </c>
      <c r="BI629" s="218">
        <f>IF(N629="nulová",J629,0)</f>
        <v>0</v>
      </c>
      <c r="BJ629" s="19" t="s">
        <v>22</v>
      </c>
      <c r="BK629" s="218">
        <f>ROUND(I629*H629,2)</f>
        <v>0</v>
      </c>
      <c r="BL629" s="19" t="s">
        <v>232</v>
      </c>
      <c r="BM629" s="217" t="s">
        <v>707</v>
      </c>
    </row>
    <row r="630" s="2" customFormat="1">
      <c r="A630" s="40"/>
      <c r="B630" s="41"/>
      <c r="C630" s="42"/>
      <c r="D630" s="219" t="s">
        <v>135</v>
      </c>
      <c r="E630" s="42"/>
      <c r="F630" s="220" t="s">
        <v>708</v>
      </c>
      <c r="G630" s="42"/>
      <c r="H630" s="42"/>
      <c r="I630" s="221"/>
      <c r="J630" s="42"/>
      <c r="K630" s="42"/>
      <c r="L630" s="46"/>
      <c r="M630" s="222"/>
      <c r="N630" s="223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135</v>
      </c>
      <c r="AU630" s="19" t="s">
        <v>85</v>
      </c>
    </row>
    <row r="631" s="2" customFormat="1">
      <c r="A631" s="40"/>
      <c r="B631" s="41"/>
      <c r="C631" s="42"/>
      <c r="D631" s="224" t="s">
        <v>145</v>
      </c>
      <c r="E631" s="42"/>
      <c r="F631" s="225" t="s">
        <v>709</v>
      </c>
      <c r="G631" s="42"/>
      <c r="H631" s="42"/>
      <c r="I631" s="221"/>
      <c r="J631" s="42"/>
      <c r="K631" s="42"/>
      <c r="L631" s="46"/>
      <c r="M631" s="222"/>
      <c r="N631" s="223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145</v>
      </c>
      <c r="AU631" s="19" t="s">
        <v>85</v>
      </c>
    </row>
    <row r="632" s="2" customFormat="1" ht="24.15" customHeight="1">
      <c r="A632" s="40"/>
      <c r="B632" s="41"/>
      <c r="C632" s="206" t="s">
        <v>710</v>
      </c>
      <c r="D632" s="206" t="s">
        <v>129</v>
      </c>
      <c r="E632" s="207" t="s">
        <v>711</v>
      </c>
      <c r="F632" s="208" t="s">
        <v>712</v>
      </c>
      <c r="G632" s="209" t="s">
        <v>189</v>
      </c>
      <c r="H632" s="210">
        <v>1.4430000000000001</v>
      </c>
      <c r="I632" s="211"/>
      <c r="J632" s="212">
        <f>ROUND(I632*H632,2)</f>
        <v>0</v>
      </c>
      <c r="K632" s="208" t="s">
        <v>142</v>
      </c>
      <c r="L632" s="46"/>
      <c r="M632" s="213" t="s">
        <v>20</v>
      </c>
      <c r="N632" s="214" t="s">
        <v>47</v>
      </c>
      <c r="O632" s="86"/>
      <c r="P632" s="215">
        <f>O632*H632</f>
        <v>0</v>
      </c>
      <c r="Q632" s="215">
        <v>0</v>
      </c>
      <c r="R632" s="215">
        <f>Q632*H632</f>
        <v>0</v>
      </c>
      <c r="S632" s="215">
        <v>0</v>
      </c>
      <c r="T632" s="216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7" t="s">
        <v>232</v>
      </c>
      <c r="AT632" s="217" t="s">
        <v>129</v>
      </c>
      <c r="AU632" s="217" t="s">
        <v>85</v>
      </c>
      <c r="AY632" s="19" t="s">
        <v>126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9" t="s">
        <v>22</v>
      </c>
      <c r="BK632" s="218">
        <f>ROUND(I632*H632,2)</f>
        <v>0</v>
      </c>
      <c r="BL632" s="19" t="s">
        <v>232</v>
      </c>
      <c r="BM632" s="217" t="s">
        <v>713</v>
      </c>
    </row>
    <row r="633" s="2" customFormat="1">
      <c r="A633" s="40"/>
      <c r="B633" s="41"/>
      <c r="C633" s="42"/>
      <c r="D633" s="219" t="s">
        <v>135</v>
      </c>
      <c r="E633" s="42"/>
      <c r="F633" s="220" t="s">
        <v>714</v>
      </c>
      <c r="G633" s="42"/>
      <c r="H633" s="42"/>
      <c r="I633" s="221"/>
      <c r="J633" s="42"/>
      <c r="K633" s="42"/>
      <c r="L633" s="46"/>
      <c r="M633" s="222"/>
      <c r="N633" s="223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135</v>
      </c>
      <c r="AU633" s="19" t="s">
        <v>85</v>
      </c>
    </row>
    <row r="634" s="2" customFormat="1">
      <c r="A634" s="40"/>
      <c r="B634" s="41"/>
      <c r="C634" s="42"/>
      <c r="D634" s="224" t="s">
        <v>145</v>
      </c>
      <c r="E634" s="42"/>
      <c r="F634" s="225" t="s">
        <v>715</v>
      </c>
      <c r="G634" s="42"/>
      <c r="H634" s="42"/>
      <c r="I634" s="221"/>
      <c r="J634" s="42"/>
      <c r="K634" s="42"/>
      <c r="L634" s="46"/>
      <c r="M634" s="222"/>
      <c r="N634" s="22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145</v>
      </c>
      <c r="AU634" s="19" t="s">
        <v>85</v>
      </c>
    </row>
    <row r="635" s="12" customFormat="1" ht="22.8" customHeight="1">
      <c r="A635" s="12"/>
      <c r="B635" s="190"/>
      <c r="C635" s="191"/>
      <c r="D635" s="192" t="s">
        <v>75</v>
      </c>
      <c r="E635" s="204" t="s">
        <v>716</v>
      </c>
      <c r="F635" s="204" t="s">
        <v>717</v>
      </c>
      <c r="G635" s="191"/>
      <c r="H635" s="191"/>
      <c r="I635" s="194"/>
      <c r="J635" s="205">
        <f>BK635</f>
        <v>0</v>
      </c>
      <c r="K635" s="191"/>
      <c r="L635" s="196"/>
      <c r="M635" s="197"/>
      <c r="N635" s="198"/>
      <c r="O635" s="198"/>
      <c r="P635" s="199">
        <f>SUM(P636:P654)</f>
        <v>0</v>
      </c>
      <c r="Q635" s="198"/>
      <c r="R635" s="199">
        <f>SUM(R636:R654)</f>
        <v>0.91735960000000005</v>
      </c>
      <c r="S635" s="198"/>
      <c r="T635" s="200">
        <f>SUM(T636:T654)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01" t="s">
        <v>85</v>
      </c>
      <c r="AT635" s="202" t="s">
        <v>75</v>
      </c>
      <c r="AU635" s="202" t="s">
        <v>22</v>
      </c>
      <c r="AY635" s="201" t="s">
        <v>126</v>
      </c>
      <c r="BK635" s="203">
        <f>SUM(BK636:BK654)</f>
        <v>0</v>
      </c>
    </row>
    <row r="636" s="2" customFormat="1" ht="16.5" customHeight="1">
      <c r="A636" s="40"/>
      <c r="B636" s="41"/>
      <c r="C636" s="206" t="s">
        <v>718</v>
      </c>
      <c r="D636" s="206" t="s">
        <v>129</v>
      </c>
      <c r="E636" s="207" t="s">
        <v>719</v>
      </c>
      <c r="F636" s="208" t="s">
        <v>720</v>
      </c>
      <c r="G636" s="209" t="s">
        <v>141</v>
      </c>
      <c r="H636" s="210">
        <v>76.069999999999993</v>
      </c>
      <c r="I636" s="211"/>
      <c r="J636" s="212">
        <f>ROUND(I636*H636,2)</f>
        <v>0</v>
      </c>
      <c r="K636" s="208" t="s">
        <v>142</v>
      </c>
      <c r="L636" s="46"/>
      <c r="M636" s="213" t="s">
        <v>20</v>
      </c>
      <c r="N636" s="214" t="s">
        <v>47</v>
      </c>
      <c r="O636" s="86"/>
      <c r="P636" s="215">
        <f>O636*H636</f>
        <v>0</v>
      </c>
      <c r="Q636" s="215">
        <v>0.00027999999999999998</v>
      </c>
      <c r="R636" s="215">
        <f>Q636*H636</f>
        <v>0.021299599999999995</v>
      </c>
      <c r="S636" s="215">
        <v>0</v>
      </c>
      <c r="T636" s="216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7" t="s">
        <v>232</v>
      </c>
      <c r="AT636" s="217" t="s">
        <v>129</v>
      </c>
      <c r="AU636" s="217" t="s">
        <v>85</v>
      </c>
      <c r="AY636" s="19" t="s">
        <v>126</v>
      </c>
      <c r="BE636" s="218">
        <f>IF(N636="základní",J636,0)</f>
        <v>0</v>
      </c>
      <c r="BF636" s="218">
        <f>IF(N636="snížená",J636,0)</f>
        <v>0</v>
      </c>
      <c r="BG636" s="218">
        <f>IF(N636="zákl. přenesená",J636,0)</f>
        <v>0</v>
      </c>
      <c r="BH636" s="218">
        <f>IF(N636="sníž. přenesená",J636,0)</f>
        <v>0</v>
      </c>
      <c r="BI636" s="218">
        <f>IF(N636="nulová",J636,0)</f>
        <v>0</v>
      </c>
      <c r="BJ636" s="19" t="s">
        <v>22</v>
      </c>
      <c r="BK636" s="218">
        <f>ROUND(I636*H636,2)</f>
        <v>0</v>
      </c>
      <c r="BL636" s="19" t="s">
        <v>232</v>
      </c>
      <c r="BM636" s="217" t="s">
        <v>721</v>
      </c>
    </row>
    <row r="637" s="2" customFormat="1">
      <c r="A637" s="40"/>
      <c r="B637" s="41"/>
      <c r="C637" s="42"/>
      <c r="D637" s="219" t="s">
        <v>135</v>
      </c>
      <c r="E637" s="42"/>
      <c r="F637" s="220" t="s">
        <v>722</v>
      </c>
      <c r="G637" s="42"/>
      <c r="H637" s="42"/>
      <c r="I637" s="221"/>
      <c r="J637" s="42"/>
      <c r="K637" s="42"/>
      <c r="L637" s="46"/>
      <c r="M637" s="222"/>
      <c r="N637" s="223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135</v>
      </c>
      <c r="AU637" s="19" t="s">
        <v>85</v>
      </c>
    </row>
    <row r="638" s="2" customFormat="1">
      <c r="A638" s="40"/>
      <c r="B638" s="41"/>
      <c r="C638" s="42"/>
      <c r="D638" s="224" t="s">
        <v>145</v>
      </c>
      <c r="E638" s="42"/>
      <c r="F638" s="225" t="s">
        <v>723</v>
      </c>
      <c r="G638" s="42"/>
      <c r="H638" s="42"/>
      <c r="I638" s="221"/>
      <c r="J638" s="42"/>
      <c r="K638" s="42"/>
      <c r="L638" s="46"/>
      <c r="M638" s="222"/>
      <c r="N638" s="223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145</v>
      </c>
      <c r="AU638" s="19" t="s">
        <v>85</v>
      </c>
    </row>
    <row r="639" s="13" customFormat="1">
      <c r="A639" s="13"/>
      <c r="B639" s="226"/>
      <c r="C639" s="227"/>
      <c r="D639" s="219" t="s">
        <v>147</v>
      </c>
      <c r="E639" s="228" t="s">
        <v>20</v>
      </c>
      <c r="F639" s="229" t="s">
        <v>724</v>
      </c>
      <c r="G639" s="227"/>
      <c r="H639" s="228" t="s">
        <v>20</v>
      </c>
      <c r="I639" s="230"/>
      <c r="J639" s="227"/>
      <c r="K639" s="227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147</v>
      </c>
      <c r="AU639" s="235" t="s">
        <v>85</v>
      </c>
      <c r="AV639" s="13" t="s">
        <v>22</v>
      </c>
      <c r="AW639" s="13" t="s">
        <v>38</v>
      </c>
      <c r="AX639" s="13" t="s">
        <v>76</v>
      </c>
      <c r="AY639" s="235" t="s">
        <v>126</v>
      </c>
    </row>
    <row r="640" s="14" customFormat="1">
      <c r="A640" s="14"/>
      <c r="B640" s="236"/>
      <c r="C640" s="237"/>
      <c r="D640" s="219" t="s">
        <v>147</v>
      </c>
      <c r="E640" s="238" t="s">
        <v>20</v>
      </c>
      <c r="F640" s="239" t="s">
        <v>725</v>
      </c>
      <c r="G640" s="237"/>
      <c r="H640" s="240">
        <v>76.069999999999993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6" t="s">
        <v>147</v>
      </c>
      <c r="AU640" s="246" t="s">
        <v>85</v>
      </c>
      <c r="AV640" s="14" t="s">
        <v>85</v>
      </c>
      <c r="AW640" s="14" t="s">
        <v>38</v>
      </c>
      <c r="AX640" s="14" t="s">
        <v>22</v>
      </c>
      <c r="AY640" s="246" t="s">
        <v>126</v>
      </c>
    </row>
    <row r="641" s="2" customFormat="1" ht="21.75" customHeight="1">
      <c r="A641" s="40"/>
      <c r="B641" s="41"/>
      <c r="C641" s="258" t="s">
        <v>582</v>
      </c>
      <c r="D641" s="258" t="s">
        <v>267</v>
      </c>
      <c r="E641" s="259" t="s">
        <v>726</v>
      </c>
      <c r="F641" s="260" t="s">
        <v>727</v>
      </c>
      <c r="G641" s="261" t="s">
        <v>141</v>
      </c>
      <c r="H641" s="262">
        <v>83.677000000000007</v>
      </c>
      <c r="I641" s="263"/>
      <c r="J641" s="264">
        <f>ROUND(I641*H641,2)</f>
        <v>0</v>
      </c>
      <c r="K641" s="260" t="s">
        <v>20</v>
      </c>
      <c r="L641" s="265"/>
      <c r="M641" s="266" t="s">
        <v>20</v>
      </c>
      <c r="N641" s="267" t="s">
        <v>47</v>
      </c>
      <c r="O641" s="86"/>
      <c r="P641" s="215">
        <f>O641*H641</f>
        <v>0</v>
      </c>
      <c r="Q641" s="215">
        <v>0.0050000000000000001</v>
      </c>
      <c r="R641" s="215">
        <f>Q641*H641</f>
        <v>0.41838500000000006</v>
      </c>
      <c r="S641" s="215">
        <v>0</v>
      </c>
      <c r="T641" s="216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17" t="s">
        <v>270</v>
      </c>
      <c r="AT641" s="217" t="s">
        <v>267</v>
      </c>
      <c r="AU641" s="217" t="s">
        <v>85</v>
      </c>
      <c r="AY641" s="19" t="s">
        <v>126</v>
      </c>
      <c r="BE641" s="218">
        <f>IF(N641="základní",J641,0)</f>
        <v>0</v>
      </c>
      <c r="BF641" s="218">
        <f>IF(N641="snížená",J641,0)</f>
        <v>0</v>
      </c>
      <c r="BG641" s="218">
        <f>IF(N641="zákl. přenesená",J641,0)</f>
        <v>0</v>
      </c>
      <c r="BH641" s="218">
        <f>IF(N641="sníž. přenesená",J641,0)</f>
        <v>0</v>
      </c>
      <c r="BI641" s="218">
        <f>IF(N641="nulová",J641,0)</f>
        <v>0</v>
      </c>
      <c r="BJ641" s="19" t="s">
        <v>22</v>
      </c>
      <c r="BK641" s="218">
        <f>ROUND(I641*H641,2)</f>
        <v>0</v>
      </c>
      <c r="BL641" s="19" t="s">
        <v>232</v>
      </c>
      <c r="BM641" s="217" t="s">
        <v>728</v>
      </c>
    </row>
    <row r="642" s="2" customFormat="1">
      <c r="A642" s="40"/>
      <c r="B642" s="41"/>
      <c r="C642" s="42"/>
      <c r="D642" s="219" t="s">
        <v>135</v>
      </c>
      <c r="E642" s="42"/>
      <c r="F642" s="220" t="s">
        <v>729</v>
      </c>
      <c r="G642" s="42"/>
      <c r="H642" s="42"/>
      <c r="I642" s="221"/>
      <c r="J642" s="42"/>
      <c r="K642" s="42"/>
      <c r="L642" s="46"/>
      <c r="M642" s="222"/>
      <c r="N642" s="223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135</v>
      </c>
      <c r="AU642" s="19" t="s">
        <v>85</v>
      </c>
    </row>
    <row r="643" s="14" customFormat="1">
      <c r="A643" s="14"/>
      <c r="B643" s="236"/>
      <c r="C643" s="237"/>
      <c r="D643" s="219" t="s">
        <v>147</v>
      </c>
      <c r="E643" s="237"/>
      <c r="F643" s="239" t="s">
        <v>730</v>
      </c>
      <c r="G643" s="237"/>
      <c r="H643" s="240">
        <v>83.677000000000007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6" t="s">
        <v>147</v>
      </c>
      <c r="AU643" s="246" t="s">
        <v>85</v>
      </c>
      <c r="AV643" s="14" t="s">
        <v>85</v>
      </c>
      <c r="AW643" s="14" t="s">
        <v>4</v>
      </c>
      <c r="AX643" s="14" t="s">
        <v>22</v>
      </c>
      <c r="AY643" s="246" t="s">
        <v>126</v>
      </c>
    </row>
    <row r="644" s="2" customFormat="1" ht="24.15" customHeight="1">
      <c r="A644" s="40"/>
      <c r="B644" s="41"/>
      <c r="C644" s="206" t="s">
        <v>731</v>
      </c>
      <c r="D644" s="206" t="s">
        <v>129</v>
      </c>
      <c r="E644" s="207" t="s">
        <v>732</v>
      </c>
      <c r="F644" s="208" t="s">
        <v>733</v>
      </c>
      <c r="G644" s="209" t="s">
        <v>734</v>
      </c>
      <c r="H644" s="210">
        <v>318.44999999999999</v>
      </c>
      <c r="I644" s="211"/>
      <c r="J644" s="212">
        <f>ROUND(I644*H644,2)</f>
        <v>0</v>
      </c>
      <c r="K644" s="208" t="s">
        <v>20</v>
      </c>
      <c r="L644" s="46"/>
      <c r="M644" s="213" t="s">
        <v>20</v>
      </c>
      <c r="N644" s="214" t="s">
        <v>47</v>
      </c>
      <c r="O644" s="86"/>
      <c r="P644" s="215">
        <f>O644*H644</f>
        <v>0</v>
      </c>
      <c r="Q644" s="215">
        <v>0.0015</v>
      </c>
      <c r="R644" s="215">
        <f>Q644*H644</f>
        <v>0.47767500000000002</v>
      </c>
      <c r="S644" s="215">
        <v>0</v>
      </c>
      <c r="T644" s="216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17" t="s">
        <v>232</v>
      </c>
      <c r="AT644" s="217" t="s">
        <v>129</v>
      </c>
      <c r="AU644" s="217" t="s">
        <v>85</v>
      </c>
      <c r="AY644" s="19" t="s">
        <v>126</v>
      </c>
      <c r="BE644" s="218">
        <f>IF(N644="základní",J644,0)</f>
        <v>0</v>
      </c>
      <c r="BF644" s="218">
        <f>IF(N644="snížená",J644,0)</f>
        <v>0</v>
      </c>
      <c r="BG644" s="218">
        <f>IF(N644="zákl. přenesená",J644,0)</f>
        <v>0</v>
      </c>
      <c r="BH644" s="218">
        <f>IF(N644="sníž. přenesená",J644,0)</f>
        <v>0</v>
      </c>
      <c r="BI644" s="218">
        <f>IF(N644="nulová",J644,0)</f>
        <v>0</v>
      </c>
      <c r="BJ644" s="19" t="s">
        <v>22</v>
      </c>
      <c r="BK644" s="218">
        <f>ROUND(I644*H644,2)</f>
        <v>0</v>
      </c>
      <c r="BL644" s="19" t="s">
        <v>232</v>
      </c>
      <c r="BM644" s="217" t="s">
        <v>735</v>
      </c>
    </row>
    <row r="645" s="2" customFormat="1">
      <c r="A645" s="40"/>
      <c r="B645" s="41"/>
      <c r="C645" s="42"/>
      <c r="D645" s="219" t="s">
        <v>135</v>
      </c>
      <c r="E645" s="42"/>
      <c r="F645" s="220" t="s">
        <v>736</v>
      </c>
      <c r="G645" s="42"/>
      <c r="H645" s="42"/>
      <c r="I645" s="221"/>
      <c r="J645" s="42"/>
      <c r="K645" s="42"/>
      <c r="L645" s="46"/>
      <c r="M645" s="222"/>
      <c r="N645" s="223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135</v>
      </c>
      <c r="AU645" s="19" t="s">
        <v>85</v>
      </c>
    </row>
    <row r="646" s="13" customFormat="1">
      <c r="A646" s="13"/>
      <c r="B646" s="226"/>
      <c r="C646" s="227"/>
      <c r="D646" s="219" t="s">
        <v>147</v>
      </c>
      <c r="E646" s="228" t="s">
        <v>20</v>
      </c>
      <c r="F646" s="229" t="s">
        <v>737</v>
      </c>
      <c r="G646" s="227"/>
      <c r="H646" s="228" t="s">
        <v>20</v>
      </c>
      <c r="I646" s="230"/>
      <c r="J646" s="227"/>
      <c r="K646" s="227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147</v>
      </c>
      <c r="AU646" s="235" t="s">
        <v>85</v>
      </c>
      <c r="AV646" s="13" t="s">
        <v>22</v>
      </c>
      <c r="AW646" s="13" t="s">
        <v>38</v>
      </c>
      <c r="AX646" s="13" t="s">
        <v>76</v>
      </c>
      <c r="AY646" s="235" t="s">
        <v>126</v>
      </c>
    </row>
    <row r="647" s="13" customFormat="1">
      <c r="A647" s="13"/>
      <c r="B647" s="226"/>
      <c r="C647" s="227"/>
      <c r="D647" s="219" t="s">
        <v>147</v>
      </c>
      <c r="E647" s="228" t="s">
        <v>20</v>
      </c>
      <c r="F647" s="229" t="s">
        <v>738</v>
      </c>
      <c r="G647" s="227"/>
      <c r="H647" s="228" t="s">
        <v>20</v>
      </c>
      <c r="I647" s="230"/>
      <c r="J647" s="227"/>
      <c r="K647" s="227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147</v>
      </c>
      <c r="AU647" s="235" t="s">
        <v>85</v>
      </c>
      <c r="AV647" s="13" t="s">
        <v>22</v>
      </c>
      <c r="AW647" s="13" t="s">
        <v>38</v>
      </c>
      <c r="AX647" s="13" t="s">
        <v>76</v>
      </c>
      <c r="AY647" s="235" t="s">
        <v>126</v>
      </c>
    </row>
    <row r="648" s="14" customFormat="1">
      <c r="A648" s="14"/>
      <c r="B648" s="236"/>
      <c r="C648" s="237"/>
      <c r="D648" s="219" t="s">
        <v>147</v>
      </c>
      <c r="E648" s="238" t="s">
        <v>20</v>
      </c>
      <c r="F648" s="239" t="s">
        <v>739</v>
      </c>
      <c r="G648" s="237"/>
      <c r="H648" s="240">
        <v>318.44999999999999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147</v>
      </c>
      <c r="AU648" s="246" t="s">
        <v>85</v>
      </c>
      <c r="AV648" s="14" t="s">
        <v>85</v>
      </c>
      <c r="AW648" s="14" t="s">
        <v>38</v>
      </c>
      <c r="AX648" s="14" t="s">
        <v>22</v>
      </c>
      <c r="AY648" s="246" t="s">
        <v>126</v>
      </c>
    </row>
    <row r="649" s="2" customFormat="1" ht="24.15" customHeight="1">
      <c r="A649" s="40"/>
      <c r="B649" s="41"/>
      <c r="C649" s="206" t="s">
        <v>740</v>
      </c>
      <c r="D649" s="206" t="s">
        <v>129</v>
      </c>
      <c r="E649" s="207" t="s">
        <v>741</v>
      </c>
      <c r="F649" s="208" t="s">
        <v>742</v>
      </c>
      <c r="G649" s="209" t="s">
        <v>189</v>
      </c>
      <c r="H649" s="210">
        <v>0.91700000000000004</v>
      </c>
      <c r="I649" s="211"/>
      <c r="J649" s="212">
        <f>ROUND(I649*H649,2)</f>
        <v>0</v>
      </c>
      <c r="K649" s="208" t="s">
        <v>142</v>
      </c>
      <c r="L649" s="46"/>
      <c r="M649" s="213" t="s">
        <v>20</v>
      </c>
      <c r="N649" s="214" t="s">
        <v>47</v>
      </c>
      <c r="O649" s="86"/>
      <c r="P649" s="215">
        <f>O649*H649</f>
        <v>0</v>
      </c>
      <c r="Q649" s="215">
        <v>0</v>
      </c>
      <c r="R649" s="215">
        <f>Q649*H649</f>
        <v>0</v>
      </c>
      <c r="S649" s="215">
        <v>0</v>
      </c>
      <c r="T649" s="21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7" t="s">
        <v>232</v>
      </c>
      <c r="AT649" s="217" t="s">
        <v>129</v>
      </c>
      <c r="AU649" s="217" t="s">
        <v>85</v>
      </c>
      <c r="AY649" s="19" t="s">
        <v>126</v>
      </c>
      <c r="BE649" s="218">
        <f>IF(N649="základní",J649,0)</f>
        <v>0</v>
      </c>
      <c r="BF649" s="218">
        <f>IF(N649="snížená",J649,0)</f>
        <v>0</v>
      </c>
      <c r="BG649" s="218">
        <f>IF(N649="zákl. přenesená",J649,0)</f>
        <v>0</v>
      </c>
      <c r="BH649" s="218">
        <f>IF(N649="sníž. přenesená",J649,0)</f>
        <v>0</v>
      </c>
      <c r="BI649" s="218">
        <f>IF(N649="nulová",J649,0)</f>
        <v>0</v>
      </c>
      <c r="BJ649" s="19" t="s">
        <v>22</v>
      </c>
      <c r="BK649" s="218">
        <f>ROUND(I649*H649,2)</f>
        <v>0</v>
      </c>
      <c r="BL649" s="19" t="s">
        <v>232</v>
      </c>
      <c r="BM649" s="217" t="s">
        <v>743</v>
      </c>
    </row>
    <row r="650" s="2" customFormat="1">
      <c r="A650" s="40"/>
      <c r="B650" s="41"/>
      <c r="C650" s="42"/>
      <c r="D650" s="219" t="s">
        <v>135</v>
      </c>
      <c r="E650" s="42"/>
      <c r="F650" s="220" t="s">
        <v>744</v>
      </c>
      <c r="G650" s="42"/>
      <c r="H650" s="42"/>
      <c r="I650" s="221"/>
      <c r="J650" s="42"/>
      <c r="K650" s="42"/>
      <c r="L650" s="46"/>
      <c r="M650" s="222"/>
      <c r="N650" s="22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135</v>
      </c>
      <c r="AU650" s="19" t="s">
        <v>85</v>
      </c>
    </row>
    <row r="651" s="2" customFormat="1">
      <c r="A651" s="40"/>
      <c r="B651" s="41"/>
      <c r="C651" s="42"/>
      <c r="D651" s="224" t="s">
        <v>145</v>
      </c>
      <c r="E651" s="42"/>
      <c r="F651" s="225" t="s">
        <v>745</v>
      </c>
      <c r="G651" s="42"/>
      <c r="H651" s="42"/>
      <c r="I651" s="221"/>
      <c r="J651" s="42"/>
      <c r="K651" s="42"/>
      <c r="L651" s="46"/>
      <c r="M651" s="222"/>
      <c r="N651" s="223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145</v>
      </c>
      <c r="AU651" s="19" t="s">
        <v>85</v>
      </c>
    </row>
    <row r="652" s="2" customFormat="1" ht="24.15" customHeight="1">
      <c r="A652" s="40"/>
      <c r="B652" s="41"/>
      <c r="C652" s="206" t="s">
        <v>746</v>
      </c>
      <c r="D652" s="206" t="s">
        <v>129</v>
      </c>
      <c r="E652" s="207" t="s">
        <v>747</v>
      </c>
      <c r="F652" s="208" t="s">
        <v>748</v>
      </c>
      <c r="G652" s="209" t="s">
        <v>189</v>
      </c>
      <c r="H652" s="210">
        <v>0.91700000000000004</v>
      </c>
      <c r="I652" s="211"/>
      <c r="J652" s="212">
        <f>ROUND(I652*H652,2)</f>
        <v>0</v>
      </c>
      <c r="K652" s="208" t="s">
        <v>142</v>
      </c>
      <c r="L652" s="46"/>
      <c r="M652" s="213" t="s">
        <v>20</v>
      </c>
      <c r="N652" s="214" t="s">
        <v>47</v>
      </c>
      <c r="O652" s="86"/>
      <c r="P652" s="215">
        <f>O652*H652</f>
        <v>0</v>
      </c>
      <c r="Q652" s="215">
        <v>0</v>
      </c>
      <c r="R652" s="215">
        <f>Q652*H652</f>
        <v>0</v>
      </c>
      <c r="S652" s="215">
        <v>0</v>
      </c>
      <c r="T652" s="21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232</v>
      </c>
      <c r="AT652" s="217" t="s">
        <v>129</v>
      </c>
      <c r="AU652" s="217" t="s">
        <v>85</v>
      </c>
      <c r="AY652" s="19" t="s">
        <v>126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22</v>
      </c>
      <c r="BK652" s="218">
        <f>ROUND(I652*H652,2)</f>
        <v>0</v>
      </c>
      <c r="BL652" s="19" t="s">
        <v>232</v>
      </c>
      <c r="BM652" s="217" t="s">
        <v>749</v>
      </c>
    </row>
    <row r="653" s="2" customFormat="1">
      <c r="A653" s="40"/>
      <c r="B653" s="41"/>
      <c r="C653" s="42"/>
      <c r="D653" s="219" t="s">
        <v>135</v>
      </c>
      <c r="E653" s="42"/>
      <c r="F653" s="220" t="s">
        <v>750</v>
      </c>
      <c r="G653" s="42"/>
      <c r="H653" s="42"/>
      <c r="I653" s="221"/>
      <c r="J653" s="42"/>
      <c r="K653" s="42"/>
      <c r="L653" s="46"/>
      <c r="M653" s="222"/>
      <c r="N653" s="223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135</v>
      </c>
      <c r="AU653" s="19" t="s">
        <v>85</v>
      </c>
    </row>
    <row r="654" s="2" customFormat="1">
      <c r="A654" s="40"/>
      <c r="B654" s="41"/>
      <c r="C654" s="42"/>
      <c r="D654" s="224" t="s">
        <v>145</v>
      </c>
      <c r="E654" s="42"/>
      <c r="F654" s="225" t="s">
        <v>751</v>
      </c>
      <c r="G654" s="42"/>
      <c r="H654" s="42"/>
      <c r="I654" s="221"/>
      <c r="J654" s="42"/>
      <c r="K654" s="42"/>
      <c r="L654" s="46"/>
      <c r="M654" s="222"/>
      <c r="N654" s="22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145</v>
      </c>
      <c r="AU654" s="19" t="s">
        <v>85</v>
      </c>
    </row>
    <row r="655" s="12" customFormat="1" ht="25.92" customHeight="1">
      <c r="A655" s="12"/>
      <c r="B655" s="190"/>
      <c r="C655" s="191"/>
      <c r="D655" s="192" t="s">
        <v>75</v>
      </c>
      <c r="E655" s="193" t="s">
        <v>267</v>
      </c>
      <c r="F655" s="193" t="s">
        <v>752</v>
      </c>
      <c r="G655" s="191"/>
      <c r="H655" s="191"/>
      <c r="I655" s="194"/>
      <c r="J655" s="195">
        <f>BK655</f>
        <v>0</v>
      </c>
      <c r="K655" s="191"/>
      <c r="L655" s="196"/>
      <c r="M655" s="197"/>
      <c r="N655" s="198"/>
      <c r="O655" s="198"/>
      <c r="P655" s="199">
        <f>P656</f>
        <v>0</v>
      </c>
      <c r="Q655" s="198"/>
      <c r="R655" s="199">
        <f>R656</f>
        <v>0</v>
      </c>
      <c r="S655" s="198"/>
      <c r="T655" s="200">
        <f>T656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01" t="s">
        <v>151</v>
      </c>
      <c r="AT655" s="202" t="s">
        <v>75</v>
      </c>
      <c r="AU655" s="202" t="s">
        <v>76</v>
      </c>
      <c r="AY655" s="201" t="s">
        <v>126</v>
      </c>
      <c r="BK655" s="203">
        <f>BK656</f>
        <v>0</v>
      </c>
    </row>
    <row r="656" s="12" customFormat="1" ht="22.8" customHeight="1">
      <c r="A656" s="12"/>
      <c r="B656" s="190"/>
      <c r="C656" s="191"/>
      <c r="D656" s="192" t="s">
        <v>75</v>
      </c>
      <c r="E656" s="204" t="s">
        <v>753</v>
      </c>
      <c r="F656" s="204" t="s">
        <v>754</v>
      </c>
      <c r="G656" s="191"/>
      <c r="H656" s="191"/>
      <c r="I656" s="194"/>
      <c r="J656" s="205">
        <f>BK656</f>
        <v>0</v>
      </c>
      <c r="K656" s="191"/>
      <c r="L656" s="196"/>
      <c r="M656" s="197"/>
      <c r="N656" s="198"/>
      <c r="O656" s="198"/>
      <c r="P656" s="199">
        <f>SUM(P657:P658)</f>
        <v>0</v>
      </c>
      <c r="Q656" s="198"/>
      <c r="R656" s="199">
        <f>SUM(R657:R658)</f>
        <v>0</v>
      </c>
      <c r="S656" s="198"/>
      <c r="T656" s="200">
        <f>SUM(T657:T658)</f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01" t="s">
        <v>151</v>
      </c>
      <c r="AT656" s="202" t="s">
        <v>75</v>
      </c>
      <c r="AU656" s="202" t="s">
        <v>22</v>
      </c>
      <c r="AY656" s="201" t="s">
        <v>126</v>
      </c>
      <c r="BK656" s="203">
        <f>SUM(BK657:BK658)</f>
        <v>0</v>
      </c>
    </row>
    <row r="657" s="2" customFormat="1" ht="24.15" customHeight="1">
      <c r="A657" s="40"/>
      <c r="B657" s="41"/>
      <c r="C657" s="206" t="s">
        <v>755</v>
      </c>
      <c r="D657" s="206" t="s">
        <v>129</v>
      </c>
      <c r="E657" s="207" t="s">
        <v>756</v>
      </c>
      <c r="F657" s="208" t="s">
        <v>757</v>
      </c>
      <c r="G657" s="209" t="s">
        <v>132</v>
      </c>
      <c r="H657" s="210">
        <v>1</v>
      </c>
      <c r="I657" s="211"/>
      <c r="J657" s="212">
        <f>ROUND(I657*H657,2)</f>
        <v>0</v>
      </c>
      <c r="K657" s="208" t="s">
        <v>20</v>
      </c>
      <c r="L657" s="46"/>
      <c r="M657" s="213" t="s">
        <v>20</v>
      </c>
      <c r="N657" s="214" t="s">
        <v>47</v>
      </c>
      <c r="O657" s="86"/>
      <c r="P657" s="215">
        <f>O657*H657</f>
        <v>0</v>
      </c>
      <c r="Q657" s="215">
        <v>0</v>
      </c>
      <c r="R657" s="215">
        <f>Q657*H657</f>
        <v>0</v>
      </c>
      <c r="S657" s="215">
        <v>0</v>
      </c>
      <c r="T657" s="216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7" t="s">
        <v>588</v>
      </c>
      <c r="AT657" s="217" t="s">
        <v>129</v>
      </c>
      <c r="AU657" s="217" t="s">
        <v>85</v>
      </c>
      <c r="AY657" s="19" t="s">
        <v>126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9" t="s">
        <v>22</v>
      </c>
      <c r="BK657" s="218">
        <f>ROUND(I657*H657,2)</f>
        <v>0</v>
      </c>
      <c r="BL657" s="19" t="s">
        <v>588</v>
      </c>
      <c r="BM657" s="217" t="s">
        <v>758</v>
      </c>
    </row>
    <row r="658" s="2" customFormat="1">
      <c r="A658" s="40"/>
      <c r="B658" s="41"/>
      <c r="C658" s="42"/>
      <c r="D658" s="219" t="s">
        <v>135</v>
      </c>
      <c r="E658" s="42"/>
      <c r="F658" s="220" t="s">
        <v>759</v>
      </c>
      <c r="G658" s="42"/>
      <c r="H658" s="42"/>
      <c r="I658" s="221"/>
      <c r="J658" s="42"/>
      <c r="K658" s="42"/>
      <c r="L658" s="46"/>
      <c r="M658" s="280"/>
      <c r="N658" s="281"/>
      <c r="O658" s="282"/>
      <c r="P658" s="282"/>
      <c r="Q658" s="282"/>
      <c r="R658" s="282"/>
      <c r="S658" s="282"/>
      <c r="T658" s="283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135</v>
      </c>
      <c r="AU658" s="19" t="s">
        <v>85</v>
      </c>
    </row>
    <row r="659" s="2" customFormat="1" ht="6.96" customHeight="1">
      <c r="A659" s="40"/>
      <c r="B659" s="61"/>
      <c r="C659" s="62"/>
      <c r="D659" s="62"/>
      <c r="E659" s="62"/>
      <c r="F659" s="62"/>
      <c r="G659" s="62"/>
      <c r="H659" s="62"/>
      <c r="I659" s="62"/>
      <c r="J659" s="62"/>
      <c r="K659" s="62"/>
      <c r="L659" s="46"/>
      <c r="M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</sheetData>
  <sheetProtection sheet="1" autoFilter="0" formatColumns="0" formatRows="0" objects="1" scenarios="1" spinCount="100000" saltValue="COly4DdH+pKIGdlXzsD7mxNuhf6ulxj0z7sQyZRHrSPDdFztjY3czK6o5bbsh249KOndKpg+cW7ZBYYbVYeLSg==" hashValue="5B/FaTV4hW1e465AnoBqZ7mGtGlnUOGWkFfm2ftO8hsSkz8nZ/hIKyvj1HdShAJHwEMbnfW1eP7eAmHQ8JDYnQ==" algorithmName="SHA-512" password="CC35"/>
  <autoFilter ref="C92:K65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101" r:id="rId1" display="https://podminky.urs.cz/item/CS_URS_2021_02/952902501"/>
    <hyperlink ref="F107" r:id="rId2" display="https://podminky.urs.cz/item/CS_URS_2021_02/953961115"/>
    <hyperlink ref="F112" r:id="rId3" display="https://podminky.urs.cz/item/CS_URS_2021_02/953965142"/>
    <hyperlink ref="F117" r:id="rId4" display="https://podminky.urs.cz/item/CS_URS_2021_02/965082923"/>
    <hyperlink ref="F133" r:id="rId5" display="https://podminky.urs.cz/item/CS_URS_2021_02/997013114"/>
    <hyperlink ref="F136" r:id="rId6" display="https://podminky.urs.cz/item/CS_URS_2021_02/997013312"/>
    <hyperlink ref="F141" r:id="rId7" display="https://podminky.urs.cz/item/CS_URS_2021_02/997013322"/>
    <hyperlink ref="F146" r:id="rId8" display="https://podminky.urs.cz/item/CS_URS_2021_02/997013501"/>
    <hyperlink ref="F149" r:id="rId9" display="https://podminky.urs.cz/item/CS_URS_2021_02/997013509"/>
    <hyperlink ref="F153" r:id="rId10" display="https://podminky.urs.cz/item/CS_URS_2021_02/997013813"/>
    <hyperlink ref="F158" r:id="rId11" display="https://podminky.urs.cz/item/CS_URS_2021_02/712300854"/>
    <hyperlink ref="F173" r:id="rId12" display="https://podminky.urs.cz/item/CS_URS_2021_02/712311101"/>
    <hyperlink ref="F196" r:id="rId13" display="https://podminky.urs.cz/item/CS_URS_2021_02/712341559"/>
    <hyperlink ref="F222" r:id="rId14" display="https://podminky.urs.cz/item/CS_URS_2021_02/712331111"/>
    <hyperlink ref="F231" r:id="rId15" display="https://podminky.urs.cz/item/CS_URS_2021_02/Xh_500-1"/>
    <hyperlink ref="F235" r:id="rId16" display="https://podminky.urs.cz/item/CS_URS_2021_02/712341559"/>
    <hyperlink ref="F244" r:id="rId17" display="https://podminky.urs.cz/item/CS_URS_2021_02/Xh_50-6"/>
    <hyperlink ref="F248" r:id="rId18" display="https://podminky.urs.cz/item/CS_URS_2021_02/712341559"/>
    <hyperlink ref="F255" r:id="rId19" display="https://podminky.urs.cz/item/CS_URS_2021_02/Xh_500-8"/>
    <hyperlink ref="F259" r:id="rId20" display="https://podminky.urs.cz/item/CS_URS_2021_02/712363803"/>
    <hyperlink ref="F285" r:id="rId21" display="https://podminky.urs.cz/item/CS_URS_2021_02/Xh_500-1"/>
    <hyperlink ref="F307" r:id="rId22" display="https://podminky.urs.cz/item/CS_URS_2021_02/Xh_50-6"/>
    <hyperlink ref="F313" r:id="rId23" display="https://podminky.urs.cz/item/CS_URS_2021_02/712861803"/>
    <hyperlink ref="F331" r:id="rId24" display="https://podminky.urs.cz/item/CS_URS_2021_02/712941963"/>
    <hyperlink ref="F354" r:id="rId25" display="https://podminky.urs.cz/item/CS_URS_2021_02/Xh_500-1"/>
    <hyperlink ref="F360" r:id="rId26" display="https://podminky.urs.cz/item/CS_URS_2021_02/Xh_50-6"/>
    <hyperlink ref="F403" r:id="rId27" display="https://podminky.urs.cz/item/CS_URS_2021_02/998712103"/>
    <hyperlink ref="F406" r:id="rId28" display="https://podminky.urs.cz/item/CS_URS_2021_02/998712181"/>
    <hyperlink ref="F410" r:id="rId29" display="https://podminky.urs.cz/item/CS_URS_2021_02/713140822"/>
    <hyperlink ref="F419" r:id="rId30" display="https://podminky.urs.cz/item/CS_URS_2021_02/713140822"/>
    <hyperlink ref="F425" r:id="rId31" display="https://podminky.urs.cz/item/CS_URS_2021_02/713140823"/>
    <hyperlink ref="F431" r:id="rId32" display="https://podminky.urs.cz/item/CS_URS_2021_02/713141136"/>
    <hyperlink ref="F440" r:id="rId33" display="https://podminky.urs.cz/item/CS_URS_2021_02/28372319"/>
    <hyperlink ref="F444" r:id="rId34" display="https://podminky.urs.cz/item/CS_URS_2021_02/713141336"/>
    <hyperlink ref="F455" r:id="rId35" display="https://podminky.urs.cz/item/CS_URS_2021_02/28376141"/>
    <hyperlink ref="F462" r:id="rId36" display="https://podminky.urs.cz/item/CS_URS_2021_02/998713103"/>
    <hyperlink ref="F465" r:id="rId37" display="https://podminky.urs.cz/item/CS_URS_2021_02/998713181"/>
    <hyperlink ref="F471" r:id="rId38" display="https://podminky.urs.cz/item/CS_URS_2021_02/721210824"/>
    <hyperlink ref="F476" r:id="rId39" display="https://podminky.urs.cz/item/CS_URS_2021_02/721242805"/>
    <hyperlink ref="F481" r:id="rId40" display="https://podminky.urs.cz/item/CS_URS_2021_02/998721103"/>
    <hyperlink ref="F484" r:id="rId41" display="https://podminky.urs.cz/item/CS_URS_2021_02/998721181"/>
    <hyperlink ref="F488" r:id="rId42" display="https://podminky.urs.cz/item/CS_URS_2021_02/741420001"/>
    <hyperlink ref="F494" r:id="rId43" display="https://podminky.urs.cz/item/CS_URS_2021_02/741420023"/>
    <hyperlink ref="F501" r:id="rId44" display="https://podminky.urs.cz/item/CS_URS_2021_02/Xh41905"/>
    <hyperlink ref="F504" r:id="rId45" display="https://podminky.urs.cz/item/CS_URS_2021_02/741420024"/>
    <hyperlink ref="F511" r:id="rId46" display="https://podminky.urs.cz/item/CS_URS_2021_02/35441895"/>
    <hyperlink ref="F514" r:id="rId47" display="https://podminky.urs.cz/item/CS_URS_2021_02/741421843"/>
    <hyperlink ref="F524" r:id="rId48" display="https://podminky.urs.cz/item/CS_URS_2021_02/741421855"/>
    <hyperlink ref="F534" r:id="rId49" display="https://podminky.urs.cz/item/CS_URS_2021_02/35442270"/>
    <hyperlink ref="F556" r:id="rId50" display="https://podminky.urs.cz/item/CS_URS_2021_02/998741103"/>
    <hyperlink ref="F559" r:id="rId51" display="https://podminky.urs.cz/item/CS_URS_2021_02/998741181"/>
    <hyperlink ref="F579" r:id="rId52" display="https://podminky.urs.cz/item/CS_URS_2021_02/998751102"/>
    <hyperlink ref="F582" r:id="rId53" display="https://podminky.urs.cz/item/CS_URS_2021_02/998751181"/>
    <hyperlink ref="F586" r:id="rId54" display="https://podminky.urs.cz/item/CS_URS_2021_02/764001801"/>
    <hyperlink ref="F592" r:id="rId55" display="https://podminky.urs.cz/item/CS_URS_2021_02/764002841"/>
    <hyperlink ref="F631" r:id="rId56" display="https://podminky.urs.cz/item/CS_URS_2021_02/998764103"/>
    <hyperlink ref="F634" r:id="rId57" display="https://podminky.urs.cz/item/CS_URS_2021_02/998764181"/>
    <hyperlink ref="F638" r:id="rId58" display="https://podminky.urs.cz/item/CS_URS_2021_02/767391112"/>
    <hyperlink ref="F651" r:id="rId59" display="https://podminky.urs.cz/item/CS_URS_2021_02/998767103"/>
    <hyperlink ref="F654" r:id="rId60" display="https://podminky.urs.cz/item/CS_URS_2021_02/99876718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Havarijní oprava ploché střechy ZZS SČK Kladno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760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19</v>
      </c>
      <c r="E11" s="40"/>
      <c r="F11" s="138" t="s">
        <v>20</v>
      </c>
      <c r="G11" s="40"/>
      <c r="H11" s="40"/>
      <c r="I11" s="134" t="s">
        <v>21</v>
      </c>
      <c r="J11" s="138" t="s">
        <v>20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23</v>
      </c>
      <c r="E12" s="40"/>
      <c r="F12" s="138" t="s">
        <v>24</v>
      </c>
      <c r="G12" s="40"/>
      <c r="H12" s="40"/>
      <c r="I12" s="134" t="s">
        <v>25</v>
      </c>
      <c r="J12" s="139" t="str">
        <f>'Rekapitulace stavby'!AN8</f>
        <v>9. 9. 2021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29</v>
      </c>
      <c r="E14" s="40"/>
      <c r="F14" s="40"/>
      <c r="G14" s="40"/>
      <c r="H14" s="40"/>
      <c r="I14" s="134" t="s">
        <v>30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31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32</v>
      </c>
      <c r="E17" s="40"/>
      <c r="F17" s="40"/>
      <c r="G17" s="40"/>
      <c r="H17" s="40"/>
      <c r="I17" s="134" t="s">
        <v>30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31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34</v>
      </c>
      <c r="E20" s="40"/>
      <c r="F20" s="40"/>
      <c r="G20" s="40"/>
      <c r="H20" s="40"/>
      <c r="I20" s="134" t="s">
        <v>30</v>
      </c>
      <c r="J20" s="138" t="s">
        <v>35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36</v>
      </c>
      <c r="F21" s="40"/>
      <c r="G21" s="40"/>
      <c r="H21" s="40"/>
      <c r="I21" s="134" t="s">
        <v>31</v>
      </c>
      <c r="J21" s="138" t="s">
        <v>37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30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31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ROUND((SUM(BE84:BE113)),  2)</f>
        <v>0</v>
      </c>
      <c r="G33" s="40"/>
      <c r="H33" s="40"/>
      <c r="I33" s="150">
        <v>0.20999999999999999</v>
      </c>
      <c r="J33" s="149">
        <f>ROUND(((SUM(BE84:BE113))*I33),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ROUND((SUM(BF84:BF113)),  2)</f>
        <v>0</v>
      </c>
      <c r="G34" s="40"/>
      <c r="H34" s="40"/>
      <c r="I34" s="150">
        <v>0.14999999999999999</v>
      </c>
      <c r="J34" s="149">
        <f>ROUND(((SUM(BF84:BF113))*I34),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ROUND((SUM(BG84:BG113)),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ROUND((SUM(BH84:BH113)),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ROUND((SUM(BI84:BI113)),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Havarijní oprava ploché střechy ZZS SČK Kladno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Vedlejší náklady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23</v>
      </c>
      <c r="D52" s="42"/>
      <c r="E52" s="42"/>
      <c r="F52" s="29" t="str">
        <f>F12</f>
        <v xml:space="preserve"> </v>
      </c>
      <c r="G52" s="42"/>
      <c r="H52" s="42"/>
      <c r="I52" s="34" t="s">
        <v>25</v>
      </c>
      <c r="J52" s="74" t="str">
        <f>IF(J12="","",J12)</f>
        <v>9. 9. 2021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29</v>
      </c>
      <c r="D54" s="42"/>
      <c r="E54" s="42"/>
      <c r="F54" s="29" t="str">
        <f>E15</f>
        <v xml:space="preserve"> </v>
      </c>
      <c r="G54" s="42"/>
      <c r="H54" s="42"/>
      <c r="I54" s="34" t="s">
        <v>34</v>
      </c>
      <c r="J54" s="38" t="str">
        <f>E21</f>
        <v>DPU REVIT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761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762</v>
      </c>
      <c r="E61" s="170"/>
      <c r="F61" s="170"/>
      <c r="G61" s="170"/>
      <c r="H61" s="170"/>
      <c r="I61" s="170"/>
      <c r="J61" s="171">
        <f>J94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763</v>
      </c>
      <c r="E62" s="170"/>
      <c r="F62" s="170"/>
      <c r="G62" s="170"/>
      <c r="H62" s="170"/>
      <c r="I62" s="170"/>
      <c r="J62" s="171">
        <f>J97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764</v>
      </c>
      <c r="E63" s="170"/>
      <c r="F63" s="170"/>
      <c r="G63" s="170"/>
      <c r="H63" s="170"/>
      <c r="I63" s="170"/>
      <c r="J63" s="171">
        <f>J100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765</v>
      </c>
      <c r="E64" s="170"/>
      <c r="F64" s="170"/>
      <c r="G64" s="170"/>
      <c r="H64" s="170"/>
      <c r="I64" s="170"/>
      <c r="J64" s="171">
        <f>J103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111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Havarijní oprava ploché střechy ZZS SČK Kladno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Vedlejší náklady - VRN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23</v>
      </c>
      <c r="D78" s="42"/>
      <c r="E78" s="42"/>
      <c r="F78" s="29" t="str">
        <f>F12</f>
        <v xml:space="preserve"> </v>
      </c>
      <c r="G78" s="42"/>
      <c r="H78" s="42"/>
      <c r="I78" s="34" t="s">
        <v>25</v>
      </c>
      <c r="J78" s="74" t="str">
        <f>IF(J12="","",J12)</f>
        <v>9. 9. 2021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E15</f>
        <v xml:space="preserve"> </v>
      </c>
      <c r="G80" s="42"/>
      <c r="H80" s="42"/>
      <c r="I80" s="34" t="s">
        <v>34</v>
      </c>
      <c r="J80" s="38" t="str">
        <f>E21</f>
        <v>DPU REVIT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34" t="s">
        <v>39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112</v>
      </c>
      <c r="D83" s="182" t="s">
        <v>61</v>
      </c>
      <c r="E83" s="182" t="s">
        <v>57</v>
      </c>
      <c r="F83" s="182" t="s">
        <v>58</v>
      </c>
      <c r="G83" s="182" t="s">
        <v>113</v>
      </c>
      <c r="H83" s="182" t="s">
        <v>114</v>
      </c>
      <c r="I83" s="182" t="s">
        <v>115</v>
      </c>
      <c r="J83" s="182" t="s">
        <v>95</v>
      </c>
      <c r="K83" s="183" t="s">
        <v>116</v>
      </c>
      <c r="L83" s="184"/>
      <c r="M83" s="94" t="s">
        <v>20</v>
      </c>
      <c r="N83" s="95" t="s">
        <v>46</v>
      </c>
      <c r="O83" s="95" t="s">
        <v>117</v>
      </c>
      <c r="P83" s="95" t="s">
        <v>118</v>
      </c>
      <c r="Q83" s="95" t="s">
        <v>119</v>
      </c>
      <c r="R83" s="95" t="s">
        <v>120</v>
      </c>
      <c r="S83" s="95" t="s">
        <v>121</v>
      </c>
      <c r="T83" s="96" t="s">
        <v>122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123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P85+P94+P97+P100+P103</f>
        <v>0</v>
      </c>
      <c r="Q84" s="98"/>
      <c r="R84" s="187">
        <f>R85+R94+R97+R100+R103</f>
        <v>0</v>
      </c>
      <c r="S84" s="98"/>
      <c r="T84" s="188">
        <f>T85+T94+T97+T100+T103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75</v>
      </c>
      <c r="AU84" s="19" t="s">
        <v>96</v>
      </c>
      <c r="BK84" s="189">
        <f>BK85+BK94+BK97+BK100+BK103</f>
        <v>0</v>
      </c>
    </row>
    <row r="85" s="12" customFormat="1" ht="25.92" customHeight="1">
      <c r="A85" s="12"/>
      <c r="B85" s="190"/>
      <c r="C85" s="191"/>
      <c r="D85" s="192" t="s">
        <v>75</v>
      </c>
      <c r="E85" s="193" t="s">
        <v>766</v>
      </c>
      <c r="F85" s="193" t="s">
        <v>767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SUM(P86:P93)</f>
        <v>0</v>
      </c>
      <c r="Q85" s="198"/>
      <c r="R85" s="199">
        <f>SUM(R86:R93)</f>
        <v>0</v>
      </c>
      <c r="S85" s="198"/>
      <c r="T85" s="20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22</v>
      </c>
      <c r="AT85" s="202" t="s">
        <v>75</v>
      </c>
      <c r="AU85" s="202" t="s">
        <v>76</v>
      </c>
      <c r="AY85" s="201" t="s">
        <v>126</v>
      </c>
      <c r="BK85" s="203">
        <f>SUM(BK86:BK93)</f>
        <v>0</v>
      </c>
    </row>
    <row r="86" s="2" customFormat="1" ht="24.15" customHeight="1">
      <c r="A86" s="40"/>
      <c r="B86" s="41"/>
      <c r="C86" s="206" t="s">
        <v>22</v>
      </c>
      <c r="D86" s="206" t="s">
        <v>129</v>
      </c>
      <c r="E86" s="207" t="s">
        <v>768</v>
      </c>
      <c r="F86" s="208" t="s">
        <v>769</v>
      </c>
      <c r="G86" s="209" t="s">
        <v>770</v>
      </c>
      <c r="H86" s="210">
        <v>1</v>
      </c>
      <c r="I86" s="211"/>
      <c r="J86" s="212">
        <f>ROUND(I86*H86,2)</f>
        <v>0</v>
      </c>
      <c r="K86" s="208" t="s">
        <v>20</v>
      </c>
      <c r="L86" s="46"/>
      <c r="M86" s="213" t="s">
        <v>20</v>
      </c>
      <c r="N86" s="214" t="s">
        <v>47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133</v>
      </c>
      <c r="AT86" s="217" t="s">
        <v>129</v>
      </c>
      <c r="AU86" s="217" t="s">
        <v>22</v>
      </c>
      <c r="AY86" s="19" t="s">
        <v>126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22</v>
      </c>
      <c r="BK86" s="218">
        <f>ROUND(I86*H86,2)</f>
        <v>0</v>
      </c>
      <c r="BL86" s="19" t="s">
        <v>133</v>
      </c>
      <c r="BM86" s="217" t="s">
        <v>771</v>
      </c>
    </row>
    <row r="87" s="2" customFormat="1">
      <c r="A87" s="40"/>
      <c r="B87" s="41"/>
      <c r="C87" s="42"/>
      <c r="D87" s="219" t="s">
        <v>135</v>
      </c>
      <c r="E87" s="42"/>
      <c r="F87" s="220" t="s">
        <v>772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135</v>
      </c>
      <c r="AU87" s="19" t="s">
        <v>22</v>
      </c>
    </row>
    <row r="88" s="2" customFormat="1" ht="16.5" customHeight="1">
      <c r="A88" s="40"/>
      <c r="B88" s="41"/>
      <c r="C88" s="206" t="s">
        <v>85</v>
      </c>
      <c r="D88" s="206" t="s">
        <v>129</v>
      </c>
      <c r="E88" s="207" t="s">
        <v>773</v>
      </c>
      <c r="F88" s="208" t="s">
        <v>774</v>
      </c>
      <c r="G88" s="209" t="s">
        <v>770</v>
      </c>
      <c r="H88" s="210">
        <v>1</v>
      </c>
      <c r="I88" s="211"/>
      <c r="J88" s="212">
        <f>ROUND(I88*H88,2)</f>
        <v>0</v>
      </c>
      <c r="K88" s="208" t="s">
        <v>20</v>
      </c>
      <c r="L88" s="46"/>
      <c r="M88" s="213" t="s">
        <v>20</v>
      </c>
      <c r="N88" s="214" t="s">
        <v>47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133</v>
      </c>
      <c r="AT88" s="217" t="s">
        <v>129</v>
      </c>
      <c r="AU88" s="217" t="s">
        <v>22</v>
      </c>
      <c r="AY88" s="19" t="s">
        <v>126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22</v>
      </c>
      <c r="BK88" s="218">
        <f>ROUND(I88*H88,2)</f>
        <v>0</v>
      </c>
      <c r="BL88" s="19" t="s">
        <v>133</v>
      </c>
      <c r="BM88" s="217" t="s">
        <v>775</v>
      </c>
    </row>
    <row r="89" s="2" customFormat="1">
      <c r="A89" s="40"/>
      <c r="B89" s="41"/>
      <c r="C89" s="42"/>
      <c r="D89" s="219" t="s">
        <v>135</v>
      </c>
      <c r="E89" s="42"/>
      <c r="F89" s="220" t="s">
        <v>776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135</v>
      </c>
      <c r="AU89" s="19" t="s">
        <v>22</v>
      </c>
    </row>
    <row r="90" s="2" customFormat="1" ht="16.5" customHeight="1">
      <c r="A90" s="40"/>
      <c r="B90" s="41"/>
      <c r="C90" s="206" t="s">
        <v>151</v>
      </c>
      <c r="D90" s="206" t="s">
        <v>129</v>
      </c>
      <c r="E90" s="207" t="s">
        <v>777</v>
      </c>
      <c r="F90" s="208" t="s">
        <v>778</v>
      </c>
      <c r="G90" s="209" t="s">
        <v>770</v>
      </c>
      <c r="H90" s="210">
        <v>1</v>
      </c>
      <c r="I90" s="211"/>
      <c r="J90" s="212">
        <f>ROUND(I90*H90,2)</f>
        <v>0</v>
      </c>
      <c r="K90" s="208" t="s">
        <v>20</v>
      </c>
      <c r="L90" s="46"/>
      <c r="M90" s="213" t="s">
        <v>20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133</v>
      </c>
      <c r="AT90" s="217" t="s">
        <v>129</v>
      </c>
      <c r="AU90" s="217" t="s">
        <v>22</v>
      </c>
      <c r="AY90" s="19" t="s">
        <v>126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22</v>
      </c>
      <c r="BK90" s="218">
        <f>ROUND(I90*H90,2)</f>
        <v>0</v>
      </c>
      <c r="BL90" s="19" t="s">
        <v>133</v>
      </c>
      <c r="BM90" s="217" t="s">
        <v>779</v>
      </c>
    </row>
    <row r="91" s="2" customFormat="1">
      <c r="A91" s="40"/>
      <c r="B91" s="41"/>
      <c r="C91" s="42"/>
      <c r="D91" s="219" t="s">
        <v>135</v>
      </c>
      <c r="E91" s="42"/>
      <c r="F91" s="220" t="s">
        <v>778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135</v>
      </c>
      <c r="AU91" s="19" t="s">
        <v>22</v>
      </c>
    </row>
    <row r="92" s="2" customFormat="1" ht="16.5" customHeight="1">
      <c r="A92" s="40"/>
      <c r="B92" s="41"/>
      <c r="C92" s="206" t="s">
        <v>133</v>
      </c>
      <c r="D92" s="206" t="s">
        <v>129</v>
      </c>
      <c r="E92" s="207" t="s">
        <v>780</v>
      </c>
      <c r="F92" s="208" t="s">
        <v>781</v>
      </c>
      <c r="G92" s="209" t="s">
        <v>770</v>
      </c>
      <c r="H92" s="210">
        <v>1</v>
      </c>
      <c r="I92" s="211"/>
      <c r="J92" s="212">
        <f>ROUND(I92*H92,2)</f>
        <v>0</v>
      </c>
      <c r="K92" s="208" t="s">
        <v>20</v>
      </c>
      <c r="L92" s="46"/>
      <c r="M92" s="213" t="s">
        <v>20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133</v>
      </c>
      <c r="AT92" s="217" t="s">
        <v>129</v>
      </c>
      <c r="AU92" s="217" t="s">
        <v>22</v>
      </c>
      <c r="AY92" s="19" t="s">
        <v>126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22</v>
      </c>
      <c r="BK92" s="218">
        <f>ROUND(I92*H92,2)</f>
        <v>0</v>
      </c>
      <c r="BL92" s="19" t="s">
        <v>133</v>
      </c>
      <c r="BM92" s="217" t="s">
        <v>782</v>
      </c>
    </row>
    <row r="93" s="2" customFormat="1">
      <c r="A93" s="40"/>
      <c r="B93" s="41"/>
      <c r="C93" s="42"/>
      <c r="D93" s="219" t="s">
        <v>135</v>
      </c>
      <c r="E93" s="42"/>
      <c r="F93" s="220" t="s">
        <v>783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135</v>
      </c>
      <c r="AU93" s="19" t="s">
        <v>22</v>
      </c>
    </row>
    <row r="94" s="12" customFormat="1" ht="25.92" customHeight="1">
      <c r="A94" s="12"/>
      <c r="B94" s="190"/>
      <c r="C94" s="191"/>
      <c r="D94" s="192" t="s">
        <v>75</v>
      </c>
      <c r="E94" s="193" t="s">
        <v>784</v>
      </c>
      <c r="F94" s="193" t="s">
        <v>785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SUM(P95:P96)</f>
        <v>0</v>
      </c>
      <c r="Q94" s="198"/>
      <c r="R94" s="199">
        <f>SUM(R95:R96)</f>
        <v>0</v>
      </c>
      <c r="S94" s="198"/>
      <c r="T94" s="200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22</v>
      </c>
      <c r="AT94" s="202" t="s">
        <v>75</v>
      </c>
      <c r="AU94" s="202" t="s">
        <v>76</v>
      </c>
      <c r="AY94" s="201" t="s">
        <v>126</v>
      </c>
      <c r="BK94" s="203">
        <f>SUM(BK95:BK96)</f>
        <v>0</v>
      </c>
    </row>
    <row r="95" s="2" customFormat="1" ht="16.5" customHeight="1">
      <c r="A95" s="40"/>
      <c r="B95" s="41"/>
      <c r="C95" s="206" t="s">
        <v>164</v>
      </c>
      <c r="D95" s="206" t="s">
        <v>129</v>
      </c>
      <c r="E95" s="207" t="s">
        <v>786</v>
      </c>
      <c r="F95" s="208" t="s">
        <v>785</v>
      </c>
      <c r="G95" s="209" t="s">
        <v>770</v>
      </c>
      <c r="H95" s="210">
        <v>1</v>
      </c>
      <c r="I95" s="211"/>
      <c r="J95" s="212">
        <f>ROUND(I95*H95,2)</f>
        <v>0</v>
      </c>
      <c r="K95" s="208" t="s">
        <v>20</v>
      </c>
      <c r="L95" s="46"/>
      <c r="M95" s="213" t="s">
        <v>20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133</v>
      </c>
      <c r="AT95" s="217" t="s">
        <v>129</v>
      </c>
      <c r="AU95" s="217" t="s">
        <v>22</v>
      </c>
      <c r="AY95" s="19" t="s">
        <v>126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22</v>
      </c>
      <c r="BK95" s="218">
        <f>ROUND(I95*H95,2)</f>
        <v>0</v>
      </c>
      <c r="BL95" s="19" t="s">
        <v>133</v>
      </c>
      <c r="BM95" s="217" t="s">
        <v>787</v>
      </c>
    </row>
    <row r="96" s="2" customFormat="1">
      <c r="A96" s="40"/>
      <c r="B96" s="41"/>
      <c r="C96" s="42"/>
      <c r="D96" s="219" t="s">
        <v>135</v>
      </c>
      <c r="E96" s="42"/>
      <c r="F96" s="220" t="s">
        <v>788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135</v>
      </c>
      <c r="AU96" s="19" t="s">
        <v>22</v>
      </c>
    </row>
    <row r="97" s="12" customFormat="1" ht="25.92" customHeight="1">
      <c r="A97" s="12"/>
      <c r="B97" s="190"/>
      <c r="C97" s="191"/>
      <c r="D97" s="192" t="s">
        <v>75</v>
      </c>
      <c r="E97" s="193" t="s">
        <v>789</v>
      </c>
      <c r="F97" s="193" t="s">
        <v>790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SUM(P98:P99)</f>
        <v>0</v>
      </c>
      <c r="Q97" s="198"/>
      <c r="R97" s="199">
        <f>SUM(R98:R99)</f>
        <v>0</v>
      </c>
      <c r="S97" s="198"/>
      <c r="T97" s="20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22</v>
      </c>
      <c r="AT97" s="202" t="s">
        <v>75</v>
      </c>
      <c r="AU97" s="202" t="s">
        <v>76</v>
      </c>
      <c r="AY97" s="201" t="s">
        <v>126</v>
      </c>
      <c r="BK97" s="203">
        <f>SUM(BK98:BK99)</f>
        <v>0</v>
      </c>
    </row>
    <row r="98" s="2" customFormat="1" ht="16.5" customHeight="1">
      <c r="A98" s="40"/>
      <c r="B98" s="41"/>
      <c r="C98" s="206" t="s">
        <v>127</v>
      </c>
      <c r="D98" s="206" t="s">
        <v>129</v>
      </c>
      <c r="E98" s="207" t="s">
        <v>791</v>
      </c>
      <c r="F98" s="208" t="s">
        <v>792</v>
      </c>
      <c r="G98" s="209" t="s">
        <v>770</v>
      </c>
      <c r="H98" s="210">
        <v>1</v>
      </c>
      <c r="I98" s="211"/>
      <c r="J98" s="212">
        <f>ROUND(I98*H98,2)</f>
        <v>0</v>
      </c>
      <c r="K98" s="208" t="s">
        <v>20</v>
      </c>
      <c r="L98" s="46"/>
      <c r="M98" s="213" t="s">
        <v>20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133</v>
      </c>
      <c r="AT98" s="217" t="s">
        <v>129</v>
      </c>
      <c r="AU98" s="217" t="s">
        <v>22</v>
      </c>
      <c r="AY98" s="19" t="s">
        <v>126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22</v>
      </c>
      <c r="BK98" s="218">
        <f>ROUND(I98*H98,2)</f>
        <v>0</v>
      </c>
      <c r="BL98" s="19" t="s">
        <v>133</v>
      </c>
      <c r="BM98" s="217" t="s">
        <v>793</v>
      </c>
    </row>
    <row r="99" s="2" customFormat="1">
      <c r="A99" s="40"/>
      <c r="B99" s="41"/>
      <c r="C99" s="42"/>
      <c r="D99" s="219" t="s">
        <v>135</v>
      </c>
      <c r="E99" s="42"/>
      <c r="F99" s="220" t="s">
        <v>794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135</v>
      </c>
      <c r="AU99" s="19" t="s">
        <v>22</v>
      </c>
    </row>
    <row r="100" s="12" customFormat="1" ht="25.92" customHeight="1">
      <c r="A100" s="12"/>
      <c r="B100" s="190"/>
      <c r="C100" s="191"/>
      <c r="D100" s="192" t="s">
        <v>75</v>
      </c>
      <c r="E100" s="193" t="s">
        <v>795</v>
      </c>
      <c r="F100" s="193" t="s">
        <v>796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22</v>
      </c>
      <c r="AT100" s="202" t="s">
        <v>75</v>
      </c>
      <c r="AU100" s="202" t="s">
        <v>76</v>
      </c>
      <c r="AY100" s="201" t="s">
        <v>126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179</v>
      </c>
      <c r="D101" s="206" t="s">
        <v>129</v>
      </c>
      <c r="E101" s="207" t="s">
        <v>797</v>
      </c>
      <c r="F101" s="208" t="s">
        <v>798</v>
      </c>
      <c r="G101" s="209" t="s">
        <v>770</v>
      </c>
      <c r="H101" s="210">
        <v>1</v>
      </c>
      <c r="I101" s="211"/>
      <c r="J101" s="212">
        <f>ROUND(I101*H101,2)</f>
        <v>0</v>
      </c>
      <c r="K101" s="208" t="s">
        <v>20</v>
      </c>
      <c r="L101" s="46"/>
      <c r="M101" s="213" t="s">
        <v>20</v>
      </c>
      <c r="N101" s="214" t="s">
        <v>47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133</v>
      </c>
      <c r="AT101" s="217" t="s">
        <v>129</v>
      </c>
      <c r="AU101" s="217" t="s">
        <v>22</v>
      </c>
      <c r="AY101" s="19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22</v>
      </c>
      <c r="BK101" s="218">
        <f>ROUND(I101*H101,2)</f>
        <v>0</v>
      </c>
      <c r="BL101" s="19" t="s">
        <v>133</v>
      </c>
      <c r="BM101" s="217" t="s">
        <v>799</v>
      </c>
    </row>
    <row r="102" s="2" customFormat="1">
      <c r="A102" s="40"/>
      <c r="B102" s="41"/>
      <c r="C102" s="42"/>
      <c r="D102" s="219" t="s">
        <v>135</v>
      </c>
      <c r="E102" s="42"/>
      <c r="F102" s="220" t="s">
        <v>800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135</v>
      </c>
      <c r="AU102" s="19" t="s">
        <v>22</v>
      </c>
    </row>
    <row r="103" s="12" customFormat="1" ht="25.92" customHeight="1">
      <c r="A103" s="12"/>
      <c r="B103" s="190"/>
      <c r="C103" s="191"/>
      <c r="D103" s="192" t="s">
        <v>75</v>
      </c>
      <c r="E103" s="193" t="s">
        <v>801</v>
      </c>
      <c r="F103" s="193" t="s">
        <v>802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SUM(P104:P113)</f>
        <v>0</v>
      </c>
      <c r="Q103" s="198"/>
      <c r="R103" s="199">
        <f>SUM(R104:R113)</f>
        <v>0</v>
      </c>
      <c r="S103" s="198"/>
      <c r="T103" s="200">
        <f>SUM(T104:T113)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22</v>
      </c>
      <c r="AT103" s="202" t="s">
        <v>75</v>
      </c>
      <c r="AU103" s="202" t="s">
        <v>76</v>
      </c>
      <c r="AY103" s="201" t="s">
        <v>126</v>
      </c>
      <c r="BK103" s="203">
        <f>SUM(BK104:BK113)</f>
        <v>0</v>
      </c>
    </row>
    <row r="104" s="2" customFormat="1" ht="16.5" customHeight="1">
      <c r="A104" s="40"/>
      <c r="B104" s="41"/>
      <c r="C104" s="206" t="s">
        <v>186</v>
      </c>
      <c r="D104" s="206" t="s">
        <v>129</v>
      </c>
      <c r="E104" s="207" t="s">
        <v>803</v>
      </c>
      <c r="F104" s="208" t="s">
        <v>804</v>
      </c>
      <c r="G104" s="209" t="s">
        <v>770</v>
      </c>
      <c r="H104" s="210">
        <v>1</v>
      </c>
      <c r="I104" s="211"/>
      <c r="J104" s="212">
        <f>ROUND(I104*H104,2)</f>
        <v>0</v>
      </c>
      <c r="K104" s="208" t="s">
        <v>20</v>
      </c>
      <c r="L104" s="46"/>
      <c r="M104" s="213" t="s">
        <v>20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133</v>
      </c>
      <c r="AT104" s="217" t="s">
        <v>129</v>
      </c>
      <c r="AU104" s="217" t="s">
        <v>22</v>
      </c>
      <c r="AY104" s="19" t="s">
        <v>126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22</v>
      </c>
      <c r="BK104" s="218">
        <f>ROUND(I104*H104,2)</f>
        <v>0</v>
      </c>
      <c r="BL104" s="19" t="s">
        <v>133</v>
      </c>
      <c r="BM104" s="217" t="s">
        <v>805</v>
      </c>
    </row>
    <row r="105" s="2" customFormat="1">
      <c r="A105" s="40"/>
      <c r="B105" s="41"/>
      <c r="C105" s="42"/>
      <c r="D105" s="219" t="s">
        <v>135</v>
      </c>
      <c r="E105" s="42"/>
      <c r="F105" s="220" t="s">
        <v>806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135</v>
      </c>
      <c r="AU105" s="19" t="s">
        <v>22</v>
      </c>
    </row>
    <row r="106" s="2" customFormat="1" ht="33" customHeight="1">
      <c r="A106" s="40"/>
      <c r="B106" s="41"/>
      <c r="C106" s="206" t="s">
        <v>137</v>
      </c>
      <c r="D106" s="206" t="s">
        <v>129</v>
      </c>
      <c r="E106" s="207" t="s">
        <v>807</v>
      </c>
      <c r="F106" s="208" t="s">
        <v>808</v>
      </c>
      <c r="G106" s="209" t="s">
        <v>770</v>
      </c>
      <c r="H106" s="210">
        <v>1</v>
      </c>
      <c r="I106" s="211"/>
      <c r="J106" s="212">
        <f>ROUND(I106*H106,2)</f>
        <v>0</v>
      </c>
      <c r="K106" s="208" t="s">
        <v>20</v>
      </c>
      <c r="L106" s="46"/>
      <c r="M106" s="213" t="s">
        <v>20</v>
      </c>
      <c r="N106" s="214" t="s">
        <v>47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133</v>
      </c>
      <c r="AT106" s="217" t="s">
        <v>129</v>
      </c>
      <c r="AU106" s="217" t="s">
        <v>22</v>
      </c>
      <c r="AY106" s="19" t="s">
        <v>126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22</v>
      </c>
      <c r="BK106" s="218">
        <f>ROUND(I106*H106,2)</f>
        <v>0</v>
      </c>
      <c r="BL106" s="19" t="s">
        <v>133</v>
      </c>
      <c r="BM106" s="217" t="s">
        <v>809</v>
      </c>
    </row>
    <row r="107" s="2" customFormat="1">
      <c r="A107" s="40"/>
      <c r="B107" s="41"/>
      <c r="C107" s="42"/>
      <c r="D107" s="219" t="s">
        <v>135</v>
      </c>
      <c r="E107" s="42"/>
      <c r="F107" s="220" t="s">
        <v>810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135</v>
      </c>
      <c r="AU107" s="19" t="s">
        <v>22</v>
      </c>
    </row>
    <row r="108" s="2" customFormat="1" ht="16.5" customHeight="1">
      <c r="A108" s="40"/>
      <c r="B108" s="41"/>
      <c r="C108" s="206" t="s">
        <v>27</v>
      </c>
      <c r="D108" s="206" t="s">
        <v>129</v>
      </c>
      <c r="E108" s="207" t="s">
        <v>811</v>
      </c>
      <c r="F108" s="208" t="s">
        <v>812</v>
      </c>
      <c r="G108" s="209" t="s">
        <v>770</v>
      </c>
      <c r="H108" s="210">
        <v>1</v>
      </c>
      <c r="I108" s="211"/>
      <c r="J108" s="212">
        <f>ROUND(I108*H108,2)</f>
        <v>0</v>
      </c>
      <c r="K108" s="208" t="s">
        <v>20</v>
      </c>
      <c r="L108" s="46"/>
      <c r="M108" s="213" t="s">
        <v>20</v>
      </c>
      <c r="N108" s="214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133</v>
      </c>
      <c r="AT108" s="217" t="s">
        <v>129</v>
      </c>
      <c r="AU108" s="217" t="s">
        <v>22</v>
      </c>
      <c r="AY108" s="19" t="s">
        <v>126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22</v>
      </c>
      <c r="BK108" s="218">
        <f>ROUND(I108*H108,2)</f>
        <v>0</v>
      </c>
      <c r="BL108" s="19" t="s">
        <v>133</v>
      </c>
      <c r="BM108" s="217" t="s">
        <v>813</v>
      </c>
    </row>
    <row r="109" s="2" customFormat="1">
      <c r="A109" s="40"/>
      <c r="B109" s="41"/>
      <c r="C109" s="42"/>
      <c r="D109" s="219" t="s">
        <v>135</v>
      </c>
      <c r="E109" s="42"/>
      <c r="F109" s="220" t="s">
        <v>814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135</v>
      </c>
      <c r="AU109" s="19" t="s">
        <v>22</v>
      </c>
    </row>
    <row r="110" s="2" customFormat="1" ht="24.15" customHeight="1">
      <c r="A110" s="40"/>
      <c r="B110" s="41"/>
      <c r="C110" s="206" t="s">
        <v>207</v>
      </c>
      <c r="D110" s="206" t="s">
        <v>129</v>
      </c>
      <c r="E110" s="207" t="s">
        <v>815</v>
      </c>
      <c r="F110" s="208" t="s">
        <v>816</v>
      </c>
      <c r="G110" s="209" t="s">
        <v>770</v>
      </c>
      <c r="H110" s="210">
        <v>1</v>
      </c>
      <c r="I110" s="211"/>
      <c r="J110" s="212">
        <f>ROUND(I110*H110,2)</f>
        <v>0</v>
      </c>
      <c r="K110" s="208" t="s">
        <v>20</v>
      </c>
      <c r="L110" s="46"/>
      <c r="M110" s="213" t="s">
        <v>20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133</v>
      </c>
      <c r="AT110" s="217" t="s">
        <v>129</v>
      </c>
      <c r="AU110" s="217" t="s">
        <v>22</v>
      </c>
      <c r="AY110" s="19" t="s">
        <v>126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22</v>
      </c>
      <c r="BK110" s="218">
        <f>ROUND(I110*H110,2)</f>
        <v>0</v>
      </c>
      <c r="BL110" s="19" t="s">
        <v>133</v>
      </c>
      <c r="BM110" s="217" t="s">
        <v>817</v>
      </c>
    </row>
    <row r="111" s="2" customFormat="1">
      <c r="A111" s="40"/>
      <c r="B111" s="41"/>
      <c r="C111" s="42"/>
      <c r="D111" s="219" t="s">
        <v>135</v>
      </c>
      <c r="E111" s="42"/>
      <c r="F111" s="220" t="s">
        <v>818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135</v>
      </c>
      <c r="AU111" s="19" t="s">
        <v>22</v>
      </c>
    </row>
    <row r="112" s="2" customFormat="1" ht="33" customHeight="1">
      <c r="A112" s="40"/>
      <c r="B112" s="41"/>
      <c r="C112" s="206" t="s">
        <v>200</v>
      </c>
      <c r="D112" s="206" t="s">
        <v>129</v>
      </c>
      <c r="E112" s="207" t="s">
        <v>819</v>
      </c>
      <c r="F112" s="208" t="s">
        <v>820</v>
      </c>
      <c r="G112" s="209" t="s">
        <v>770</v>
      </c>
      <c r="H112" s="210">
        <v>1</v>
      </c>
      <c r="I112" s="211"/>
      <c r="J112" s="212">
        <f>ROUND(I112*H112,2)</f>
        <v>0</v>
      </c>
      <c r="K112" s="208" t="s">
        <v>20</v>
      </c>
      <c r="L112" s="46"/>
      <c r="M112" s="213" t="s">
        <v>20</v>
      </c>
      <c r="N112" s="214" t="s">
        <v>47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133</v>
      </c>
      <c r="AT112" s="217" t="s">
        <v>129</v>
      </c>
      <c r="AU112" s="217" t="s">
        <v>22</v>
      </c>
      <c r="AY112" s="19" t="s">
        <v>126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22</v>
      </c>
      <c r="BK112" s="218">
        <f>ROUND(I112*H112,2)</f>
        <v>0</v>
      </c>
      <c r="BL112" s="19" t="s">
        <v>133</v>
      </c>
      <c r="BM112" s="217" t="s">
        <v>821</v>
      </c>
    </row>
    <row r="113" s="2" customFormat="1">
      <c r="A113" s="40"/>
      <c r="B113" s="41"/>
      <c r="C113" s="42"/>
      <c r="D113" s="219" t="s">
        <v>135</v>
      </c>
      <c r="E113" s="42"/>
      <c r="F113" s="220" t="s">
        <v>822</v>
      </c>
      <c r="G113" s="42"/>
      <c r="H113" s="42"/>
      <c r="I113" s="221"/>
      <c r="J113" s="42"/>
      <c r="K113" s="42"/>
      <c r="L113" s="46"/>
      <c r="M113" s="280"/>
      <c r="N113" s="281"/>
      <c r="O113" s="282"/>
      <c r="P113" s="282"/>
      <c r="Q113" s="282"/>
      <c r="R113" s="282"/>
      <c r="S113" s="282"/>
      <c r="T113" s="283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135</v>
      </c>
      <c r="AU113" s="19" t="s">
        <v>22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7P7I8+ou6I+Qg1lDLw7PyfKWXVShD6I5cgQvfuQ0dMBHuuF6bIh7wui1D3mABVns/yVdHTILV0pqfBsOoTCcgA==" hashValue="qMCx4xGCuvHKOfRjOA/4fukjdEv7v2sU8vk112DLtxXPad6CPGKgomr1QHYHMs/WY/hp2B98NqxUtJlguhNQgg==" algorithmName="SHA-512" password="CC35"/>
  <autoFilter ref="C83:K11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7" customFormat="1" ht="45" customHeight="1">
      <c r="B3" s="288"/>
      <c r="C3" s="289" t="s">
        <v>823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824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825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826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827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828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829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830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831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832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833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83</v>
      </c>
      <c r="F18" s="295" t="s">
        <v>834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835</v>
      </c>
      <c r="F19" s="295" t="s">
        <v>836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837</v>
      </c>
      <c r="F20" s="295" t="s">
        <v>838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839</v>
      </c>
      <c r="F21" s="295" t="s">
        <v>840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841</v>
      </c>
      <c r="F22" s="295" t="s">
        <v>842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843</v>
      </c>
      <c r="F23" s="295" t="s">
        <v>844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845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846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847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848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849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850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851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852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853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112</v>
      </c>
      <c r="F36" s="295"/>
      <c r="G36" s="295" t="s">
        <v>854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855</v>
      </c>
      <c r="F37" s="295"/>
      <c r="G37" s="295" t="s">
        <v>856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57</v>
      </c>
      <c r="F38" s="295"/>
      <c r="G38" s="295" t="s">
        <v>857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58</v>
      </c>
      <c r="F39" s="295"/>
      <c r="G39" s="295" t="s">
        <v>858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113</v>
      </c>
      <c r="F40" s="295"/>
      <c r="G40" s="295" t="s">
        <v>859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114</v>
      </c>
      <c r="F41" s="295"/>
      <c r="G41" s="295" t="s">
        <v>860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861</v>
      </c>
      <c r="F42" s="295"/>
      <c r="G42" s="295" t="s">
        <v>862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863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864</v>
      </c>
      <c r="F44" s="295"/>
      <c r="G44" s="295" t="s">
        <v>865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116</v>
      </c>
      <c r="F45" s="295"/>
      <c r="G45" s="295" t="s">
        <v>866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867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868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869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870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871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872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873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874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875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876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877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878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879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880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881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882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883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884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885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886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887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888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889</v>
      </c>
      <c r="D76" s="313"/>
      <c r="E76" s="313"/>
      <c r="F76" s="313" t="s">
        <v>890</v>
      </c>
      <c r="G76" s="314"/>
      <c r="H76" s="313" t="s">
        <v>58</v>
      </c>
      <c r="I76" s="313" t="s">
        <v>61</v>
      </c>
      <c r="J76" s="313" t="s">
        <v>891</v>
      </c>
      <c r="K76" s="312"/>
    </row>
    <row r="77" s="1" customFormat="1" ht="17.25" customHeight="1">
      <c r="B77" s="310"/>
      <c r="C77" s="315" t="s">
        <v>892</v>
      </c>
      <c r="D77" s="315"/>
      <c r="E77" s="315"/>
      <c r="F77" s="316" t="s">
        <v>893</v>
      </c>
      <c r="G77" s="317"/>
      <c r="H77" s="315"/>
      <c r="I77" s="315"/>
      <c r="J77" s="315" t="s">
        <v>894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57</v>
      </c>
      <c r="D79" s="320"/>
      <c r="E79" s="320"/>
      <c r="F79" s="321" t="s">
        <v>895</v>
      </c>
      <c r="G79" s="322"/>
      <c r="H79" s="298" t="s">
        <v>896</v>
      </c>
      <c r="I79" s="298" t="s">
        <v>897</v>
      </c>
      <c r="J79" s="298">
        <v>20</v>
      </c>
      <c r="K79" s="312"/>
    </row>
    <row r="80" s="1" customFormat="1" ht="15" customHeight="1">
      <c r="B80" s="310"/>
      <c r="C80" s="298" t="s">
        <v>898</v>
      </c>
      <c r="D80" s="298"/>
      <c r="E80" s="298"/>
      <c r="F80" s="321" t="s">
        <v>895</v>
      </c>
      <c r="G80" s="322"/>
      <c r="H80" s="298" t="s">
        <v>899</v>
      </c>
      <c r="I80" s="298" t="s">
        <v>897</v>
      </c>
      <c r="J80" s="298">
        <v>120</v>
      </c>
      <c r="K80" s="312"/>
    </row>
    <row r="81" s="1" customFormat="1" ht="15" customHeight="1">
      <c r="B81" s="323"/>
      <c r="C81" s="298" t="s">
        <v>900</v>
      </c>
      <c r="D81" s="298"/>
      <c r="E81" s="298"/>
      <c r="F81" s="321" t="s">
        <v>901</v>
      </c>
      <c r="G81" s="322"/>
      <c r="H81" s="298" t="s">
        <v>902</v>
      </c>
      <c r="I81" s="298" t="s">
        <v>897</v>
      </c>
      <c r="J81" s="298">
        <v>50</v>
      </c>
      <c r="K81" s="312"/>
    </row>
    <row r="82" s="1" customFormat="1" ht="15" customHeight="1">
      <c r="B82" s="323"/>
      <c r="C82" s="298" t="s">
        <v>903</v>
      </c>
      <c r="D82" s="298"/>
      <c r="E82" s="298"/>
      <c r="F82" s="321" t="s">
        <v>895</v>
      </c>
      <c r="G82" s="322"/>
      <c r="H82" s="298" t="s">
        <v>904</v>
      </c>
      <c r="I82" s="298" t="s">
        <v>905</v>
      </c>
      <c r="J82" s="298"/>
      <c r="K82" s="312"/>
    </row>
    <row r="83" s="1" customFormat="1" ht="15" customHeight="1">
      <c r="B83" s="323"/>
      <c r="C83" s="324" t="s">
        <v>906</v>
      </c>
      <c r="D83" s="324"/>
      <c r="E83" s="324"/>
      <c r="F83" s="325" t="s">
        <v>901</v>
      </c>
      <c r="G83" s="324"/>
      <c r="H83" s="324" t="s">
        <v>907</v>
      </c>
      <c r="I83" s="324" t="s">
        <v>897</v>
      </c>
      <c r="J83" s="324">
        <v>15</v>
      </c>
      <c r="K83" s="312"/>
    </row>
    <row r="84" s="1" customFormat="1" ht="15" customHeight="1">
      <c r="B84" s="323"/>
      <c r="C84" s="324" t="s">
        <v>908</v>
      </c>
      <c r="D84" s="324"/>
      <c r="E84" s="324"/>
      <c r="F84" s="325" t="s">
        <v>901</v>
      </c>
      <c r="G84" s="324"/>
      <c r="H84" s="324" t="s">
        <v>909</v>
      </c>
      <c r="I84" s="324" t="s">
        <v>897</v>
      </c>
      <c r="J84" s="324">
        <v>15</v>
      </c>
      <c r="K84" s="312"/>
    </row>
    <row r="85" s="1" customFormat="1" ht="15" customHeight="1">
      <c r="B85" s="323"/>
      <c r="C85" s="324" t="s">
        <v>910</v>
      </c>
      <c r="D85" s="324"/>
      <c r="E85" s="324"/>
      <c r="F85" s="325" t="s">
        <v>901</v>
      </c>
      <c r="G85" s="324"/>
      <c r="H85" s="324" t="s">
        <v>911</v>
      </c>
      <c r="I85" s="324" t="s">
        <v>897</v>
      </c>
      <c r="J85" s="324">
        <v>20</v>
      </c>
      <c r="K85" s="312"/>
    </row>
    <row r="86" s="1" customFormat="1" ht="15" customHeight="1">
      <c r="B86" s="323"/>
      <c r="C86" s="324" t="s">
        <v>912</v>
      </c>
      <c r="D86" s="324"/>
      <c r="E86" s="324"/>
      <c r="F86" s="325" t="s">
        <v>901</v>
      </c>
      <c r="G86" s="324"/>
      <c r="H86" s="324" t="s">
        <v>913</v>
      </c>
      <c r="I86" s="324" t="s">
        <v>897</v>
      </c>
      <c r="J86" s="324">
        <v>20</v>
      </c>
      <c r="K86" s="312"/>
    </row>
    <row r="87" s="1" customFormat="1" ht="15" customHeight="1">
      <c r="B87" s="323"/>
      <c r="C87" s="298" t="s">
        <v>914</v>
      </c>
      <c r="D87" s="298"/>
      <c r="E87" s="298"/>
      <c r="F87" s="321" t="s">
        <v>901</v>
      </c>
      <c r="G87" s="322"/>
      <c r="H87" s="298" t="s">
        <v>915</v>
      </c>
      <c r="I87" s="298" t="s">
        <v>897</v>
      </c>
      <c r="J87" s="298">
        <v>50</v>
      </c>
      <c r="K87" s="312"/>
    </row>
    <row r="88" s="1" customFormat="1" ht="15" customHeight="1">
      <c r="B88" s="323"/>
      <c r="C88" s="298" t="s">
        <v>916</v>
      </c>
      <c r="D88" s="298"/>
      <c r="E88" s="298"/>
      <c r="F88" s="321" t="s">
        <v>901</v>
      </c>
      <c r="G88" s="322"/>
      <c r="H88" s="298" t="s">
        <v>917</v>
      </c>
      <c r="I88" s="298" t="s">
        <v>897</v>
      </c>
      <c r="J88" s="298">
        <v>20</v>
      </c>
      <c r="K88" s="312"/>
    </row>
    <row r="89" s="1" customFormat="1" ht="15" customHeight="1">
      <c r="B89" s="323"/>
      <c r="C89" s="298" t="s">
        <v>918</v>
      </c>
      <c r="D89" s="298"/>
      <c r="E89" s="298"/>
      <c r="F89" s="321" t="s">
        <v>901</v>
      </c>
      <c r="G89" s="322"/>
      <c r="H89" s="298" t="s">
        <v>919</v>
      </c>
      <c r="I89" s="298" t="s">
        <v>897</v>
      </c>
      <c r="J89" s="298">
        <v>20</v>
      </c>
      <c r="K89" s="312"/>
    </row>
    <row r="90" s="1" customFormat="1" ht="15" customHeight="1">
      <c r="B90" s="323"/>
      <c r="C90" s="298" t="s">
        <v>920</v>
      </c>
      <c r="D90" s="298"/>
      <c r="E90" s="298"/>
      <c r="F90" s="321" t="s">
        <v>901</v>
      </c>
      <c r="G90" s="322"/>
      <c r="H90" s="298" t="s">
        <v>921</v>
      </c>
      <c r="I90" s="298" t="s">
        <v>897</v>
      </c>
      <c r="J90" s="298">
        <v>50</v>
      </c>
      <c r="K90" s="312"/>
    </row>
    <row r="91" s="1" customFormat="1" ht="15" customHeight="1">
      <c r="B91" s="323"/>
      <c r="C91" s="298" t="s">
        <v>922</v>
      </c>
      <c r="D91" s="298"/>
      <c r="E91" s="298"/>
      <c r="F91" s="321" t="s">
        <v>901</v>
      </c>
      <c r="G91" s="322"/>
      <c r="H91" s="298" t="s">
        <v>922</v>
      </c>
      <c r="I91" s="298" t="s">
        <v>897</v>
      </c>
      <c r="J91" s="298">
        <v>50</v>
      </c>
      <c r="K91" s="312"/>
    </row>
    <row r="92" s="1" customFormat="1" ht="15" customHeight="1">
      <c r="B92" s="323"/>
      <c r="C92" s="298" t="s">
        <v>923</v>
      </c>
      <c r="D92" s="298"/>
      <c r="E92" s="298"/>
      <c r="F92" s="321" t="s">
        <v>901</v>
      </c>
      <c r="G92" s="322"/>
      <c r="H92" s="298" t="s">
        <v>924</v>
      </c>
      <c r="I92" s="298" t="s">
        <v>897</v>
      </c>
      <c r="J92" s="298">
        <v>255</v>
      </c>
      <c r="K92" s="312"/>
    </row>
    <row r="93" s="1" customFormat="1" ht="15" customHeight="1">
      <c r="B93" s="323"/>
      <c r="C93" s="298" t="s">
        <v>925</v>
      </c>
      <c r="D93" s="298"/>
      <c r="E93" s="298"/>
      <c r="F93" s="321" t="s">
        <v>895</v>
      </c>
      <c r="G93" s="322"/>
      <c r="H93" s="298" t="s">
        <v>926</v>
      </c>
      <c r="I93" s="298" t="s">
        <v>927</v>
      </c>
      <c r="J93" s="298"/>
      <c r="K93" s="312"/>
    </row>
    <row r="94" s="1" customFormat="1" ht="15" customHeight="1">
      <c r="B94" s="323"/>
      <c r="C94" s="298" t="s">
        <v>928</v>
      </c>
      <c r="D94" s="298"/>
      <c r="E94" s="298"/>
      <c r="F94" s="321" t="s">
        <v>895</v>
      </c>
      <c r="G94" s="322"/>
      <c r="H94" s="298" t="s">
        <v>929</v>
      </c>
      <c r="I94" s="298" t="s">
        <v>930</v>
      </c>
      <c r="J94" s="298"/>
      <c r="K94" s="312"/>
    </row>
    <row r="95" s="1" customFormat="1" ht="15" customHeight="1">
      <c r="B95" s="323"/>
      <c r="C95" s="298" t="s">
        <v>931</v>
      </c>
      <c r="D95" s="298"/>
      <c r="E95" s="298"/>
      <c r="F95" s="321" t="s">
        <v>895</v>
      </c>
      <c r="G95" s="322"/>
      <c r="H95" s="298" t="s">
        <v>931</v>
      </c>
      <c r="I95" s="298" t="s">
        <v>930</v>
      </c>
      <c r="J95" s="298"/>
      <c r="K95" s="312"/>
    </row>
    <row r="96" s="1" customFormat="1" ht="15" customHeight="1">
      <c r="B96" s="323"/>
      <c r="C96" s="298" t="s">
        <v>42</v>
      </c>
      <c r="D96" s="298"/>
      <c r="E96" s="298"/>
      <c r="F96" s="321" t="s">
        <v>895</v>
      </c>
      <c r="G96" s="322"/>
      <c r="H96" s="298" t="s">
        <v>932</v>
      </c>
      <c r="I96" s="298" t="s">
        <v>930</v>
      </c>
      <c r="J96" s="298"/>
      <c r="K96" s="312"/>
    </row>
    <row r="97" s="1" customFormat="1" ht="15" customHeight="1">
      <c r="B97" s="323"/>
      <c r="C97" s="298" t="s">
        <v>52</v>
      </c>
      <c r="D97" s="298"/>
      <c r="E97" s="298"/>
      <c r="F97" s="321" t="s">
        <v>895</v>
      </c>
      <c r="G97" s="322"/>
      <c r="H97" s="298" t="s">
        <v>933</v>
      </c>
      <c r="I97" s="298" t="s">
        <v>930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934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889</v>
      </c>
      <c r="D103" s="313"/>
      <c r="E103" s="313"/>
      <c r="F103" s="313" t="s">
        <v>890</v>
      </c>
      <c r="G103" s="314"/>
      <c r="H103" s="313" t="s">
        <v>58</v>
      </c>
      <c r="I103" s="313" t="s">
        <v>61</v>
      </c>
      <c r="J103" s="313" t="s">
        <v>891</v>
      </c>
      <c r="K103" s="312"/>
    </row>
    <row r="104" s="1" customFormat="1" ht="17.25" customHeight="1">
      <c r="B104" s="310"/>
      <c r="C104" s="315" t="s">
        <v>892</v>
      </c>
      <c r="D104" s="315"/>
      <c r="E104" s="315"/>
      <c r="F104" s="316" t="s">
        <v>893</v>
      </c>
      <c r="G104" s="317"/>
      <c r="H104" s="315"/>
      <c r="I104" s="315"/>
      <c r="J104" s="315" t="s">
        <v>894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57</v>
      </c>
      <c r="D106" s="320"/>
      <c r="E106" s="320"/>
      <c r="F106" s="321" t="s">
        <v>895</v>
      </c>
      <c r="G106" s="298"/>
      <c r="H106" s="298" t="s">
        <v>935</v>
      </c>
      <c r="I106" s="298" t="s">
        <v>897</v>
      </c>
      <c r="J106" s="298">
        <v>20</v>
      </c>
      <c r="K106" s="312"/>
    </row>
    <row r="107" s="1" customFormat="1" ht="15" customHeight="1">
      <c r="B107" s="310"/>
      <c r="C107" s="298" t="s">
        <v>898</v>
      </c>
      <c r="D107" s="298"/>
      <c r="E107" s="298"/>
      <c r="F107" s="321" t="s">
        <v>895</v>
      </c>
      <c r="G107" s="298"/>
      <c r="H107" s="298" t="s">
        <v>935</v>
      </c>
      <c r="I107" s="298" t="s">
        <v>897</v>
      </c>
      <c r="J107" s="298">
        <v>120</v>
      </c>
      <c r="K107" s="312"/>
    </row>
    <row r="108" s="1" customFormat="1" ht="15" customHeight="1">
      <c r="B108" s="323"/>
      <c r="C108" s="298" t="s">
        <v>900</v>
      </c>
      <c r="D108" s="298"/>
      <c r="E108" s="298"/>
      <c r="F108" s="321" t="s">
        <v>901</v>
      </c>
      <c r="G108" s="298"/>
      <c r="H108" s="298" t="s">
        <v>935</v>
      </c>
      <c r="I108" s="298" t="s">
        <v>897</v>
      </c>
      <c r="J108" s="298">
        <v>50</v>
      </c>
      <c r="K108" s="312"/>
    </row>
    <row r="109" s="1" customFormat="1" ht="15" customHeight="1">
      <c r="B109" s="323"/>
      <c r="C109" s="298" t="s">
        <v>903</v>
      </c>
      <c r="D109" s="298"/>
      <c r="E109" s="298"/>
      <c r="F109" s="321" t="s">
        <v>895</v>
      </c>
      <c r="G109" s="298"/>
      <c r="H109" s="298" t="s">
        <v>935</v>
      </c>
      <c r="I109" s="298" t="s">
        <v>905</v>
      </c>
      <c r="J109" s="298"/>
      <c r="K109" s="312"/>
    </row>
    <row r="110" s="1" customFormat="1" ht="15" customHeight="1">
      <c r="B110" s="323"/>
      <c r="C110" s="298" t="s">
        <v>914</v>
      </c>
      <c r="D110" s="298"/>
      <c r="E110" s="298"/>
      <c r="F110" s="321" t="s">
        <v>901</v>
      </c>
      <c r="G110" s="298"/>
      <c r="H110" s="298" t="s">
        <v>935</v>
      </c>
      <c r="I110" s="298" t="s">
        <v>897</v>
      </c>
      <c r="J110" s="298">
        <v>50</v>
      </c>
      <c r="K110" s="312"/>
    </row>
    <row r="111" s="1" customFormat="1" ht="15" customHeight="1">
      <c r="B111" s="323"/>
      <c r="C111" s="298" t="s">
        <v>922</v>
      </c>
      <c r="D111" s="298"/>
      <c r="E111" s="298"/>
      <c r="F111" s="321" t="s">
        <v>901</v>
      </c>
      <c r="G111" s="298"/>
      <c r="H111" s="298" t="s">
        <v>935</v>
      </c>
      <c r="I111" s="298" t="s">
        <v>897</v>
      </c>
      <c r="J111" s="298">
        <v>50</v>
      </c>
      <c r="K111" s="312"/>
    </row>
    <row r="112" s="1" customFormat="1" ht="15" customHeight="1">
      <c r="B112" s="323"/>
      <c r="C112" s="298" t="s">
        <v>920</v>
      </c>
      <c r="D112" s="298"/>
      <c r="E112" s="298"/>
      <c r="F112" s="321" t="s">
        <v>901</v>
      </c>
      <c r="G112" s="298"/>
      <c r="H112" s="298" t="s">
        <v>935</v>
      </c>
      <c r="I112" s="298" t="s">
        <v>897</v>
      </c>
      <c r="J112" s="298">
        <v>50</v>
      </c>
      <c r="K112" s="312"/>
    </row>
    <row r="113" s="1" customFormat="1" ht="15" customHeight="1">
      <c r="B113" s="323"/>
      <c r="C113" s="298" t="s">
        <v>57</v>
      </c>
      <c r="D113" s="298"/>
      <c r="E113" s="298"/>
      <c r="F113" s="321" t="s">
        <v>895</v>
      </c>
      <c r="G113" s="298"/>
      <c r="H113" s="298" t="s">
        <v>936</v>
      </c>
      <c r="I113" s="298" t="s">
        <v>897</v>
      </c>
      <c r="J113" s="298">
        <v>20</v>
      </c>
      <c r="K113" s="312"/>
    </row>
    <row r="114" s="1" customFormat="1" ht="15" customHeight="1">
      <c r="B114" s="323"/>
      <c r="C114" s="298" t="s">
        <v>937</v>
      </c>
      <c r="D114" s="298"/>
      <c r="E114" s="298"/>
      <c r="F114" s="321" t="s">
        <v>895</v>
      </c>
      <c r="G114" s="298"/>
      <c r="H114" s="298" t="s">
        <v>938</v>
      </c>
      <c r="I114" s="298" t="s">
        <v>897</v>
      </c>
      <c r="J114" s="298">
        <v>120</v>
      </c>
      <c r="K114" s="312"/>
    </row>
    <row r="115" s="1" customFormat="1" ht="15" customHeight="1">
      <c r="B115" s="323"/>
      <c r="C115" s="298" t="s">
        <v>42</v>
      </c>
      <c r="D115" s="298"/>
      <c r="E115" s="298"/>
      <c r="F115" s="321" t="s">
        <v>895</v>
      </c>
      <c r="G115" s="298"/>
      <c r="H115" s="298" t="s">
        <v>939</v>
      </c>
      <c r="I115" s="298" t="s">
        <v>930</v>
      </c>
      <c r="J115" s="298"/>
      <c r="K115" s="312"/>
    </row>
    <row r="116" s="1" customFormat="1" ht="15" customHeight="1">
      <c r="B116" s="323"/>
      <c r="C116" s="298" t="s">
        <v>52</v>
      </c>
      <c r="D116" s="298"/>
      <c r="E116" s="298"/>
      <c r="F116" s="321" t="s">
        <v>895</v>
      </c>
      <c r="G116" s="298"/>
      <c r="H116" s="298" t="s">
        <v>940</v>
      </c>
      <c r="I116" s="298" t="s">
        <v>930</v>
      </c>
      <c r="J116" s="298"/>
      <c r="K116" s="312"/>
    </row>
    <row r="117" s="1" customFormat="1" ht="15" customHeight="1">
      <c r="B117" s="323"/>
      <c r="C117" s="298" t="s">
        <v>61</v>
      </c>
      <c r="D117" s="298"/>
      <c r="E117" s="298"/>
      <c r="F117" s="321" t="s">
        <v>895</v>
      </c>
      <c r="G117" s="298"/>
      <c r="H117" s="298" t="s">
        <v>941</v>
      </c>
      <c r="I117" s="298" t="s">
        <v>942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943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889</v>
      </c>
      <c r="D123" s="313"/>
      <c r="E123" s="313"/>
      <c r="F123" s="313" t="s">
        <v>890</v>
      </c>
      <c r="G123" s="314"/>
      <c r="H123" s="313" t="s">
        <v>58</v>
      </c>
      <c r="I123" s="313" t="s">
        <v>61</v>
      </c>
      <c r="J123" s="313" t="s">
        <v>891</v>
      </c>
      <c r="K123" s="342"/>
    </row>
    <row r="124" s="1" customFormat="1" ht="17.25" customHeight="1">
      <c r="B124" s="341"/>
      <c r="C124" s="315" t="s">
        <v>892</v>
      </c>
      <c r="D124" s="315"/>
      <c r="E124" s="315"/>
      <c r="F124" s="316" t="s">
        <v>893</v>
      </c>
      <c r="G124" s="317"/>
      <c r="H124" s="315"/>
      <c r="I124" s="315"/>
      <c r="J124" s="315" t="s">
        <v>894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898</v>
      </c>
      <c r="D126" s="320"/>
      <c r="E126" s="320"/>
      <c r="F126" s="321" t="s">
        <v>895</v>
      </c>
      <c r="G126" s="298"/>
      <c r="H126" s="298" t="s">
        <v>935</v>
      </c>
      <c r="I126" s="298" t="s">
        <v>897</v>
      </c>
      <c r="J126" s="298">
        <v>120</v>
      </c>
      <c r="K126" s="346"/>
    </row>
    <row r="127" s="1" customFormat="1" ht="15" customHeight="1">
      <c r="B127" s="343"/>
      <c r="C127" s="298" t="s">
        <v>944</v>
      </c>
      <c r="D127" s="298"/>
      <c r="E127" s="298"/>
      <c r="F127" s="321" t="s">
        <v>895</v>
      </c>
      <c r="G127" s="298"/>
      <c r="H127" s="298" t="s">
        <v>945</v>
      </c>
      <c r="I127" s="298" t="s">
        <v>897</v>
      </c>
      <c r="J127" s="298" t="s">
        <v>946</v>
      </c>
      <c r="K127" s="346"/>
    </row>
    <row r="128" s="1" customFormat="1" ht="15" customHeight="1">
      <c r="B128" s="343"/>
      <c r="C128" s="298" t="s">
        <v>843</v>
      </c>
      <c r="D128" s="298"/>
      <c r="E128" s="298"/>
      <c r="F128" s="321" t="s">
        <v>895</v>
      </c>
      <c r="G128" s="298"/>
      <c r="H128" s="298" t="s">
        <v>947</v>
      </c>
      <c r="I128" s="298" t="s">
        <v>897</v>
      </c>
      <c r="J128" s="298" t="s">
        <v>946</v>
      </c>
      <c r="K128" s="346"/>
    </row>
    <row r="129" s="1" customFormat="1" ht="15" customHeight="1">
      <c r="B129" s="343"/>
      <c r="C129" s="298" t="s">
        <v>906</v>
      </c>
      <c r="D129" s="298"/>
      <c r="E129" s="298"/>
      <c r="F129" s="321" t="s">
        <v>901</v>
      </c>
      <c r="G129" s="298"/>
      <c r="H129" s="298" t="s">
        <v>907</v>
      </c>
      <c r="I129" s="298" t="s">
        <v>897</v>
      </c>
      <c r="J129" s="298">
        <v>15</v>
      </c>
      <c r="K129" s="346"/>
    </row>
    <row r="130" s="1" customFormat="1" ht="15" customHeight="1">
      <c r="B130" s="343"/>
      <c r="C130" s="324" t="s">
        <v>908</v>
      </c>
      <c r="D130" s="324"/>
      <c r="E130" s="324"/>
      <c r="F130" s="325" t="s">
        <v>901</v>
      </c>
      <c r="G130" s="324"/>
      <c r="H130" s="324" t="s">
        <v>909</v>
      </c>
      <c r="I130" s="324" t="s">
        <v>897</v>
      </c>
      <c r="J130" s="324">
        <v>15</v>
      </c>
      <c r="K130" s="346"/>
    </row>
    <row r="131" s="1" customFormat="1" ht="15" customHeight="1">
      <c r="B131" s="343"/>
      <c r="C131" s="324" t="s">
        <v>910</v>
      </c>
      <c r="D131" s="324"/>
      <c r="E131" s="324"/>
      <c r="F131" s="325" t="s">
        <v>901</v>
      </c>
      <c r="G131" s="324"/>
      <c r="H131" s="324" t="s">
        <v>911</v>
      </c>
      <c r="I131" s="324" t="s">
        <v>897</v>
      </c>
      <c r="J131" s="324">
        <v>20</v>
      </c>
      <c r="K131" s="346"/>
    </row>
    <row r="132" s="1" customFormat="1" ht="15" customHeight="1">
      <c r="B132" s="343"/>
      <c r="C132" s="324" t="s">
        <v>912</v>
      </c>
      <c r="D132" s="324"/>
      <c r="E132" s="324"/>
      <c r="F132" s="325" t="s">
        <v>901</v>
      </c>
      <c r="G132" s="324"/>
      <c r="H132" s="324" t="s">
        <v>913</v>
      </c>
      <c r="I132" s="324" t="s">
        <v>897</v>
      </c>
      <c r="J132" s="324">
        <v>20</v>
      </c>
      <c r="K132" s="346"/>
    </row>
    <row r="133" s="1" customFormat="1" ht="15" customHeight="1">
      <c r="B133" s="343"/>
      <c r="C133" s="298" t="s">
        <v>900</v>
      </c>
      <c r="D133" s="298"/>
      <c r="E133" s="298"/>
      <c r="F133" s="321" t="s">
        <v>901</v>
      </c>
      <c r="G133" s="298"/>
      <c r="H133" s="298" t="s">
        <v>935</v>
      </c>
      <c r="I133" s="298" t="s">
        <v>897</v>
      </c>
      <c r="J133" s="298">
        <v>50</v>
      </c>
      <c r="K133" s="346"/>
    </row>
    <row r="134" s="1" customFormat="1" ht="15" customHeight="1">
      <c r="B134" s="343"/>
      <c r="C134" s="298" t="s">
        <v>914</v>
      </c>
      <c r="D134" s="298"/>
      <c r="E134" s="298"/>
      <c r="F134" s="321" t="s">
        <v>901</v>
      </c>
      <c r="G134" s="298"/>
      <c r="H134" s="298" t="s">
        <v>935</v>
      </c>
      <c r="I134" s="298" t="s">
        <v>897</v>
      </c>
      <c r="J134" s="298">
        <v>50</v>
      </c>
      <c r="K134" s="346"/>
    </row>
    <row r="135" s="1" customFormat="1" ht="15" customHeight="1">
      <c r="B135" s="343"/>
      <c r="C135" s="298" t="s">
        <v>920</v>
      </c>
      <c r="D135" s="298"/>
      <c r="E135" s="298"/>
      <c r="F135" s="321" t="s">
        <v>901</v>
      </c>
      <c r="G135" s="298"/>
      <c r="H135" s="298" t="s">
        <v>935</v>
      </c>
      <c r="I135" s="298" t="s">
        <v>897</v>
      </c>
      <c r="J135" s="298">
        <v>50</v>
      </c>
      <c r="K135" s="346"/>
    </row>
    <row r="136" s="1" customFormat="1" ht="15" customHeight="1">
      <c r="B136" s="343"/>
      <c r="C136" s="298" t="s">
        <v>922</v>
      </c>
      <c r="D136" s="298"/>
      <c r="E136" s="298"/>
      <c r="F136" s="321" t="s">
        <v>901</v>
      </c>
      <c r="G136" s="298"/>
      <c r="H136" s="298" t="s">
        <v>935</v>
      </c>
      <c r="I136" s="298" t="s">
        <v>897</v>
      </c>
      <c r="J136" s="298">
        <v>50</v>
      </c>
      <c r="K136" s="346"/>
    </row>
    <row r="137" s="1" customFormat="1" ht="15" customHeight="1">
      <c r="B137" s="343"/>
      <c r="C137" s="298" t="s">
        <v>923</v>
      </c>
      <c r="D137" s="298"/>
      <c r="E137" s="298"/>
      <c r="F137" s="321" t="s">
        <v>901</v>
      </c>
      <c r="G137" s="298"/>
      <c r="H137" s="298" t="s">
        <v>948</v>
      </c>
      <c r="I137" s="298" t="s">
        <v>897</v>
      </c>
      <c r="J137" s="298">
        <v>255</v>
      </c>
      <c r="K137" s="346"/>
    </row>
    <row r="138" s="1" customFormat="1" ht="15" customHeight="1">
      <c r="B138" s="343"/>
      <c r="C138" s="298" t="s">
        <v>925</v>
      </c>
      <c r="D138" s="298"/>
      <c r="E138" s="298"/>
      <c r="F138" s="321" t="s">
        <v>895</v>
      </c>
      <c r="G138" s="298"/>
      <c r="H138" s="298" t="s">
        <v>949</v>
      </c>
      <c r="I138" s="298" t="s">
        <v>927</v>
      </c>
      <c r="J138" s="298"/>
      <c r="K138" s="346"/>
    </row>
    <row r="139" s="1" customFormat="1" ht="15" customHeight="1">
      <c r="B139" s="343"/>
      <c r="C139" s="298" t="s">
        <v>928</v>
      </c>
      <c r="D139" s="298"/>
      <c r="E139" s="298"/>
      <c r="F139" s="321" t="s">
        <v>895</v>
      </c>
      <c r="G139" s="298"/>
      <c r="H139" s="298" t="s">
        <v>950</v>
      </c>
      <c r="I139" s="298" t="s">
        <v>930</v>
      </c>
      <c r="J139" s="298"/>
      <c r="K139" s="346"/>
    </row>
    <row r="140" s="1" customFormat="1" ht="15" customHeight="1">
      <c r="B140" s="343"/>
      <c r="C140" s="298" t="s">
        <v>931</v>
      </c>
      <c r="D140" s="298"/>
      <c r="E140" s="298"/>
      <c r="F140" s="321" t="s">
        <v>895</v>
      </c>
      <c r="G140" s="298"/>
      <c r="H140" s="298" t="s">
        <v>931</v>
      </c>
      <c r="I140" s="298" t="s">
        <v>930</v>
      </c>
      <c r="J140" s="298"/>
      <c r="K140" s="346"/>
    </row>
    <row r="141" s="1" customFormat="1" ht="15" customHeight="1">
      <c r="B141" s="343"/>
      <c r="C141" s="298" t="s">
        <v>42</v>
      </c>
      <c r="D141" s="298"/>
      <c r="E141" s="298"/>
      <c r="F141" s="321" t="s">
        <v>895</v>
      </c>
      <c r="G141" s="298"/>
      <c r="H141" s="298" t="s">
        <v>951</v>
      </c>
      <c r="I141" s="298" t="s">
        <v>930</v>
      </c>
      <c r="J141" s="298"/>
      <c r="K141" s="346"/>
    </row>
    <row r="142" s="1" customFormat="1" ht="15" customHeight="1">
      <c r="B142" s="343"/>
      <c r="C142" s="298" t="s">
        <v>952</v>
      </c>
      <c r="D142" s="298"/>
      <c r="E142" s="298"/>
      <c r="F142" s="321" t="s">
        <v>895</v>
      </c>
      <c r="G142" s="298"/>
      <c r="H142" s="298" t="s">
        <v>953</v>
      </c>
      <c r="I142" s="298" t="s">
        <v>930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954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889</v>
      </c>
      <c r="D148" s="313"/>
      <c r="E148" s="313"/>
      <c r="F148" s="313" t="s">
        <v>890</v>
      </c>
      <c r="G148" s="314"/>
      <c r="H148" s="313" t="s">
        <v>58</v>
      </c>
      <c r="I148" s="313" t="s">
        <v>61</v>
      </c>
      <c r="J148" s="313" t="s">
        <v>891</v>
      </c>
      <c r="K148" s="312"/>
    </row>
    <row r="149" s="1" customFormat="1" ht="17.25" customHeight="1">
      <c r="B149" s="310"/>
      <c r="C149" s="315" t="s">
        <v>892</v>
      </c>
      <c r="D149" s="315"/>
      <c r="E149" s="315"/>
      <c r="F149" s="316" t="s">
        <v>893</v>
      </c>
      <c r="G149" s="317"/>
      <c r="H149" s="315"/>
      <c r="I149" s="315"/>
      <c r="J149" s="315" t="s">
        <v>894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898</v>
      </c>
      <c r="D151" s="298"/>
      <c r="E151" s="298"/>
      <c r="F151" s="351" t="s">
        <v>895</v>
      </c>
      <c r="G151" s="298"/>
      <c r="H151" s="350" t="s">
        <v>935</v>
      </c>
      <c r="I151" s="350" t="s">
        <v>897</v>
      </c>
      <c r="J151" s="350">
        <v>120</v>
      </c>
      <c r="K151" s="346"/>
    </row>
    <row r="152" s="1" customFormat="1" ht="15" customHeight="1">
      <c r="B152" s="323"/>
      <c r="C152" s="350" t="s">
        <v>944</v>
      </c>
      <c r="D152" s="298"/>
      <c r="E152" s="298"/>
      <c r="F152" s="351" t="s">
        <v>895</v>
      </c>
      <c r="G152" s="298"/>
      <c r="H152" s="350" t="s">
        <v>955</v>
      </c>
      <c r="I152" s="350" t="s">
        <v>897</v>
      </c>
      <c r="J152" s="350" t="s">
        <v>946</v>
      </c>
      <c r="K152" s="346"/>
    </row>
    <row r="153" s="1" customFormat="1" ht="15" customHeight="1">
      <c r="B153" s="323"/>
      <c r="C153" s="350" t="s">
        <v>843</v>
      </c>
      <c r="D153" s="298"/>
      <c r="E153" s="298"/>
      <c r="F153" s="351" t="s">
        <v>895</v>
      </c>
      <c r="G153" s="298"/>
      <c r="H153" s="350" t="s">
        <v>956</v>
      </c>
      <c r="I153" s="350" t="s">
        <v>897</v>
      </c>
      <c r="J153" s="350" t="s">
        <v>946</v>
      </c>
      <c r="K153" s="346"/>
    </row>
    <row r="154" s="1" customFormat="1" ht="15" customHeight="1">
      <c r="B154" s="323"/>
      <c r="C154" s="350" t="s">
        <v>900</v>
      </c>
      <c r="D154" s="298"/>
      <c r="E154" s="298"/>
      <c r="F154" s="351" t="s">
        <v>901</v>
      </c>
      <c r="G154" s="298"/>
      <c r="H154" s="350" t="s">
        <v>935</v>
      </c>
      <c r="I154" s="350" t="s">
        <v>897</v>
      </c>
      <c r="J154" s="350">
        <v>50</v>
      </c>
      <c r="K154" s="346"/>
    </row>
    <row r="155" s="1" customFormat="1" ht="15" customHeight="1">
      <c r="B155" s="323"/>
      <c r="C155" s="350" t="s">
        <v>903</v>
      </c>
      <c r="D155" s="298"/>
      <c r="E155" s="298"/>
      <c r="F155" s="351" t="s">
        <v>895</v>
      </c>
      <c r="G155" s="298"/>
      <c r="H155" s="350" t="s">
        <v>935</v>
      </c>
      <c r="I155" s="350" t="s">
        <v>905</v>
      </c>
      <c r="J155" s="350"/>
      <c r="K155" s="346"/>
    </row>
    <row r="156" s="1" customFormat="1" ht="15" customHeight="1">
      <c r="B156" s="323"/>
      <c r="C156" s="350" t="s">
        <v>914</v>
      </c>
      <c r="D156" s="298"/>
      <c r="E156" s="298"/>
      <c r="F156" s="351" t="s">
        <v>901</v>
      </c>
      <c r="G156" s="298"/>
      <c r="H156" s="350" t="s">
        <v>935</v>
      </c>
      <c r="I156" s="350" t="s">
        <v>897</v>
      </c>
      <c r="J156" s="350">
        <v>50</v>
      </c>
      <c r="K156" s="346"/>
    </row>
    <row r="157" s="1" customFormat="1" ht="15" customHeight="1">
      <c r="B157" s="323"/>
      <c r="C157" s="350" t="s">
        <v>922</v>
      </c>
      <c r="D157" s="298"/>
      <c r="E157" s="298"/>
      <c r="F157" s="351" t="s">
        <v>901</v>
      </c>
      <c r="G157" s="298"/>
      <c r="H157" s="350" t="s">
        <v>935</v>
      </c>
      <c r="I157" s="350" t="s">
        <v>897</v>
      </c>
      <c r="J157" s="350">
        <v>50</v>
      </c>
      <c r="K157" s="346"/>
    </row>
    <row r="158" s="1" customFormat="1" ht="15" customHeight="1">
      <c r="B158" s="323"/>
      <c r="C158" s="350" t="s">
        <v>920</v>
      </c>
      <c r="D158" s="298"/>
      <c r="E158" s="298"/>
      <c r="F158" s="351" t="s">
        <v>901</v>
      </c>
      <c r="G158" s="298"/>
      <c r="H158" s="350" t="s">
        <v>935</v>
      </c>
      <c r="I158" s="350" t="s">
        <v>897</v>
      </c>
      <c r="J158" s="350">
        <v>50</v>
      </c>
      <c r="K158" s="346"/>
    </row>
    <row r="159" s="1" customFormat="1" ht="15" customHeight="1">
      <c r="B159" s="323"/>
      <c r="C159" s="350" t="s">
        <v>94</v>
      </c>
      <c r="D159" s="298"/>
      <c r="E159" s="298"/>
      <c r="F159" s="351" t="s">
        <v>895</v>
      </c>
      <c r="G159" s="298"/>
      <c r="H159" s="350" t="s">
        <v>957</v>
      </c>
      <c r="I159" s="350" t="s">
        <v>897</v>
      </c>
      <c r="J159" s="350" t="s">
        <v>958</v>
      </c>
      <c r="K159" s="346"/>
    </row>
    <row r="160" s="1" customFormat="1" ht="15" customHeight="1">
      <c r="B160" s="323"/>
      <c r="C160" s="350" t="s">
        <v>959</v>
      </c>
      <c r="D160" s="298"/>
      <c r="E160" s="298"/>
      <c r="F160" s="351" t="s">
        <v>895</v>
      </c>
      <c r="G160" s="298"/>
      <c r="H160" s="350" t="s">
        <v>960</v>
      </c>
      <c r="I160" s="350" t="s">
        <v>930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961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889</v>
      </c>
      <c r="D166" s="313"/>
      <c r="E166" s="313"/>
      <c r="F166" s="313" t="s">
        <v>890</v>
      </c>
      <c r="G166" s="355"/>
      <c r="H166" s="356" t="s">
        <v>58</v>
      </c>
      <c r="I166" s="356" t="s">
        <v>61</v>
      </c>
      <c r="J166" s="313" t="s">
        <v>891</v>
      </c>
      <c r="K166" s="290"/>
    </row>
    <row r="167" s="1" customFormat="1" ht="17.25" customHeight="1">
      <c r="B167" s="291"/>
      <c r="C167" s="315" t="s">
        <v>892</v>
      </c>
      <c r="D167" s="315"/>
      <c r="E167" s="315"/>
      <c r="F167" s="316" t="s">
        <v>893</v>
      </c>
      <c r="G167" s="357"/>
      <c r="H167" s="358"/>
      <c r="I167" s="358"/>
      <c r="J167" s="315" t="s">
        <v>894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898</v>
      </c>
      <c r="D169" s="298"/>
      <c r="E169" s="298"/>
      <c r="F169" s="321" t="s">
        <v>895</v>
      </c>
      <c r="G169" s="298"/>
      <c r="H169" s="298" t="s">
        <v>935</v>
      </c>
      <c r="I169" s="298" t="s">
        <v>897</v>
      </c>
      <c r="J169" s="298">
        <v>120</v>
      </c>
      <c r="K169" s="346"/>
    </row>
    <row r="170" s="1" customFormat="1" ht="15" customHeight="1">
      <c r="B170" s="323"/>
      <c r="C170" s="298" t="s">
        <v>944</v>
      </c>
      <c r="D170" s="298"/>
      <c r="E170" s="298"/>
      <c r="F170" s="321" t="s">
        <v>895</v>
      </c>
      <c r="G170" s="298"/>
      <c r="H170" s="298" t="s">
        <v>945</v>
      </c>
      <c r="I170" s="298" t="s">
        <v>897</v>
      </c>
      <c r="J170" s="298" t="s">
        <v>946</v>
      </c>
      <c r="K170" s="346"/>
    </row>
    <row r="171" s="1" customFormat="1" ht="15" customHeight="1">
      <c r="B171" s="323"/>
      <c r="C171" s="298" t="s">
        <v>843</v>
      </c>
      <c r="D171" s="298"/>
      <c r="E171" s="298"/>
      <c r="F171" s="321" t="s">
        <v>895</v>
      </c>
      <c r="G171" s="298"/>
      <c r="H171" s="298" t="s">
        <v>962</v>
      </c>
      <c r="I171" s="298" t="s">
        <v>897</v>
      </c>
      <c r="J171" s="298" t="s">
        <v>946</v>
      </c>
      <c r="K171" s="346"/>
    </row>
    <row r="172" s="1" customFormat="1" ht="15" customHeight="1">
      <c r="B172" s="323"/>
      <c r="C172" s="298" t="s">
        <v>900</v>
      </c>
      <c r="D172" s="298"/>
      <c r="E172" s="298"/>
      <c r="F172" s="321" t="s">
        <v>901</v>
      </c>
      <c r="G172" s="298"/>
      <c r="H172" s="298" t="s">
        <v>962</v>
      </c>
      <c r="I172" s="298" t="s">
        <v>897</v>
      </c>
      <c r="J172" s="298">
        <v>50</v>
      </c>
      <c r="K172" s="346"/>
    </row>
    <row r="173" s="1" customFormat="1" ht="15" customHeight="1">
      <c r="B173" s="323"/>
      <c r="C173" s="298" t="s">
        <v>903</v>
      </c>
      <c r="D173" s="298"/>
      <c r="E173" s="298"/>
      <c r="F173" s="321" t="s">
        <v>895</v>
      </c>
      <c r="G173" s="298"/>
      <c r="H173" s="298" t="s">
        <v>962</v>
      </c>
      <c r="I173" s="298" t="s">
        <v>905</v>
      </c>
      <c r="J173" s="298"/>
      <c r="K173" s="346"/>
    </row>
    <row r="174" s="1" customFormat="1" ht="15" customHeight="1">
      <c r="B174" s="323"/>
      <c r="C174" s="298" t="s">
        <v>914</v>
      </c>
      <c r="D174" s="298"/>
      <c r="E174" s="298"/>
      <c r="F174" s="321" t="s">
        <v>901</v>
      </c>
      <c r="G174" s="298"/>
      <c r="H174" s="298" t="s">
        <v>962</v>
      </c>
      <c r="I174" s="298" t="s">
        <v>897</v>
      </c>
      <c r="J174" s="298">
        <v>50</v>
      </c>
      <c r="K174" s="346"/>
    </row>
    <row r="175" s="1" customFormat="1" ht="15" customHeight="1">
      <c r="B175" s="323"/>
      <c r="C175" s="298" t="s">
        <v>922</v>
      </c>
      <c r="D175" s="298"/>
      <c r="E175" s="298"/>
      <c r="F175" s="321" t="s">
        <v>901</v>
      </c>
      <c r="G175" s="298"/>
      <c r="H175" s="298" t="s">
        <v>962</v>
      </c>
      <c r="I175" s="298" t="s">
        <v>897</v>
      </c>
      <c r="J175" s="298">
        <v>50</v>
      </c>
      <c r="K175" s="346"/>
    </row>
    <row r="176" s="1" customFormat="1" ht="15" customHeight="1">
      <c r="B176" s="323"/>
      <c r="C176" s="298" t="s">
        <v>920</v>
      </c>
      <c r="D176" s="298"/>
      <c r="E176" s="298"/>
      <c r="F176" s="321" t="s">
        <v>901</v>
      </c>
      <c r="G176" s="298"/>
      <c r="H176" s="298" t="s">
        <v>962</v>
      </c>
      <c r="I176" s="298" t="s">
        <v>897</v>
      </c>
      <c r="J176" s="298">
        <v>50</v>
      </c>
      <c r="K176" s="346"/>
    </row>
    <row r="177" s="1" customFormat="1" ht="15" customHeight="1">
      <c r="B177" s="323"/>
      <c r="C177" s="298" t="s">
        <v>112</v>
      </c>
      <c r="D177" s="298"/>
      <c r="E177" s="298"/>
      <c r="F177" s="321" t="s">
        <v>895</v>
      </c>
      <c r="G177" s="298"/>
      <c r="H177" s="298" t="s">
        <v>963</v>
      </c>
      <c r="I177" s="298" t="s">
        <v>964</v>
      </c>
      <c r="J177" s="298"/>
      <c r="K177" s="346"/>
    </row>
    <row r="178" s="1" customFormat="1" ht="15" customHeight="1">
      <c r="B178" s="323"/>
      <c r="C178" s="298" t="s">
        <v>61</v>
      </c>
      <c r="D178" s="298"/>
      <c r="E178" s="298"/>
      <c r="F178" s="321" t="s">
        <v>895</v>
      </c>
      <c r="G178" s="298"/>
      <c r="H178" s="298" t="s">
        <v>965</v>
      </c>
      <c r="I178" s="298" t="s">
        <v>966</v>
      </c>
      <c r="J178" s="298">
        <v>1</v>
      </c>
      <c r="K178" s="346"/>
    </row>
    <row r="179" s="1" customFormat="1" ht="15" customHeight="1">
      <c r="B179" s="323"/>
      <c r="C179" s="298" t="s">
        <v>57</v>
      </c>
      <c r="D179" s="298"/>
      <c r="E179" s="298"/>
      <c r="F179" s="321" t="s">
        <v>895</v>
      </c>
      <c r="G179" s="298"/>
      <c r="H179" s="298" t="s">
        <v>967</v>
      </c>
      <c r="I179" s="298" t="s">
        <v>897</v>
      </c>
      <c r="J179" s="298">
        <v>20</v>
      </c>
      <c r="K179" s="346"/>
    </row>
    <row r="180" s="1" customFormat="1" ht="15" customHeight="1">
      <c r="B180" s="323"/>
      <c r="C180" s="298" t="s">
        <v>58</v>
      </c>
      <c r="D180" s="298"/>
      <c r="E180" s="298"/>
      <c r="F180" s="321" t="s">
        <v>895</v>
      </c>
      <c r="G180" s="298"/>
      <c r="H180" s="298" t="s">
        <v>968</v>
      </c>
      <c r="I180" s="298" t="s">
        <v>897</v>
      </c>
      <c r="J180" s="298">
        <v>255</v>
      </c>
      <c r="K180" s="346"/>
    </row>
    <row r="181" s="1" customFormat="1" ht="15" customHeight="1">
      <c r="B181" s="323"/>
      <c r="C181" s="298" t="s">
        <v>113</v>
      </c>
      <c r="D181" s="298"/>
      <c r="E181" s="298"/>
      <c r="F181" s="321" t="s">
        <v>895</v>
      </c>
      <c r="G181" s="298"/>
      <c r="H181" s="298" t="s">
        <v>859</v>
      </c>
      <c r="I181" s="298" t="s">
        <v>897</v>
      </c>
      <c r="J181" s="298">
        <v>10</v>
      </c>
      <c r="K181" s="346"/>
    </row>
    <row r="182" s="1" customFormat="1" ht="15" customHeight="1">
      <c r="B182" s="323"/>
      <c r="C182" s="298" t="s">
        <v>114</v>
      </c>
      <c r="D182" s="298"/>
      <c r="E182" s="298"/>
      <c r="F182" s="321" t="s">
        <v>895</v>
      </c>
      <c r="G182" s="298"/>
      <c r="H182" s="298" t="s">
        <v>969</v>
      </c>
      <c r="I182" s="298" t="s">
        <v>930</v>
      </c>
      <c r="J182" s="298"/>
      <c r="K182" s="346"/>
    </row>
    <row r="183" s="1" customFormat="1" ht="15" customHeight="1">
      <c r="B183" s="323"/>
      <c r="C183" s="298" t="s">
        <v>970</v>
      </c>
      <c r="D183" s="298"/>
      <c r="E183" s="298"/>
      <c r="F183" s="321" t="s">
        <v>895</v>
      </c>
      <c r="G183" s="298"/>
      <c r="H183" s="298" t="s">
        <v>971</v>
      </c>
      <c r="I183" s="298" t="s">
        <v>930</v>
      </c>
      <c r="J183" s="298"/>
      <c r="K183" s="346"/>
    </row>
    <row r="184" s="1" customFormat="1" ht="15" customHeight="1">
      <c r="B184" s="323"/>
      <c r="C184" s="298" t="s">
        <v>959</v>
      </c>
      <c r="D184" s="298"/>
      <c r="E184" s="298"/>
      <c r="F184" s="321" t="s">
        <v>895</v>
      </c>
      <c r="G184" s="298"/>
      <c r="H184" s="298" t="s">
        <v>972</v>
      </c>
      <c r="I184" s="298" t="s">
        <v>930</v>
      </c>
      <c r="J184" s="298"/>
      <c r="K184" s="346"/>
    </row>
    <row r="185" s="1" customFormat="1" ht="15" customHeight="1">
      <c r="B185" s="323"/>
      <c r="C185" s="298" t="s">
        <v>116</v>
      </c>
      <c r="D185" s="298"/>
      <c r="E185" s="298"/>
      <c r="F185" s="321" t="s">
        <v>901</v>
      </c>
      <c r="G185" s="298"/>
      <c r="H185" s="298" t="s">
        <v>973</v>
      </c>
      <c r="I185" s="298" t="s">
        <v>897</v>
      </c>
      <c r="J185" s="298">
        <v>50</v>
      </c>
      <c r="K185" s="346"/>
    </row>
    <row r="186" s="1" customFormat="1" ht="15" customHeight="1">
      <c r="B186" s="323"/>
      <c r="C186" s="298" t="s">
        <v>974</v>
      </c>
      <c r="D186" s="298"/>
      <c r="E186" s="298"/>
      <c r="F186" s="321" t="s">
        <v>901</v>
      </c>
      <c r="G186" s="298"/>
      <c r="H186" s="298" t="s">
        <v>975</v>
      </c>
      <c r="I186" s="298" t="s">
        <v>976</v>
      </c>
      <c r="J186" s="298"/>
      <c r="K186" s="346"/>
    </row>
    <row r="187" s="1" customFormat="1" ht="15" customHeight="1">
      <c r="B187" s="323"/>
      <c r="C187" s="298" t="s">
        <v>977</v>
      </c>
      <c r="D187" s="298"/>
      <c r="E187" s="298"/>
      <c r="F187" s="321" t="s">
        <v>901</v>
      </c>
      <c r="G187" s="298"/>
      <c r="H187" s="298" t="s">
        <v>978</v>
      </c>
      <c r="I187" s="298" t="s">
        <v>976</v>
      </c>
      <c r="J187" s="298"/>
      <c r="K187" s="346"/>
    </row>
    <row r="188" s="1" customFormat="1" ht="15" customHeight="1">
      <c r="B188" s="323"/>
      <c r="C188" s="298" t="s">
        <v>979</v>
      </c>
      <c r="D188" s="298"/>
      <c r="E188" s="298"/>
      <c r="F188" s="321" t="s">
        <v>901</v>
      </c>
      <c r="G188" s="298"/>
      <c r="H188" s="298" t="s">
        <v>980</v>
      </c>
      <c r="I188" s="298" t="s">
        <v>976</v>
      </c>
      <c r="J188" s="298"/>
      <c r="K188" s="346"/>
    </row>
    <row r="189" s="1" customFormat="1" ht="15" customHeight="1">
      <c r="B189" s="323"/>
      <c r="C189" s="359" t="s">
        <v>981</v>
      </c>
      <c r="D189" s="298"/>
      <c r="E189" s="298"/>
      <c r="F189" s="321" t="s">
        <v>901</v>
      </c>
      <c r="G189" s="298"/>
      <c r="H189" s="298" t="s">
        <v>982</v>
      </c>
      <c r="I189" s="298" t="s">
        <v>983</v>
      </c>
      <c r="J189" s="360" t="s">
        <v>984</v>
      </c>
      <c r="K189" s="346"/>
    </row>
    <row r="190" s="1" customFormat="1" ht="15" customHeight="1">
      <c r="B190" s="323"/>
      <c r="C190" s="359" t="s">
        <v>46</v>
      </c>
      <c r="D190" s="298"/>
      <c r="E190" s="298"/>
      <c r="F190" s="321" t="s">
        <v>895</v>
      </c>
      <c r="G190" s="298"/>
      <c r="H190" s="295" t="s">
        <v>985</v>
      </c>
      <c r="I190" s="298" t="s">
        <v>986</v>
      </c>
      <c r="J190" s="298"/>
      <c r="K190" s="346"/>
    </row>
    <row r="191" s="1" customFormat="1" ht="15" customHeight="1">
      <c r="B191" s="323"/>
      <c r="C191" s="359" t="s">
        <v>987</v>
      </c>
      <c r="D191" s="298"/>
      <c r="E191" s="298"/>
      <c r="F191" s="321" t="s">
        <v>895</v>
      </c>
      <c r="G191" s="298"/>
      <c r="H191" s="298" t="s">
        <v>988</v>
      </c>
      <c r="I191" s="298" t="s">
        <v>930</v>
      </c>
      <c r="J191" s="298"/>
      <c r="K191" s="346"/>
    </row>
    <row r="192" s="1" customFormat="1" ht="15" customHeight="1">
      <c r="B192" s="323"/>
      <c r="C192" s="359" t="s">
        <v>989</v>
      </c>
      <c r="D192" s="298"/>
      <c r="E192" s="298"/>
      <c r="F192" s="321" t="s">
        <v>895</v>
      </c>
      <c r="G192" s="298"/>
      <c r="H192" s="298" t="s">
        <v>990</v>
      </c>
      <c r="I192" s="298" t="s">
        <v>930</v>
      </c>
      <c r="J192" s="298"/>
      <c r="K192" s="346"/>
    </row>
    <row r="193" s="1" customFormat="1" ht="15" customHeight="1">
      <c r="B193" s="323"/>
      <c r="C193" s="359" t="s">
        <v>991</v>
      </c>
      <c r="D193" s="298"/>
      <c r="E193" s="298"/>
      <c r="F193" s="321" t="s">
        <v>901</v>
      </c>
      <c r="G193" s="298"/>
      <c r="H193" s="298" t="s">
        <v>992</v>
      </c>
      <c r="I193" s="298" t="s">
        <v>930</v>
      </c>
      <c r="J193" s="298"/>
      <c r="K193" s="346"/>
    </row>
    <row r="194" s="1" customFormat="1" ht="15" customHeight="1">
      <c r="B194" s="352"/>
      <c r="C194" s="361"/>
      <c r="D194" s="332"/>
      <c r="E194" s="332"/>
      <c r="F194" s="332"/>
      <c r="G194" s="332"/>
      <c r="H194" s="332"/>
      <c r="I194" s="332"/>
      <c r="J194" s="332"/>
      <c r="K194" s="353"/>
    </row>
    <row r="195" s="1" customFormat="1" ht="18.75" customHeight="1">
      <c r="B195" s="334"/>
      <c r="C195" s="344"/>
      <c r="D195" s="344"/>
      <c r="E195" s="344"/>
      <c r="F195" s="354"/>
      <c r="G195" s="344"/>
      <c r="H195" s="344"/>
      <c r="I195" s="344"/>
      <c r="J195" s="344"/>
      <c r="K195" s="334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993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62" t="s">
        <v>994</v>
      </c>
      <c r="D200" s="362"/>
      <c r="E200" s="362"/>
      <c r="F200" s="362" t="s">
        <v>995</v>
      </c>
      <c r="G200" s="363"/>
      <c r="H200" s="362" t="s">
        <v>996</v>
      </c>
      <c r="I200" s="362"/>
      <c r="J200" s="362"/>
      <c r="K200" s="290"/>
    </row>
    <row r="201" s="1" customFormat="1" ht="5.25" customHeight="1">
      <c r="B201" s="323"/>
      <c r="C201" s="318"/>
      <c r="D201" s="318"/>
      <c r="E201" s="318"/>
      <c r="F201" s="318"/>
      <c r="G201" s="344"/>
      <c r="H201" s="318"/>
      <c r="I201" s="318"/>
      <c r="J201" s="318"/>
      <c r="K201" s="346"/>
    </row>
    <row r="202" s="1" customFormat="1" ht="15" customHeight="1">
      <c r="B202" s="323"/>
      <c r="C202" s="298" t="s">
        <v>986</v>
      </c>
      <c r="D202" s="298"/>
      <c r="E202" s="298"/>
      <c r="F202" s="321" t="s">
        <v>47</v>
      </c>
      <c r="G202" s="298"/>
      <c r="H202" s="298" t="s">
        <v>997</v>
      </c>
      <c r="I202" s="298"/>
      <c r="J202" s="298"/>
      <c r="K202" s="346"/>
    </row>
    <row r="203" s="1" customFormat="1" ht="15" customHeight="1">
      <c r="B203" s="323"/>
      <c r="C203" s="298"/>
      <c r="D203" s="298"/>
      <c r="E203" s="298"/>
      <c r="F203" s="321" t="s">
        <v>48</v>
      </c>
      <c r="G203" s="298"/>
      <c r="H203" s="298" t="s">
        <v>998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51</v>
      </c>
      <c r="G204" s="298"/>
      <c r="H204" s="298" t="s">
        <v>999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49</v>
      </c>
      <c r="G205" s="298"/>
      <c r="H205" s="298" t="s">
        <v>1000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50</v>
      </c>
      <c r="G206" s="298"/>
      <c r="H206" s="298" t="s">
        <v>1001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/>
      <c r="G207" s="298"/>
      <c r="H207" s="298"/>
      <c r="I207" s="298"/>
      <c r="J207" s="298"/>
      <c r="K207" s="346"/>
    </row>
    <row r="208" s="1" customFormat="1" ht="15" customHeight="1">
      <c r="B208" s="323"/>
      <c r="C208" s="298" t="s">
        <v>942</v>
      </c>
      <c r="D208" s="298"/>
      <c r="E208" s="298"/>
      <c r="F208" s="321" t="s">
        <v>83</v>
      </c>
      <c r="G208" s="298"/>
      <c r="H208" s="298" t="s">
        <v>1002</v>
      </c>
      <c r="I208" s="298"/>
      <c r="J208" s="298"/>
      <c r="K208" s="346"/>
    </row>
    <row r="209" s="1" customFormat="1" ht="15" customHeight="1">
      <c r="B209" s="323"/>
      <c r="C209" s="298"/>
      <c r="D209" s="298"/>
      <c r="E209" s="298"/>
      <c r="F209" s="321" t="s">
        <v>837</v>
      </c>
      <c r="G209" s="298"/>
      <c r="H209" s="298" t="s">
        <v>838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835</v>
      </c>
      <c r="G210" s="298"/>
      <c r="H210" s="298" t="s">
        <v>1003</v>
      </c>
      <c r="I210" s="298"/>
      <c r="J210" s="298"/>
      <c r="K210" s="346"/>
    </row>
    <row r="211" s="1" customFormat="1" ht="15" customHeight="1">
      <c r="B211" s="364"/>
      <c r="C211" s="298"/>
      <c r="D211" s="298"/>
      <c r="E211" s="298"/>
      <c r="F211" s="321" t="s">
        <v>839</v>
      </c>
      <c r="G211" s="359"/>
      <c r="H211" s="350" t="s">
        <v>840</v>
      </c>
      <c r="I211" s="350"/>
      <c r="J211" s="350"/>
      <c r="K211" s="365"/>
    </row>
    <row r="212" s="1" customFormat="1" ht="15" customHeight="1">
      <c r="B212" s="364"/>
      <c r="C212" s="298"/>
      <c r="D212" s="298"/>
      <c r="E212" s="298"/>
      <c r="F212" s="321" t="s">
        <v>841</v>
      </c>
      <c r="G212" s="359"/>
      <c r="H212" s="350" t="s">
        <v>802</v>
      </c>
      <c r="I212" s="350"/>
      <c r="J212" s="350"/>
      <c r="K212" s="365"/>
    </row>
    <row r="213" s="1" customFormat="1" ht="15" customHeight="1">
      <c r="B213" s="364"/>
      <c r="C213" s="298"/>
      <c r="D213" s="298"/>
      <c r="E213" s="298"/>
      <c r="F213" s="321"/>
      <c r="G213" s="359"/>
      <c r="H213" s="350"/>
      <c r="I213" s="350"/>
      <c r="J213" s="350"/>
      <c r="K213" s="365"/>
    </row>
    <row r="214" s="1" customFormat="1" ht="15" customHeight="1">
      <c r="B214" s="364"/>
      <c r="C214" s="298" t="s">
        <v>966</v>
      </c>
      <c r="D214" s="298"/>
      <c r="E214" s="298"/>
      <c r="F214" s="321">
        <v>1</v>
      </c>
      <c r="G214" s="359"/>
      <c r="H214" s="350" t="s">
        <v>1004</v>
      </c>
      <c r="I214" s="350"/>
      <c r="J214" s="350"/>
      <c r="K214" s="365"/>
    </row>
    <row r="215" s="1" customFormat="1" ht="15" customHeight="1">
      <c r="B215" s="364"/>
      <c r="C215" s="298"/>
      <c r="D215" s="298"/>
      <c r="E215" s="298"/>
      <c r="F215" s="321">
        <v>2</v>
      </c>
      <c r="G215" s="359"/>
      <c r="H215" s="350" t="s">
        <v>1005</v>
      </c>
      <c r="I215" s="350"/>
      <c r="J215" s="350"/>
      <c r="K215" s="365"/>
    </row>
    <row r="216" s="1" customFormat="1" ht="15" customHeight="1">
      <c r="B216" s="364"/>
      <c r="C216" s="298"/>
      <c r="D216" s="298"/>
      <c r="E216" s="298"/>
      <c r="F216" s="321">
        <v>3</v>
      </c>
      <c r="G216" s="359"/>
      <c r="H216" s="350" t="s">
        <v>1006</v>
      </c>
      <c r="I216" s="350"/>
      <c r="J216" s="350"/>
      <c r="K216" s="365"/>
    </row>
    <row r="217" s="1" customFormat="1" ht="15" customHeight="1">
      <c r="B217" s="364"/>
      <c r="C217" s="298"/>
      <c r="D217" s="298"/>
      <c r="E217" s="298"/>
      <c r="F217" s="321">
        <v>4</v>
      </c>
      <c r="G217" s="359"/>
      <c r="H217" s="350" t="s">
        <v>1007</v>
      </c>
      <c r="I217" s="350"/>
      <c r="J217" s="350"/>
      <c r="K217" s="365"/>
    </row>
    <row r="218" s="1" customFormat="1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User2</dc:creator>
  <cp:lastModifiedBy>User2</cp:lastModifiedBy>
  <dcterms:created xsi:type="dcterms:W3CDTF">2021-09-13T11:50:45Z</dcterms:created>
  <dcterms:modified xsi:type="dcterms:W3CDTF">2021-09-13T11:50:49Z</dcterms:modified>
</cp:coreProperties>
</file>