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9875" windowHeight="7725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'Rekapitulace'!$G$11</definedName>
    <definedName name="Dodavka0">'Položky'!#REF!</definedName>
    <definedName name="HSV">'Rekapitulace'!$E$11</definedName>
    <definedName name="HSV0">'Položky'!#REF!</definedName>
    <definedName name="HZS">'Rekapitulace'!$I$11</definedName>
    <definedName name="HZS0">'Položky'!#REF!</definedName>
    <definedName name="JKSO">'Krycí list'!$G$2</definedName>
    <definedName name="MJ">'Krycí list'!$G$5</definedName>
    <definedName name="Mont">'Rekapitulace'!$H$11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list'!$C$10</definedName>
    <definedName name="_xlnm.Print_Area" localSheetId="0">'Krycí list'!$A$1:$G$45</definedName>
    <definedName name="_xlnm.Print_Area" localSheetId="2">'Položky'!$A$1:$G$32</definedName>
    <definedName name="_xlnm.Print_Area" localSheetId="1">'Rekapitulace'!$A$1:$I$25</definedName>
    <definedName name="PocetMJ">'Krycí list'!$G$6</definedName>
    <definedName name="Poznamka">'Krycí list'!$B$37</definedName>
    <definedName name="Projektant">'Krycí list'!$C$8</definedName>
    <definedName name="PSV">'Rekapitulace'!$F$11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'Rekapitulace'!$H$24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<sst xmlns="http://schemas.openxmlformats.org/spreadsheetml/2006/main" count="180" uniqueCount="135">
  <si>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</si>
  <si>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</si>
  <si>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</si>
  <si>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</si>
  <si>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</si>
  <si>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</si>
  <si>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</si>
  <si>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</si>
  <si>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</si>
  <si>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</si>
  <si>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</si>
  <si>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</si>
  <si>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</si>
  <si>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</si>
  <si>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</si>
  <si>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</si>
  <si>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</si>
  <si>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</si>
  <si>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</si>
  <si>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</si>
  <si>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</si>
  <si>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</si>
  <si>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</si>
  <si>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</si>
  <si>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</si>
  <si>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</si>
  <si>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</si>
  <si>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</si>
  <si>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</si>
  <si>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</si>
  <si>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</si>
  <si>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</si>
  <si>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</si>
  <si>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</si>
  <si>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</si>
  <si>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</si>
  <si>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</si>
  <si>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</si>
  <si>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</si>
  <si>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</si>
  <si>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</si>
  <si>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</si>
  <si>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</si>
  <si>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</si>
  <si>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</si>
  <si>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</si>
  <si>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</si>
  <si>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</si>
  <si>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</si>
  <si>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</si>
  <si>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</si>
  <si>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</si>
  <si>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</si>
  <si>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</si>
  <si>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</si>
  <si>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</si>
  <si>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</si>
  <si>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</si>
  <si>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</si>
  <si>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</si>
  <si>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</si>
  <si>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</si>
  <si>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</si>
  <si>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</si>
  <si>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</si>
  <si>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</si>
  <si>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</si>
  <si>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</si>
  <si>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</si>
  <si>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</si>
  <si>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</si>
  <si>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</si>
  <si>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</si>
  <si>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Celkem za</t>
  </si>
  <si>
    <t>SLEPÝ ROZPOČET</t>
  </si>
  <si>
    <t>Slepý rozpočet</t>
  </si>
  <si>
    <t>Sportovně rekreační areál Vrchbělá</t>
  </si>
  <si>
    <t>001</t>
  </si>
  <si>
    <t>Hotel Relax</t>
  </si>
  <si>
    <t>Nátěr dřevěné části fasády hotel Relax</t>
  </si>
  <si>
    <t>62</t>
  </si>
  <si>
    <t>Úpravy povrchů vnější</t>
  </si>
  <si>
    <t>620991121</t>
  </si>
  <si>
    <t xml:space="preserve">Zakrývání výplní vnějších otvorů z lešení </t>
  </si>
  <si>
    <t>m2</t>
  </si>
  <si>
    <t>622904121</t>
  </si>
  <si>
    <t>Ruční čištění ocelovým kartáčem předpoklad 30% plochy</t>
  </si>
  <si>
    <t>622904212</t>
  </si>
  <si>
    <t>Očištění organických nečiistot z fasád slož.1-2 předpoklad 15% plochy</t>
  </si>
  <si>
    <t>784011221</t>
  </si>
  <si>
    <t>Zakrytí předmětů ODHAD</t>
  </si>
  <si>
    <t>784011222</t>
  </si>
  <si>
    <t xml:space="preserve">Zakrytí podlah </t>
  </si>
  <si>
    <t>94</t>
  </si>
  <si>
    <t>Lešení a stavební výtahy</t>
  </si>
  <si>
    <t>941941032</t>
  </si>
  <si>
    <t xml:space="preserve">Montáž lešení leh.řad.s podlahami,š.do 1 m, H 30 m </t>
  </si>
  <si>
    <t>941941192</t>
  </si>
  <si>
    <t>Příplatek za každý měsíc použití lešení k pol.1032 lešení pronajaté</t>
  </si>
  <si>
    <t>941941832</t>
  </si>
  <si>
    <t xml:space="preserve">Demontáž lešení leh.řad.s podlahami,š.1 m, H 30 m </t>
  </si>
  <si>
    <t>941955002</t>
  </si>
  <si>
    <t xml:space="preserve">Lešení lehké pomocné, výška podlahy do 1,9 m </t>
  </si>
  <si>
    <t>944944011</t>
  </si>
  <si>
    <t xml:space="preserve">Montáž ochranné sítě z umělých vláken </t>
  </si>
  <si>
    <t>944944031</t>
  </si>
  <si>
    <t xml:space="preserve">Příplatek za každý měsíc použití sítí k pol. 4011 </t>
  </si>
  <si>
    <t>944944081</t>
  </si>
  <si>
    <t xml:space="preserve">Demontáž ochranné sítě z umělých vláken </t>
  </si>
  <si>
    <t>99</t>
  </si>
  <si>
    <t>Staveništní přesun hmot</t>
  </si>
  <si>
    <t>999281108</t>
  </si>
  <si>
    <t xml:space="preserve">Přesun hmot pro opravy a údržbu do výšky 12 m </t>
  </si>
  <si>
    <t>t</t>
  </si>
  <si>
    <t>783</t>
  </si>
  <si>
    <t>Nátěry</t>
  </si>
  <si>
    <t>783601815</t>
  </si>
  <si>
    <t xml:space="preserve">Odstranění nátěrů, stěny truhlářské, oškrábáním </t>
  </si>
  <si>
    <t>783601816</t>
  </si>
  <si>
    <t xml:space="preserve">Odstranění nátěrů, stropy truhlářské, oškrábáním </t>
  </si>
  <si>
    <t>783612900</t>
  </si>
  <si>
    <t>Údržba, nátěr olejový truhlářských výrobků 2x okenice + zábradlí</t>
  </si>
  <si>
    <t>783614920</t>
  </si>
  <si>
    <t xml:space="preserve">Údržba, nátěr olej.truhl.výrobků 2x+1x email+1x tm </t>
  </si>
  <si>
    <t>783782221</t>
  </si>
  <si>
    <t>Nátěr tesařských konstrukcí Lignofix I Profi 2x předpoklad 15% plochy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</si>
  <si>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</si>
  <si>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</si>
  <si>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</si>
  <si>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</si>
  <si>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</si>
  <si>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</si>
  <si>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</si>
  <si>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</si>
  <si>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 xml:space="preserve">V rozpočtu nejsou započítány plochy tloušťky prken ve spárách. Předpokládá se že tato plocha nebude natírána ani jinak upravována. V rámci zpracování rozpočtů nebylo provedeno zaměření stávajícího stavu. Z toho vyplývá, že rozměry uvedené v rozpočtu jsou odvozené z původní projektové dokumentace a typových podkladů a jsou pouze informativní a je třeba je ověřit měřením na objektu. 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</si>
</sst>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dd/mm/yy"/>
    <numFmt numFmtId="167" formatCode="0.0"/>
    <numFmt numFmtId="168" formatCode="#,##0\ &quot;Kč&quot;"/>
  </numFmts>
  <fonts count="53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165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39" fillId="20" borderId="2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0" fillId="0" borderId="0">
      <alignment/>
      <protection/>
    </xf>
    <xf numFmtId="0" fontId="36" fillId="22" borderId="6" applyNumberFormat="0" applyFont="0" applyAlignment="0" applyProtection="0"/>
    <xf numFmtId="9" fontId="36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2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3" fontId="11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5">
      <alignment/>
      <protection/>
    </xf>
    <xf numFmtId="0" fontId="0" fillId="0" borderId="0" xfId="45" applyNumberFormat="1">
      <alignment/>
      <protection/>
    </xf>
    <xf numFmtId="0" fontId="15" fillId="0" borderId="0" xfId="45" applyFont="1">
      <alignment/>
      <protection/>
    </xf>
    <xf numFmtId="0" fontId="15" fillId="0" borderId="0" xfId="45" applyFont="1">
      <alignment/>
      <protection/>
    </xf>
    <xf numFmtId="3" fontId="0" fillId="0" borderId="0" xfId="45" applyNumberFormat="1">
      <alignment/>
      <protection/>
    </xf>
    <xf numFmtId="0" fontId="0" fillId="0" borderId="0" xfId="45" applyBorder="1">
      <alignment/>
      <protection/>
    </xf>
    <xf numFmtId="0" fontId="18" fillId="0" borderId="0" xfId="45" applyFont="1" applyAlignment="1">
      <alignment/>
      <protection/>
    </xf>
    <xf numFmtId="0" fontId="0" fillId="0" borderId="0" xfId="45" applyAlignment="1">
      <alignment horizontal="right"/>
      <protection/>
    </xf>
    <xf numFmtId="0" fontId="19" fillId="0" borderId="0" xfId="45" applyFont="1" applyBorder="1">
      <alignment/>
      <protection/>
    </xf>
    <xf numFmtId="3" fontId="19" fillId="0" borderId="0" xfId="45" applyNumberFormat="1" applyFont="1" applyBorder="1" applyAlignment="1">
      <alignment horizontal="right"/>
      <protection/>
    </xf>
    <xf numFmtId="4" fontId="19" fillId="0" borderId="0" xfId="45" applyNumberFormat="1" applyFont="1" applyBorder="1">
      <alignment/>
      <protection/>
    </xf>
    <xf numFmtId="0" fontId="18" fillId="0" borderId="0" xfId="45" applyFont="1" applyBorder="1" applyAlignment="1">
      <alignment/>
      <protection/>
    </xf>
    <xf numFmtId="0" fontId="0" fillId="0" borderId="0" xfId="45" applyBorder="1" applyAlignment="1">
      <alignment horizontal="right"/>
      <protection/>
    </xf>
    <xf numFmtId="4" fontId="16" fillId="0" borderId="10" xfId="45" applyNumberFormat="1" applyFont="1" applyBorder="1" applyAlignment="1" applyProtection="1">
      <alignment horizontal="right"/>
      <protection hidden="1" locked="0"/>
    </xf>
    <xf numFmtId="4" fontId="3" fillId="33" borderId="11" xfId="45" applyNumberFormat="1" applyFont="1" applyFill="1" applyBorder="1" applyAlignment="1" applyProtection="1">
      <alignment horizontal="right"/>
      <protection hidden="1" locked="0"/>
    </xf>
    <xf numFmtId="0" fontId="3" fillId="0" borderId="12" xfId="45" applyNumberFormat="1" applyFont="1" applyBorder="1" applyAlignment="1" applyProtection="1">
      <alignment horizontal="right"/>
      <protection hidden="1" locked="0"/>
    </xf>
    <xf numFmtId="0" fontId="3" fillId="0" borderId="0" xfId="45" applyFont="1" applyProtection="1">
      <alignment/>
      <protection hidden="1"/>
    </xf>
    <xf numFmtId="0" fontId="13" fillId="0" borderId="0" xfId="45" applyFont="1" applyAlignment="1" applyProtection="1">
      <alignment horizontal="centerContinuous"/>
      <protection hidden="1"/>
    </xf>
    <xf numFmtId="0" fontId="14" fillId="0" borderId="0" xfId="45" applyFont="1" applyAlignment="1" applyProtection="1">
      <alignment horizontal="centerContinuous"/>
      <protection hidden="1"/>
    </xf>
    <xf numFmtId="0" fontId="14" fillId="0" borderId="0" xfId="45" applyFont="1" applyAlignment="1" applyProtection="1">
      <alignment horizontal="right"/>
      <protection hidden="1"/>
    </xf>
    <xf numFmtId="49" fontId="4" fillId="0" borderId="13" xfId="45" applyNumberFormat="1" applyFont="1" applyBorder="1" applyProtection="1">
      <alignment/>
      <protection hidden="1"/>
    </xf>
    <xf numFmtId="0" fontId="3" fillId="0" borderId="13" xfId="45" applyFont="1" applyBorder="1" applyProtection="1">
      <alignment/>
      <protection hidden="1"/>
    </xf>
    <xf numFmtId="0" fontId="5" fillId="0" borderId="14" xfId="45" applyFont="1" applyBorder="1" applyAlignment="1" applyProtection="1">
      <alignment horizontal="right"/>
      <protection hidden="1"/>
    </xf>
    <xf numFmtId="49" fontId="3" fillId="0" borderId="13" xfId="45" applyNumberFormat="1" applyFont="1" applyBorder="1" applyAlignment="1" applyProtection="1">
      <alignment horizontal="left"/>
      <protection hidden="1"/>
    </xf>
    <xf numFmtId="0" fontId="3" fillId="0" borderId="15" xfId="45" applyFont="1" applyBorder="1" applyProtection="1">
      <alignment/>
      <protection hidden="1"/>
    </xf>
    <xf numFmtId="49" fontId="4" fillId="0" borderId="16" xfId="45" applyNumberFormat="1" applyFont="1" applyBorder="1" applyProtection="1">
      <alignment/>
      <protection hidden="1"/>
    </xf>
    <xf numFmtId="0" fontId="3" fillId="0" borderId="16" xfId="45" applyFont="1" applyBorder="1" applyProtection="1">
      <alignment/>
      <protection hidden="1"/>
    </xf>
    <xf numFmtId="0" fontId="5" fillId="0" borderId="0" xfId="45" applyFont="1" applyProtection="1">
      <alignment/>
      <protection hidden="1"/>
    </xf>
    <xf numFmtId="0" fontId="3" fillId="0" borderId="0" xfId="45" applyFont="1" applyAlignment="1" applyProtection="1">
      <alignment horizontal="right"/>
      <protection hidden="1"/>
    </xf>
    <xf numFmtId="0" fontId="3" fillId="0" borderId="0" xfId="45" applyFont="1" applyAlignment="1" applyProtection="1">
      <alignment/>
      <protection hidden="1"/>
    </xf>
    <xf numFmtId="49" fontId="5" fillId="33" borderId="17" xfId="45" applyNumberFormat="1" applyFont="1" applyFill="1" applyBorder="1" applyProtection="1">
      <alignment/>
      <protection hidden="1"/>
    </xf>
    <xf numFmtId="0" fontId="5" fillId="33" borderId="11" xfId="45" applyFont="1" applyFill="1" applyBorder="1" applyAlignment="1" applyProtection="1">
      <alignment horizontal="center"/>
      <protection hidden="1"/>
    </xf>
    <xf numFmtId="0" fontId="5" fillId="33" borderId="11" xfId="45" applyNumberFormat="1" applyFont="1" applyFill="1" applyBorder="1" applyAlignment="1" applyProtection="1">
      <alignment horizontal="center"/>
      <protection hidden="1"/>
    </xf>
    <xf numFmtId="0" fontId="5" fillId="33" borderId="17" xfId="45" applyFont="1" applyFill="1" applyBorder="1" applyAlignment="1" applyProtection="1">
      <alignment horizontal="center"/>
      <protection hidden="1"/>
    </xf>
    <xf numFmtId="0" fontId="4" fillId="0" borderId="18" xfId="45" applyFont="1" applyBorder="1" applyAlignment="1" applyProtection="1">
      <alignment horizontal="center"/>
      <protection hidden="1"/>
    </xf>
    <xf numFmtId="49" fontId="4" fillId="0" borderId="18" xfId="45" applyNumberFormat="1" applyFont="1" applyBorder="1" applyAlignment="1" applyProtection="1">
      <alignment horizontal="left"/>
      <protection hidden="1"/>
    </xf>
    <xf numFmtId="0" fontId="4" fillId="0" borderId="19" xfId="45" applyFont="1" applyBorder="1" applyProtection="1">
      <alignment/>
      <protection hidden="1"/>
    </xf>
    <xf numFmtId="0" fontId="3" fillId="0" borderId="12" xfId="45" applyFont="1" applyBorder="1" applyAlignment="1" applyProtection="1">
      <alignment horizontal="center"/>
      <protection hidden="1"/>
    </xf>
    <xf numFmtId="0" fontId="3" fillId="0" borderId="12" xfId="45" applyNumberFormat="1" applyFont="1" applyBorder="1" applyAlignment="1" applyProtection="1">
      <alignment horizontal="right"/>
      <protection hidden="1"/>
    </xf>
    <xf numFmtId="0" fontId="3" fillId="0" borderId="11" xfId="45" applyNumberFormat="1" applyFont="1" applyBorder="1" applyProtection="1">
      <alignment/>
      <protection hidden="1"/>
    </xf>
    <xf numFmtId="0" fontId="16" fillId="0" borderId="10" xfId="45" applyFont="1" applyBorder="1" applyAlignment="1" applyProtection="1">
      <alignment horizontal="center" vertical="top"/>
      <protection hidden="1"/>
    </xf>
    <xf numFmtId="49" fontId="16" fillId="0" borderId="10" xfId="45" applyNumberFormat="1" applyFont="1" applyBorder="1" applyAlignment="1" applyProtection="1">
      <alignment horizontal="left" vertical="top"/>
      <protection hidden="1"/>
    </xf>
    <xf numFmtId="0" fontId="16" fillId="0" borderId="10" xfId="45" applyFont="1" applyBorder="1" applyAlignment="1" applyProtection="1">
      <alignment vertical="top" wrapText="1"/>
      <protection hidden="1"/>
    </xf>
    <xf numFmtId="49" fontId="16" fillId="0" borderId="10" xfId="45" applyNumberFormat="1" applyFont="1" applyBorder="1" applyAlignment="1" applyProtection="1">
      <alignment horizontal="center" shrinkToFit="1"/>
      <protection hidden="1"/>
    </xf>
    <xf numFmtId="4" fontId="16" fillId="0" borderId="10" xfId="45" applyNumberFormat="1" applyFont="1" applyBorder="1" applyAlignment="1" applyProtection="1">
      <alignment horizontal="right"/>
      <protection hidden="1"/>
    </xf>
    <xf numFmtId="4" fontId="16" fillId="0" borderId="10" xfId="45" applyNumberFormat="1" applyFont="1" applyBorder="1" applyProtection="1">
      <alignment/>
      <protection hidden="1"/>
    </xf>
    <xf numFmtId="0" fontId="3" fillId="33" borderId="17" xfId="45" applyFont="1" applyFill="1" applyBorder="1" applyAlignment="1" applyProtection="1">
      <alignment horizontal="center"/>
      <protection hidden="1"/>
    </xf>
    <xf numFmtId="49" fontId="17" fillId="33" borderId="17" xfId="45" applyNumberFormat="1" applyFont="1" applyFill="1" applyBorder="1" applyAlignment="1" applyProtection="1">
      <alignment horizontal="left"/>
      <protection hidden="1"/>
    </xf>
    <xf numFmtId="0" fontId="17" fillId="33" borderId="19" xfId="45" applyFont="1" applyFill="1" applyBorder="1" applyProtection="1">
      <alignment/>
      <protection hidden="1"/>
    </xf>
    <xf numFmtId="0" fontId="3" fillId="33" borderId="12" xfId="45" applyFont="1" applyFill="1" applyBorder="1" applyAlignment="1" applyProtection="1">
      <alignment horizontal="center"/>
      <protection hidden="1"/>
    </xf>
    <xf numFmtId="4" fontId="3" fillId="33" borderId="12" xfId="45" applyNumberFormat="1" applyFont="1" applyFill="1" applyBorder="1" applyAlignment="1" applyProtection="1">
      <alignment horizontal="right"/>
      <protection hidden="1"/>
    </xf>
    <xf numFmtId="4" fontId="4" fillId="33" borderId="17" xfId="45" applyNumberFormat="1" applyFont="1" applyFill="1" applyBorder="1" applyProtection="1">
      <alignment/>
      <protection hidden="1"/>
    </xf>
    <xf numFmtId="4" fontId="3" fillId="33" borderId="11" xfId="45" applyNumberFormat="1" applyFont="1" applyFill="1" applyBorder="1" applyAlignment="1" applyProtection="1">
      <alignment horizontal="right"/>
      <protection hidden="1"/>
    </xf>
    <xf numFmtId="167" fontId="3" fillId="0" borderId="17" xfId="0" applyNumberFormat="1" applyFont="1" applyBorder="1" applyAlignment="1" applyProtection="1">
      <alignment horizontal="right"/>
      <protection hidden="1" locked="0"/>
    </xf>
    <xf numFmtId="49" fontId="3" fillId="0" borderId="13" xfId="45" applyNumberFormat="1" applyFont="1" applyBorder="1" applyProtection="1">
      <alignment/>
      <protection hidden="1"/>
    </xf>
    <xf numFmtId="49" fontId="3" fillId="0" borderId="13" xfId="45" applyNumberFormat="1" applyFont="1" applyBorder="1" applyAlignment="1" applyProtection="1">
      <alignment horizontal="right"/>
      <protection hidden="1"/>
    </xf>
    <xf numFmtId="0" fontId="3" fillId="0" borderId="14" xfId="45" applyFont="1" applyBorder="1" applyProtection="1">
      <alignment/>
      <protection hidden="1"/>
    </xf>
    <xf numFmtId="49" fontId="3" fillId="0" borderId="13" xfId="0" applyNumberFormat="1" applyFont="1" applyBorder="1" applyAlignment="1" applyProtection="1">
      <alignment horizontal="left"/>
      <protection hidden="1"/>
    </xf>
    <xf numFmtId="0" fontId="3" fillId="0" borderId="15" xfId="0" applyNumberFormat="1" applyFont="1" applyBorder="1" applyAlignment="1" applyProtection="1">
      <alignment/>
      <protection hidden="1"/>
    </xf>
    <xf numFmtId="49" fontId="3" fillId="0" borderId="16" xfId="45" applyNumberFormat="1" applyFont="1" applyBorder="1" applyProtection="1">
      <alignment/>
      <protection hidden="1"/>
    </xf>
    <xf numFmtId="49" fontId="3" fillId="0" borderId="16" xfId="45" applyNumberFormat="1" applyFont="1" applyBorder="1" applyAlignment="1" applyProtection="1">
      <alignment horizontal="right"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49" fontId="2" fillId="0" borderId="0" xfId="0" applyNumberFormat="1" applyFont="1" applyAlignment="1" applyProtection="1">
      <alignment horizontal="centerContinuous"/>
      <protection hidden="1"/>
    </xf>
    <xf numFmtId="0" fontId="2" fillId="0" borderId="0" xfId="0" applyFont="1" applyAlignment="1" applyProtection="1">
      <alignment horizontal="centerContinuous"/>
      <protection hidden="1"/>
    </xf>
    <xf numFmtId="0" fontId="2" fillId="0" borderId="0" xfId="0" applyFont="1" applyBorder="1" applyAlignment="1" applyProtection="1">
      <alignment horizontal="centerContinuous"/>
      <protection hidden="1"/>
    </xf>
    <xf numFmtId="49" fontId="4" fillId="33" borderId="20" xfId="0" applyNumberFormat="1" applyFont="1" applyFill="1" applyBorder="1" applyAlignment="1" applyProtection="1">
      <alignment horizontal="center"/>
      <protection hidden="1"/>
    </xf>
    <xf numFmtId="0" fontId="4" fillId="33" borderId="21" xfId="0" applyFont="1" applyFill="1" applyBorder="1" applyAlignment="1" applyProtection="1">
      <alignment horizontal="center"/>
      <protection hidden="1"/>
    </xf>
    <xf numFmtId="0" fontId="4" fillId="33" borderId="22" xfId="0" applyFont="1" applyFill="1" applyBorder="1" applyAlignment="1" applyProtection="1">
      <alignment horizontal="center"/>
      <protection hidden="1"/>
    </xf>
    <xf numFmtId="0" fontId="4" fillId="33" borderId="23" xfId="0" applyFont="1" applyFill="1" applyBorder="1" applyAlignment="1" applyProtection="1">
      <alignment horizontal="center"/>
      <protection hidden="1"/>
    </xf>
    <xf numFmtId="0" fontId="4" fillId="33" borderId="24" xfId="0" applyFont="1" applyFill="1" applyBorder="1" applyAlignment="1" applyProtection="1">
      <alignment horizontal="center"/>
      <protection hidden="1"/>
    </xf>
    <xf numFmtId="0" fontId="4" fillId="33" borderId="25" xfId="0" applyFont="1" applyFill="1" applyBorder="1" applyAlignment="1" applyProtection="1">
      <alignment horizontal="center"/>
      <protection hidden="1"/>
    </xf>
    <xf numFmtId="49" fontId="5" fillId="0" borderId="26" xfId="0" applyNumberFormat="1" applyFont="1" applyBorder="1" applyAlignment="1" applyProtection="1">
      <alignment/>
      <protection hidden="1"/>
    </xf>
    <xf numFmtId="0" fontId="5" fillId="0" borderId="0" xfId="0" applyFont="1" applyBorder="1" applyAlignment="1" applyProtection="1">
      <alignment/>
      <protection hidden="1"/>
    </xf>
    <xf numFmtId="3" fontId="3" fillId="0" borderId="27" xfId="0" applyNumberFormat="1" applyFont="1" applyBorder="1" applyAlignment="1" applyProtection="1">
      <alignment/>
      <protection hidden="1"/>
    </xf>
    <xf numFmtId="3" fontId="3" fillId="0" borderId="28" xfId="0" applyNumberFormat="1" applyFont="1" applyBorder="1" applyAlignment="1" applyProtection="1">
      <alignment/>
      <protection hidden="1"/>
    </xf>
    <xf numFmtId="3" fontId="3" fillId="0" borderId="18" xfId="0" applyNumberFormat="1" applyFont="1" applyBorder="1" applyAlignment="1" applyProtection="1">
      <alignment/>
      <protection hidden="1"/>
    </xf>
    <xf numFmtId="3" fontId="3" fillId="0" borderId="29" xfId="0" applyNumberFormat="1" applyFont="1" applyBorder="1" applyAlignment="1" applyProtection="1">
      <alignment/>
      <protection hidden="1"/>
    </xf>
    <xf numFmtId="0" fontId="4" fillId="33" borderId="20" xfId="0" applyFont="1" applyFill="1" applyBorder="1" applyAlignment="1" applyProtection="1">
      <alignment/>
      <protection hidden="1"/>
    </xf>
    <xf numFmtId="0" fontId="4" fillId="33" borderId="21" xfId="0" applyFont="1" applyFill="1" applyBorder="1" applyAlignment="1" applyProtection="1">
      <alignment/>
      <protection hidden="1"/>
    </xf>
    <xf numFmtId="3" fontId="4" fillId="33" borderId="22" xfId="0" applyNumberFormat="1" applyFont="1" applyFill="1" applyBorder="1" applyAlignment="1" applyProtection="1">
      <alignment/>
      <protection hidden="1"/>
    </xf>
    <xf numFmtId="3" fontId="4" fillId="33" borderId="23" xfId="0" applyNumberFormat="1" applyFont="1" applyFill="1" applyBorder="1" applyAlignment="1" applyProtection="1">
      <alignment/>
      <protection hidden="1"/>
    </xf>
    <xf numFmtId="3" fontId="4" fillId="33" borderId="24" xfId="0" applyNumberFormat="1" applyFont="1" applyFill="1" applyBorder="1" applyAlignment="1" applyProtection="1">
      <alignment/>
      <protection hidden="1"/>
    </xf>
    <xf numFmtId="3" fontId="4" fillId="33" borderId="25" xfId="0" applyNumberFormat="1" applyFont="1" applyFill="1" applyBorder="1" applyAlignment="1" applyProtection="1">
      <alignment/>
      <protection hidden="1"/>
    </xf>
    <xf numFmtId="3" fontId="2" fillId="0" borderId="0" xfId="0" applyNumberFormat="1" applyFont="1" applyAlignment="1" applyProtection="1">
      <alignment horizontal="centerContinuous"/>
      <protection hidden="1"/>
    </xf>
    <xf numFmtId="0" fontId="4" fillId="33" borderId="30" xfId="0" applyFont="1" applyFill="1" applyBorder="1" applyAlignment="1" applyProtection="1">
      <alignment/>
      <protection hidden="1"/>
    </xf>
    <xf numFmtId="0" fontId="4" fillId="33" borderId="31" xfId="0" applyFont="1" applyFill="1" applyBorder="1" applyAlignment="1" applyProtection="1">
      <alignment/>
      <protection hidden="1"/>
    </xf>
    <xf numFmtId="0" fontId="3" fillId="33" borderId="32" xfId="0" applyFont="1" applyFill="1" applyBorder="1" applyAlignment="1" applyProtection="1">
      <alignment/>
      <protection hidden="1"/>
    </xf>
    <xf numFmtId="0" fontId="4" fillId="33" borderId="33" xfId="0" applyFont="1" applyFill="1" applyBorder="1" applyAlignment="1" applyProtection="1">
      <alignment horizontal="right"/>
      <protection hidden="1"/>
    </xf>
    <xf numFmtId="0" fontId="4" fillId="33" borderId="31" xfId="0" applyFont="1" applyFill="1" applyBorder="1" applyAlignment="1" applyProtection="1">
      <alignment horizontal="right"/>
      <protection hidden="1"/>
    </xf>
    <xf numFmtId="0" fontId="4" fillId="33" borderId="34" xfId="0" applyFont="1" applyFill="1" applyBorder="1" applyAlignment="1" applyProtection="1">
      <alignment horizontal="center"/>
      <protection hidden="1"/>
    </xf>
    <xf numFmtId="4" fontId="6" fillId="33" borderId="31" xfId="0" applyNumberFormat="1" applyFont="1" applyFill="1" applyBorder="1" applyAlignment="1" applyProtection="1">
      <alignment horizontal="right"/>
      <protection hidden="1"/>
    </xf>
    <xf numFmtId="4" fontId="6" fillId="33" borderId="32" xfId="0" applyNumberFormat="1" applyFont="1" applyFill="1" applyBorder="1" applyAlignment="1" applyProtection="1">
      <alignment horizontal="right"/>
      <protection hidden="1"/>
    </xf>
    <xf numFmtId="0" fontId="3" fillId="0" borderId="35" xfId="0" applyFont="1" applyBorder="1" applyAlignment="1" applyProtection="1">
      <alignment/>
      <protection hidden="1"/>
    </xf>
    <xf numFmtId="0" fontId="3" fillId="0" borderId="36" xfId="0" applyFont="1" applyBorder="1" applyAlignment="1" applyProtection="1">
      <alignment/>
      <protection hidden="1"/>
    </xf>
    <xf numFmtId="0" fontId="3" fillId="0" borderId="37" xfId="0" applyFont="1" applyBorder="1" applyAlignment="1" applyProtection="1">
      <alignment/>
      <protection hidden="1"/>
    </xf>
    <xf numFmtId="3" fontId="3" fillId="0" borderId="38" xfId="0" applyNumberFormat="1" applyFont="1" applyBorder="1" applyAlignment="1" applyProtection="1">
      <alignment horizontal="right"/>
      <protection hidden="1"/>
    </xf>
    <xf numFmtId="3" fontId="3" fillId="0" borderId="39" xfId="0" applyNumberFormat="1" applyFont="1" applyBorder="1" applyAlignment="1" applyProtection="1">
      <alignment horizontal="right"/>
      <protection hidden="1"/>
    </xf>
    <xf numFmtId="4" fontId="3" fillId="0" borderId="36" xfId="0" applyNumberFormat="1" applyFont="1" applyBorder="1" applyAlignment="1" applyProtection="1">
      <alignment horizontal="right"/>
      <protection hidden="1"/>
    </xf>
    <xf numFmtId="3" fontId="3" fillId="0" borderId="37" xfId="0" applyNumberFormat="1" applyFont="1" applyBorder="1" applyAlignment="1" applyProtection="1">
      <alignment horizontal="right"/>
      <protection hidden="1"/>
    </xf>
    <xf numFmtId="0" fontId="3" fillId="33" borderId="40" xfId="0" applyFont="1" applyFill="1" applyBorder="1" applyAlignment="1" applyProtection="1">
      <alignment/>
      <protection hidden="1"/>
    </xf>
    <xf numFmtId="0" fontId="4" fillId="33" borderId="41" xfId="0" applyFont="1" applyFill="1" applyBorder="1" applyAlignment="1" applyProtection="1">
      <alignment/>
      <protection hidden="1"/>
    </xf>
    <xf numFmtId="0" fontId="3" fillId="33" borderId="41" xfId="0" applyFont="1" applyFill="1" applyBorder="1" applyAlignment="1" applyProtection="1">
      <alignment/>
      <protection hidden="1"/>
    </xf>
    <xf numFmtId="4" fontId="3" fillId="33" borderId="42" xfId="0" applyNumberFormat="1" applyFont="1" applyFill="1" applyBorder="1" applyAlignment="1" applyProtection="1">
      <alignment/>
      <protection hidden="1"/>
    </xf>
    <xf numFmtId="4" fontId="3" fillId="33" borderId="40" xfId="0" applyNumberFormat="1" applyFont="1" applyFill="1" applyBorder="1" applyAlignment="1" applyProtection="1">
      <alignment/>
      <protection hidden="1"/>
    </xf>
    <xf numFmtId="4" fontId="3" fillId="33" borderId="41" xfId="0" applyNumberFormat="1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" fillId="0" borderId="43" xfId="0" applyFont="1" applyBorder="1" applyAlignment="1" applyProtection="1">
      <alignment horizontal="centerContinuous" vertical="top"/>
      <protection hidden="1"/>
    </xf>
    <xf numFmtId="0" fontId="3" fillId="0" borderId="43" xfId="0" applyFont="1" applyBorder="1" applyAlignment="1" applyProtection="1">
      <alignment horizontal="centerContinuous"/>
      <protection hidden="1"/>
    </xf>
    <xf numFmtId="0" fontId="4" fillId="33" borderId="30" xfId="0" applyFont="1" applyFill="1" applyBorder="1" applyAlignment="1" applyProtection="1">
      <alignment horizontal="left"/>
      <protection hidden="1"/>
    </xf>
    <xf numFmtId="0" fontId="5" fillId="33" borderId="34" xfId="0" applyFont="1" applyFill="1" applyBorder="1" applyAlignment="1" applyProtection="1">
      <alignment horizontal="centerContinuous"/>
      <protection hidden="1"/>
    </xf>
    <xf numFmtId="49" fontId="6" fillId="33" borderId="31" xfId="0" applyNumberFormat="1" applyFont="1" applyFill="1" applyBorder="1" applyAlignment="1" applyProtection="1">
      <alignment horizontal="left"/>
      <protection hidden="1"/>
    </xf>
    <xf numFmtId="49" fontId="5" fillId="33" borderId="34" xfId="0" applyNumberFormat="1" applyFont="1" applyFill="1" applyBorder="1" applyAlignment="1" applyProtection="1">
      <alignment horizontal="centerContinuous"/>
      <protection hidden="1"/>
    </xf>
    <xf numFmtId="0" fontId="5" fillId="0" borderId="44" xfId="0" applyFont="1" applyBorder="1" applyAlignment="1" applyProtection="1">
      <alignment/>
      <protection hidden="1"/>
    </xf>
    <xf numFmtId="49" fontId="5" fillId="0" borderId="45" xfId="0" applyNumberFormat="1" applyFont="1" applyBorder="1" applyAlignment="1" applyProtection="1">
      <alignment horizontal="left"/>
      <protection hidden="1"/>
    </xf>
    <xf numFmtId="0" fontId="3" fillId="0" borderId="46" xfId="0" applyFont="1" applyBorder="1" applyAlignment="1" applyProtection="1">
      <alignment/>
      <protection hidden="1"/>
    </xf>
    <xf numFmtId="0" fontId="5" fillId="0" borderId="11" xfId="0" applyFont="1" applyBorder="1" applyAlignment="1" applyProtection="1">
      <alignment/>
      <protection hidden="1"/>
    </xf>
    <xf numFmtId="49" fontId="5" fillId="0" borderId="12" xfId="0" applyNumberFormat="1" applyFont="1" applyBorder="1" applyAlignment="1" applyProtection="1">
      <alignment/>
      <protection hidden="1"/>
    </xf>
    <xf numFmtId="49" fontId="5" fillId="0" borderId="11" xfId="0" applyNumberFormat="1" applyFont="1" applyBorder="1" applyAlignment="1" applyProtection="1">
      <alignment/>
      <protection hidden="1"/>
    </xf>
    <xf numFmtId="0" fontId="5" fillId="0" borderId="17" xfId="0" applyFont="1" applyBorder="1" applyAlignment="1" applyProtection="1">
      <alignment/>
      <protection hidden="1"/>
    </xf>
    <xf numFmtId="0" fontId="5" fillId="0" borderId="47" xfId="0" applyFont="1" applyBorder="1" applyAlignment="1" applyProtection="1">
      <alignment horizontal="left"/>
      <protection hidden="1"/>
    </xf>
    <xf numFmtId="0" fontId="4" fillId="0" borderId="46" xfId="0" applyFont="1" applyBorder="1" applyAlignment="1" applyProtection="1">
      <alignment/>
      <protection hidden="1"/>
    </xf>
    <xf numFmtId="49" fontId="5" fillId="0" borderId="47" xfId="0" applyNumberFormat="1" applyFont="1" applyBorder="1" applyAlignment="1" applyProtection="1">
      <alignment horizontal="left"/>
      <protection hidden="1"/>
    </xf>
    <xf numFmtId="49" fontId="4" fillId="33" borderId="46" xfId="0" applyNumberFormat="1" applyFont="1" applyFill="1" applyBorder="1" applyAlignment="1" applyProtection="1">
      <alignment/>
      <protection hidden="1"/>
    </xf>
    <xf numFmtId="49" fontId="3" fillId="33" borderId="11" xfId="0" applyNumberFormat="1" applyFont="1" applyFill="1" applyBorder="1" applyAlignment="1" applyProtection="1">
      <alignment/>
      <protection hidden="1"/>
    </xf>
    <xf numFmtId="49" fontId="4" fillId="33" borderId="12" xfId="0" applyNumberFormat="1" applyFont="1" applyFill="1" applyBorder="1" applyAlignment="1" applyProtection="1">
      <alignment/>
      <protection hidden="1"/>
    </xf>
    <xf numFmtId="49" fontId="3" fillId="33" borderId="12" xfId="0" applyNumberFormat="1" applyFont="1" applyFill="1" applyBorder="1" applyAlignment="1" applyProtection="1">
      <alignment/>
      <protection hidden="1"/>
    </xf>
    <xf numFmtId="0" fontId="5" fillId="0" borderId="17" xfId="0" applyFont="1" applyFill="1" applyBorder="1" applyAlignment="1" applyProtection="1">
      <alignment/>
      <protection hidden="1"/>
    </xf>
    <xf numFmtId="3" fontId="5" fillId="0" borderId="47" xfId="0" applyNumberFormat="1" applyFont="1" applyBorder="1" applyAlignment="1" applyProtection="1">
      <alignment horizontal="left"/>
      <protection hidden="1"/>
    </xf>
    <xf numFmtId="49" fontId="4" fillId="33" borderId="26" xfId="0" applyNumberFormat="1" applyFont="1" applyFill="1" applyBorder="1" applyAlignment="1" applyProtection="1">
      <alignment/>
      <protection hidden="1"/>
    </xf>
    <xf numFmtId="49" fontId="3" fillId="33" borderId="28" xfId="0" applyNumberFormat="1" applyFont="1" applyFill="1" applyBorder="1" applyAlignment="1" applyProtection="1">
      <alignment/>
      <protection hidden="1"/>
    </xf>
    <xf numFmtId="49" fontId="4" fillId="33" borderId="0" xfId="0" applyNumberFormat="1" applyFont="1" applyFill="1" applyBorder="1" applyAlignment="1" applyProtection="1">
      <alignment/>
      <protection hidden="1"/>
    </xf>
    <xf numFmtId="49" fontId="3" fillId="33" borderId="0" xfId="0" applyNumberFormat="1" applyFont="1" applyFill="1" applyBorder="1" applyAlignment="1" applyProtection="1">
      <alignment/>
      <protection hidden="1"/>
    </xf>
    <xf numFmtId="49" fontId="5" fillId="0" borderId="17" xfId="0" applyNumberFormat="1" applyFont="1" applyBorder="1" applyAlignment="1" applyProtection="1">
      <alignment horizontal="left"/>
      <protection hidden="1"/>
    </xf>
    <xf numFmtId="0" fontId="5" fillId="0" borderId="48" xfId="0" applyFont="1" applyBorder="1" applyAlignment="1" applyProtection="1">
      <alignment/>
      <protection hidden="1"/>
    </xf>
    <xf numFmtId="0" fontId="5" fillId="0" borderId="17" xfId="0" applyNumberFormat="1" applyFont="1" applyBorder="1" applyAlignment="1" applyProtection="1">
      <alignment/>
      <protection hidden="1"/>
    </xf>
    <xf numFmtId="0" fontId="5" fillId="0" borderId="49" xfId="0" applyNumberFormat="1" applyFont="1" applyBorder="1" applyAlignment="1" applyProtection="1">
      <alignment horizontal="left"/>
      <protection hidden="1"/>
    </xf>
    <xf numFmtId="0" fontId="5" fillId="0" borderId="49" xfId="0" applyFont="1" applyBorder="1" applyAlignment="1" applyProtection="1">
      <alignment horizontal="left"/>
      <protection hidden="1"/>
    </xf>
    <xf numFmtId="0" fontId="5" fillId="0" borderId="17" xfId="0" applyFont="1" applyFill="1" applyBorder="1" applyAlignment="1" applyProtection="1">
      <alignment/>
      <protection hidden="1"/>
    </xf>
    <xf numFmtId="0" fontId="5" fillId="0" borderId="49" xfId="0" applyFont="1" applyFill="1" applyBorder="1" applyAlignment="1" applyProtection="1">
      <alignment/>
      <protection hidden="1"/>
    </xf>
    <xf numFmtId="0" fontId="5" fillId="0" borderId="17" xfId="0" applyFont="1" applyBorder="1" applyAlignment="1" applyProtection="1">
      <alignment/>
      <protection hidden="1"/>
    </xf>
    <xf numFmtId="0" fontId="5" fillId="0" borderId="49" xfId="0" applyFont="1" applyBorder="1" applyAlignment="1" applyProtection="1">
      <alignment/>
      <protection hidden="1"/>
    </xf>
    <xf numFmtId="0" fontId="5" fillId="0" borderId="46" xfId="0" applyFont="1" applyBorder="1" applyAlignment="1" applyProtection="1">
      <alignment/>
      <protection hidden="1"/>
    </xf>
    <xf numFmtId="0" fontId="5" fillId="0" borderId="44" xfId="0" applyFont="1" applyBorder="1" applyAlignment="1" applyProtection="1">
      <alignment horizontal="left"/>
      <protection hidden="1"/>
    </xf>
    <xf numFmtId="0" fontId="5" fillId="0" borderId="37" xfId="0" applyFont="1" applyBorder="1" applyAlignment="1" applyProtection="1">
      <alignment horizontal="left"/>
      <protection hidden="1"/>
    </xf>
    <xf numFmtId="0" fontId="2" fillId="0" borderId="50" xfId="0" applyFont="1" applyBorder="1" applyAlignment="1" applyProtection="1">
      <alignment horizontal="centerContinuous" vertical="center"/>
      <protection hidden="1"/>
    </xf>
    <xf numFmtId="0" fontId="7" fillId="0" borderId="51" xfId="0" applyFont="1" applyBorder="1" applyAlignment="1" applyProtection="1">
      <alignment horizontal="centerContinuous" vertical="center"/>
      <protection hidden="1"/>
    </xf>
    <xf numFmtId="0" fontId="3" fillId="0" borderId="51" xfId="0" applyFont="1" applyBorder="1" applyAlignment="1" applyProtection="1">
      <alignment horizontal="centerContinuous" vertical="center"/>
      <protection hidden="1"/>
    </xf>
    <xf numFmtId="0" fontId="3" fillId="0" borderId="52" xfId="0" applyFont="1" applyBorder="1" applyAlignment="1" applyProtection="1">
      <alignment horizontal="centerContinuous" vertical="center"/>
      <protection hidden="1"/>
    </xf>
    <xf numFmtId="0" fontId="4" fillId="33" borderId="20" xfId="0" applyFont="1" applyFill="1" applyBorder="1" applyAlignment="1" applyProtection="1">
      <alignment horizontal="left"/>
      <protection hidden="1"/>
    </xf>
    <xf numFmtId="0" fontId="3" fillId="33" borderId="21" xfId="0" applyFont="1" applyFill="1" applyBorder="1" applyAlignment="1" applyProtection="1">
      <alignment horizontal="left"/>
      <protection hidden="1"/>
    </xf>
    <xf numFmtId="0" fontId="3" fillId="33" borderId="22" xfId="0" applyFont="1" applyFill="1" applyBorder="1" applyAlignment="1" applyProtection="1">
      <alignment horizontal="centerContinuous"/>
      <protection hidden="1"/>
    </xf>
    <xf numFmtId="0" fontId="4" fillId="33" borderId="21" xfId="0" applyFont="1" applyFill="1" applyBorder="1" applyAlignment="1" applyProtection="1">
      <alignment horizontal="centerContinuous"/>
      <protection hidden="1"/>
    </xf>
    <xf numFmtId="0" fontId="3" fillId="33" borderId="21" xfId="0" applyFont="1" applyFill="1" applyBorder="1" applyAlignment="1" applyProtection="1">
      <alignment horizontal="centerContinuous"/>
      <protection hidden="1"/>
    </xf>
    <xf numFmtId="0" fontId="3" fillId="0" borderId="53" xfId="0" applyFont="1" applyBorder="1" applyAlignment="1" applyProtection="1">
      <alignment/>
      <protection hidden="1"/>
    </xf>
    <xf numFmtId="3" fontId="3" fillId="0" borderId="45" xfId="0" applyNumberFormat="1" applyFont="1" applyBorder="1" applyAlignment="1" applyProtection="1">
      <alignment/>
      <protection hidden="1"/>
    </xf>
    <xf numFmtId="0" fontId="3" fillId="0" borderId="30" xfId="0" applyFont="1" applyBorder="1" applyAlignment="1" applyProtection="1">
      <alignment/>
      <protection hidden="1"/>
    </xf>
    <xf numFmtId="3" fontId="3" fillId="0" borderId="31" xfId="0" applyNumberFormat="1" applyFont="1" applyBorder="1" applyAlignment="1" applyProtection="1">
      <alignment/>
      <protection hidden="1"/>
    </xf>
    <xf numFmtId="0" fontId="3" fillId="0" borderId="34" xfId="0" applyFont="1" applyBorder="1" applyAlignment="1" applyProtection="1">
      <alignment/>
      <protection hidden="1"/>
    </xf>
    <xf numFmtId="3" fontId="3" fillId="0" borderId="12" xfId="0" applyNumberFormat="1" applyFont="1" applyBorder="1" applyAlignment="1" applyProtection="1">
      <alignment/>
      <protection hidden="1"/>
    </xf>
    <xf numFmtId="0" fontId="3" fillId="0" borderId="11" xfId="0" applyFont="1" applyBorder="1" applyAlignment="1" applyProtection="1">
      <alignment/>
      <protection hidden="1"/>
    </xf>
    <xf numFmtId="0" fontId="3" fillId="0" borderId="38" xfId="0" applyFont="1" applyBorder="1" applyAlignment="1" applyProtection="1">
      <alignment/>
      <protection hidden="1"/>
    </xf>
    <xf numFmtId="0" fontId="3" fillId="0" borderId="36" xfId="0" applyFont="1" applyBorder="1" applyAlignment="1" applyProtection="1">
      <alignment shrinkToFit="1"/>
      <protection hidden="1"/>
    </xf>
    <xf numFmtId="0" fontId="3" fillId="0" borderId="26" xfId="0" applyFont="1" applyBorder="1" applyAlignment="1" applyProtection="1">
      <alignment/>
      <protection hidden="1"/>
    </xf>
    <xf numFmtId="3" fontId="3" fillId="0" borderId="54" xfId="0" applyNumberFormat="1" applyFont="1" applyBorder="1" applyAlignment="1" applyProtection="1">
      <alignment/>
      <protection hidden="1"/>
    </xf>
    <xf numFmtId="0" fontId="3" fillId="0" borderId="40" xfId="0" applyFont="1" applyBorder="1" applyAlignment="1" applyProtection="1">
      <alignment/>
      <protection hidden="1"/>
    </xf>
    <xf numFmtId="3" fontId="3" fillId="0" borderId="41" xfId="0" applyNumberFormat="1" applyFont="1" applyBorder="1" applyAlignment="1" applyProtection="1">
      <alignment/>
      <protection hidden="1"/>
    </xf>
    <xf numFmtId="0" fontId="3" fillId="0" borderId="55" xfId="0" applyFont="1" applyBorder="1" applyAlignment="1" applyProtection="1">
      <alignment/>
      <protection hidden="1"/>
    </xf>
    <xf numFmtId="0" fontId="4" fillId="33" borderId="34" xfId="0" applyFont="1" applyFill="1" applyBorder="1" applyAlignment="1" applyProtection="1">
      <alignment/>
      <protection hidden="1"/>
    </xf>
    <xf numFmtId="0" fontId="4" fillId="33" borderId="56" xfId="0" applyFont="1" applyFill="1" applyBorder="1" applyAlignment="1" applyProtection="1">
      <alignment/>
      <protection hidden="1"/>
    </xf>
    <xf numFmtId="0" fontId="4" fillId="33" borderId="32" xfId="0" applyFont="1" applyFill="1" applyBorder="1" applyAlignment="1" applyProtection="1">
      <alignment/>
      <protection hidden="1"/>
    </xf>
    <xf numFmtId="0" fontId="3" fillId="0" borderId="28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27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right"/>
      <protection hidden="1"/>
    </xf>
    <xf numFmtId="166" fontId="3" fillId="0" borderId="0" xfId="0" applyNumberFormat="1" applyFont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39" xfId="0" applyFont="1" applyBorder="1" applyAlignment="1" applyProtection="1">
      <alignment/>
      <protection hidden="1"/>
    </xf>
    <xf numFmtId="0" fontId="3" fillId="0" borderId="58" xfId="0" applyFont="1" applyBorder="1" applyAlignment="1" applyProtection="1">
      <alignment/>
      <protection hidden="1"/>
    </xf>
    <xf numFmtId="0" fontId="3" fillId="0" borderId="59" xfId="0" applyFont="1" applyBorder="1" applyAlignment="1" applyProtection="1">
      <alignment/>
      <protection hidden="1"/>
    </xf>
    <xf numFmtId="0" fontId="3" fillId="0" borderId="60" xfId="0" applyFont="1" applyBorder="1" applyAlignment="1" applyProtection="1">
      <alignment/>
      <protection hidden="1"/>
    </xf>
    <xf numFmtId="167" fontId="3" fillId="0" borderId="61" xfId="0" applyNumberFormat="1" applyFont="1" applyBorder="1" applyAlignment="1" applyProtection="1">
      <alignment horizontal="right"/>
      <protection hidden="1"/>
    </xf>
    <xf numFmtId="0" fontId="3" fillId="0" borderId="61" xfId="0" applyFont="1" applyBorder="1" applyAlignment="1" applyProtection="1">
      <alignment/>
      <protection hidden="1"/>
    </xf>
    <xf numFmtId="0" fontId="3" fillId="0" borderId="12" xfId="0" applyFont="1" applyBorder="1" applyAlignment="1" applyProtection="1">
      <alignment/>
      <protection hidden="1"/>
    </xf>
    <xf numFmtId="167" fontId="3" fillId="0" borderId="11" xfId="0" applyNumberFormat="1" applyFont="1" applyBorder="1" applyAlignment="1" applyProtection="1">
      <alignment horizontal="right"/>
      <protection hidden="1"/>
    </xf>
    <xf numFmtId="0" fontId="7" fillId="33" borderId="40" xfId="0" applyFont="1" applyFill="1" applyBorder="1" applyAlignment="1" applyProtection="1">
      <alignment/>
      <protection hidden="1"/>
    </xf>
    <xf numFmtId="0" fontId="7" fillId="33" borderId="41" xfId="0" applyFont="1" applyFill="1" applyBorder="1" applyAlignment="1" applyProtection="1">
      <alignment/>
      <protection hidden="1"/>
    </xf>
    <xf numFmtId="0" fontId="7" fillId="33" borderId="55" xfId="0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vertical="justify"/>
      <protection hidden="1"/>
    </xf>
    <xf numFmtId="0" fontId="0" fillId="0" borderId="0" xfId="0" applyAlignment="1">
      <alignment horizontal="left" wrapText="1"/>
    </xf>
    <xf numFmtId="168" fontId="3" fillId="0" borderId="19" xfId="0" applyNumberFormat="1" applyFont="1" applyBorder="1" applyAlignment="1" applyProtection="1">
      <alignment horizontal="right" indent="2"/>
      <protection hidden="1"/>
    </xf>
    <xf numFmtId="168" fontId="3" fillId="0" borderId="49" xfId="0" applyNumberFormat="1" applyFont="1" applyBorder="1" applyAlignment="1" applyProtection="1">
      <alignment horizontal="right" indent="2"/>
      <protection hidden="1"/>
    </xf>
    <xf numFmtId="168" fontId="7" fillId="33" borderId="62" xfId="0" applyNumberFormat="1" applyFont="1" applyFill="1" applyBorder="1" applyAlignment="1" applyProtection="1">
      <alignment horizontal="right" indent="2"/>
      <protection hidden="1"/>
    </xf>
    <xf numFmtId="168" fontId="7" fillId="33" borderId="42" xfId="0" applyNumberFormat="1" applyFont="1" applyFill="1" applyBorder="1" applyAlignment="1" applyProtection="1">
      <alignment horizontal="right" indent="2"/>
      <protection hidden="1"/>
    </xf>
    <xf numFmtId="0" fontId="9" fillId="0" borderId="0" xfId="0" applyFont="1" applyAlignment="1" applyProtection="1">
      <alignment horizontal="left" vertical="top" wrapText="1"/>
      <protection hidden="1"/>
    </xf>
    <xf numFmtId="0" fontId="5" fillId="0" borderId="17" xfId="0" applyFont="1" applyBorder="1" applyAlignment="1" applyProtection="1">
      <alignment horizontal="left"/>
      <protection hidden="1"/>
    </xf>
    <xf numFmtId="0" fontId="5" fillId="0" borderId="19" xfId="0" applyFont="1" applyBorder="1" applyAlignment="1" applyProtection="1">
      <alignment horizontal="left"/>
      <protection hidden="1"/>
    </xf>
    <xf numFmtId="0" fontId="5" fillId="0" borderId="17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center" shrinkToFit="1"/>
      <protection hidden="1"/>
    </xf>
    <xf numFmtId="0" fontId="3" fillId="0" borderId="55" xfId="0" applyFont="1" applyBorder="1" applyAlignment="1" applyProtection="1">
      <alignment horizontal="center" shrinkToFit="1"/>
      <protection hidden="1"/>
    </xf>
    <xf numFmtId="0" fontId="3" fillId="0" borderId="63" xfId="45" applyFont="1" applyBorder="1" applyAlignment="1" applyProtection="1">
      <alignment horizontal="center"/>
      <protection hidden="1"/>
    </xf>
    <xf numFmtId="0" fontId="3" fillId="0" borderId="64" xfId="45" applyFont="1" applyBorder="1" applyAlignment="1" applyProtection="1">
      <alignment horizontal="center"/>
      <protection hidden="1"/>
    </xf>
    <xf numFmtId="0" fontId="3" fillId="0" borderId="65" xfId="45" applyFont="1" applyBorder="1" applyAlignment="1" applyProtection="1">
      <alignment horizontal="center"/>
      <protection hidden="1"/>
    </xf>
    <xf numFmtId="0" fontId="3" fillId="0" borderId="66" xfId="45" applyFont="1" applyBorder="1" applyAlignment="1" applyProtection="1">
      <alignment horizontal="center"/>
      <protection hidden="1"/>
    </xf>
    <xf numFmtId="0" fontId="3" fillId="0" borderId="67" xfId="45" applyFont="1" applyBorder="1" applyAlignment="1" applyProtection="1">
      <alignment horizontal="left"/>
      <protection hidden="1"/>
    </xf>
    <xf numFmtId="0" fontId="3" fillId="0" borderId="16" xfId="45" applyFont="1" applyBorder="1" applyAlignment="1" applyProtection="1">
      <alignment horizontal="left"/>
      <protection hidden="1"/>
    </xf>
    <xf numFmtId="0" fontId="3" fillId="0" borderId="68" xfId="45" applyFont="1" applyBorder="1" applyAlignment="1" applyProtection="1">
      <alignment horizontal="left"/>
      <protection hidden="1"/>
    </xf>
    <xf numFmtId="3" fontId="4" fillId="33" borderId="41" xfId="0" applyNumberFormat="1" applyFont="1" applyFill="1" applyBorder="1" applyAlignment="1" applyProtection="1">
      <alignment horizontal="right"/>
      <protection hidden="1"/>
    </xf>
    <xf numFmtId="3" fontId="4" fillId="33" borderId="42" xfId="0" applyNumberFormat="1" applyFont="1" applyFill="1" applyBorder="1" applyAlignment="1" applyProtection="1">
      <alignment horizontal="right"/>
      <protection hidden="1"/>
    </xf>
    <xf numFmtId="0" fontId="12" fillId="0" borderId="0" xfId="45" applyFont="1" applyAlignment="1" applyProtection="1">
      <alignment horizontal="center"/>
      <protection hidden="1"/>
    </xf>
    <xf numFmtId="49" fontId="3" fillId="0" borderId="65" xfId="45" applyNumberFormat="1" applyFont="1" applyBorder="1" applyAlignment="1" applyProtection="1">
      <alignment horizontal="center"/>
      <protection hidden="1"/>
    </xf>
    <xf numFmtId="0" fontId="3" fillId="0" borderId="67" xfId="45" applyFont="1" applyBorder="1" applyAlignment="1" applyProtection="1">
      <alignment horizontal="center" shrinkToFit="1"/>
      <protection hidden="1"/>
    </xf>
    <xf numFmtId="0" fontId="3" fillId="0" borderId="16" xfId="45" applyFont="1" applyBorder="1" applyAlignment="1" applyProtection="1">
      <alignment horizontal="center" shrinkToFit="1"/>
      <protection hidden="1"/>
    </xf>
    <xf numFmtId="0" fontId="3" fillId="0" borderId="68" xfId="45" applyFont="1" applyBorder="1" applyAlignment="1" applyProtection="1">
      <alignment horizontal="center" shrinkToFit="1"/>
      <protection hidden="1"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_POL.XLS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19" t="s">
        <v>74</v>
      </c>
      <c r="B1" s="120"/>
      <c r="C1" s="120"/>
      <c r="D1" s="120"/>
      <c r="E1" s="120"/>
      <c r="F1" s="120"/>
      <c r="G1" s="120"/>
    </row>
    <row r="2" spans="1:7" ht="12.75" customHeight="1">
      <c r="A2" s="121" t="s">
        <v>0</v>
      </c>
      <c r="B2" s="122"/>
      <c r="C2" s="123" t="str">
        <f>Rekapitulace!H1</f>
        <v>001</v>
      </c>
      <c r="D2" s="123" t="str">
        <f>Rekapitulace!G2</f>
        <v>Nátěr dřevěné části fasády hotel Relax</v>
      </c>
      <c r="E2" s="124"/>
      <c r="F2" s="125" t="s">
        <v>1</v>
      </c>
      <c r="G2" s="126"/>
    </row>
    <row r="3" spans="1:7" ht="3" customHeight="1" hidden="1">
      <c r="A3" s="127"/>
      <c r="B3" s="128"/>
      <c r="C3" s="129"/>
      <c r="D3" s="129"/>
      <c r="E3" s="130"/>
      <c r="F3" s="131"/>
      <c r="G3" s="132"/>
    </row>
    <row r="4" spans="1:7" ht="12" customHeight="1">
      <c r="A4" s="133" t="s">
        <v>2</v>
      </c>
      <c r="B4" s="128"/>
      <c r="C4" s="129" t="s">
        <v>3</v>
      </c>
      <c r="D4" s="129"/>
      <c r="E4" s="130"/>
      <c r="F4" s="131" t="s">
        <v>4</v>
      </c>
      <c r="G4" s="134"/>
    </row>
    <row r="5" spans="1:7" ht="12.75" customHeight="1">
      <c r="A5" s="135" t="s">
        <v>77</v>
      </c>
      <c r="B5" s="136"/>
      <c r="C5" s="137" t="s">
        <v>78</v>
      </c>
      <c r="D5" s="138"/>
      <c r="E5" s="136"/>
      <c r="F5" s="131" t="s">
        <v>6</v>
      </c>
      <c r="G5" s="132"/>
    </row>
    <row r="6" spans="1:15" ht="12.75" customHeight="1">
      <c r="A6" s="133" t="s">
        <v>7</v>
      </c>
      <c r="B6" s="128"/>
      <c r="C6" s="129" t="s">
        <v>8</v>
      </c>
      <c r="D6" s="129"/>
      <c r="E6" s="130"/>
      <c r="F6" s="139" t="s">
        <v>9</v>
      </c>
      <c r="G6" s="140"/>
      <c r="O6" s="1"/>
    </row>
    <row r="7" spans="1:7" ht="12.75" customHeight="1">
      <c r="A7" s="141"/>
      <c r="B7" s="142"/>
      <c r="C7" s="143" t="s">
        <v>76</v>
      </c>
      <c r="D7" s="144"/>
      <c r="E7" s="144"/>
      <c r="F7" s="145" t="s">
        <v>10</v>
      </c>
      <c r="G7" s="140"/>
    </row>
    <row r="8" spans="1:9" ht="12.75">
      <c r="A8" s="146" t="s">
        <v>11</v>
      </c>
      <c r="B8" s="131"/>
      <c r="C8" s="208"/>
      <c r="D8" s="208"/>
      <c r="E8" s="209"/>
      <c r="F8" s="147" t="s">
        <v>12</v>
      </c>
      <c r="G8" s="148"/>
      <c r="H8" s="2"/>
      <c r="I8" s="3"/>
    </row>
    <row r="9" spans="1:8" ht="12.75">
      <c r="A9" s="146" t="s">
        <v>13</v>
      </c>
      <c r="B9" s="131"/>
      <c r="C9" s="208"/>
      <c r="D9" s="208"/>
      <c r="E9" s="209"/>
      <c r="F9" s="131"/>
      <c r="G9" s="149"/>
      <c r="H9" s="4"/>
    </row>
    <row r="10" spans="1:8" ht="12.75">
      <c r="A10" s="146" t="s">
        <v>14</v>
      </c>
      <c r="B10" s="131"/>
      <c r="C10" s="208"/>
      <c r="D10" s="208"/>
      <c r="E10" s="208"/>
      <c r="F10" s="150"/>
      <c r="G10" s="151"/>
      <c r="H10" s="5"/>
    </row>
    <row r="11" spans="1:57" ht="13.5" customHeight="1">
      <c r="A11" s="146" t="s">
        <v>15</v>
      </c>
      <c r="B11" s="131"/>
      <c r="C11" s="208"/>
      <c r="D11" s="208"/>
      <c r="E11" s="208"/>
      <c r="F11" s="152" t="s">
        <v>16</v>
      </c>
      <c r="G11" s="153"/>
      <c r="H11" s="4"/>
      <c r="BA11" s="6"/>
      <c r="BB11" s="6"/>
      <c r="BC11" s="6"/>
      <c r="BD11" s="6"/>
      <c r="BE11" s="6"/>
    </row>
    <row r="12" spans="1:8" ht="12.75" customHeight="1">
      <c r="A12" s="154" t="s">
        <v>17</v>
      </c>
      <c r="B12" s="128"/>
      <c r="C12" s="210"/>
      <c r="D12" s="210"/>
      <c r="E12" s="210"/>
      <c r="F12" s="155" t="s">
        <v>18</v>
      </c>
      <c r="G12" s="156"/>
      <c r="H12" s="4"/>
    </row>
    <row r="13" spans="1:8" ht="28.5" customHeight="1" thickBot="1">
      <c r="A13" s="157" t="s">
        <v>19</v>
      </c>
      <c r="B13" s="158"/>
      <c r="C13" s="158"/>
      <c r="D13" s="158"/>
      <c r="E13" s="159"/>
      <c r="F13" s="159"/>
      <c r="G13" s="160"/>
      <c r="H13" s="4"/>
    </row>
    <row r="14" spans="1:7" ht="17.25" customHeight="1" thickBot="1">
      <c r="A14" s="161" t="s">
        <v>20</v>
      </c>
      <c r="B14" s="162"/>
      <c r="C14" s="163"/>
      <c r="D14" s="164" t="s">
        <v>21</v>
      </c>
      <c r="E14" s="165"/>
      <c r="F14" s="165"/>
      <c r="G14" s="163"/>
    </row>
    <row r="15" spans="1:7" ht="15.75" customHeight="1">
      <c r="A15" s="166"/>
      <c r="B15" s="106" t="s">
        <v>22</v>
      </c>
      <c r="C15" s="167">
        <f>HSV</f>
        <v>0</v>
      </c>
      <c r="D15" s="168" t="str">
        <f>Rekapitulace!A16</f>
        <v>Ztížené výrobní podmínky</v>
      </c>
      <c r="E15" s="169"/>
      <c r="F15" s="170"/>
      <c r="G15" s="167">
        <f>Rekapitulace!I16</f>
        <v>0</v>
      </c>
    </row>
    <row r="16" spans="1:7" ht="15.75" customHeight="1">
      <c r="A16" s="166" t="s">
        <v>23</v>
      </c>
      <c r="B16" s="106" t="s">
        <v>24</v>
      </c>
      <c r="C16" s="167">
        <f>PSV</f>
        <v>0</v>
      </c>
      <c r="D16" s="127" t="str">
        <f>Rekapitulace!A17</f>
        <v>Oborová přirážka</v>
      </c>
      <c r="E16" s="171"/>
      <c r="F16" s="172"/>
      <c r="G16" s="167">
        <f>Rekapitulace!I17</f>
        <v>0</v>
      </c>
    </row>
    <row r="17" spans="1:7" ht="15.75" customHeight="1">
      <c r="A17" s="166" t="s">
        <v>25</v>
      </c>
      <c r="B17" s="106" t="s">
        <v>26</v>
      </c>
      <c r="C17" s="167">
        <f>Mont</f>
        <v>0</v>
      </c>
      <c r="D17" s="127" t="str">
        <f>Rekapitulace!A18</f>
        <v>Přesun stavebních kapacit</v>
      </c>
      <c r="E17" s="171"/>
      <c r="F17" s="172"/>
      <c r="G17" s="167">
        <f>Rekapitulace!I18</f>
        <v>0</v>
      </c>
    </row>
    <row r="18" spans="1:7" ht="15.75" customHeight="1">
      <c r="A18" s="173" t="s">
        <v>27</v>
      </c>
      <c r="B18" s="174" t="s">
        <v>28</v>
      </c>
      <c r="C18" s="167">
        <f>Dodavka</f>
        <v>0</v>
      </c>
      <c r="D18" s="127" t="str">
        <f>Rekapitulace!A19</f>
        <v>Mimostaveništní doprava</v>
      </c>
      <c r="E18" s="171"/>
      <c r="F18" s="172"/>
      <c r="G18" s="167">
        <f>Rekapitulace!I19</f>
        <v>0</v>
      </c>
    </row>
    <row r="19" spans="1:7" ht="15.75" customHeight="1">
      <c r="A19" s="105" t="s">
        <v>29</v>
      </c>
      <c r="B19" s="106"/>
      <c r="C19" s="167">
        <f>SUM(C15:C18)</f>
        <v>0</v>
      </c>
      <c r="D19" s="127" t="str">
        <f>Rekapitulace!A20</f>
        <v>Zařízení staveniště</v>
      </c>
      <c r="E19" s="171"/>
      <c r="F19" s="172"/>
      <c r="G19" s="167">
        <f>Rekapitulace!I20</f>
        <v>0</v>
      </c>
    </row>
    <row r="20" spans="1:7" ht="15.75" customHeight="1">
      <c r="A20" s="105"/>
      <c r="B20" s="106"/>
      <c r="C20" s="167"/>
      <c r="D20" s="127" t="str">
        <f>Rekapitulace!A21</f>
        <v>Provoz investora</v>
      </c>
      <c r="E20" s="171"/>
      <c r="F20" s="172"/>
      <c r="G20" s="167">
        <f>Rekapitulace!I21</f>
        <v>0</v>
      </c>
    </row>
    <row r="21" spans="1:7" ht="15.75" customHeight="1">
      <c r="A21" s="105" t="s">
        <v>30</v>
      </c>
      <c r="B21" s="106"/>
      <c r="C21" s="167">
        <f>HZS</f>
        <v>0</v>
      </c>
      <c r="D21" s="127" t="str">
        <f>Rekapitulace!A22</f>
        <v>Kompletační činnost (IČD)</v>
      </c>
      <c r="E21" s="171"/>
      <c r="F21" s="172"/>
      <c r="G21" s="167">
        <f>Rekapitulace!I22</f>
        <v>0</v>
      </c>
    </row>
    <row r="22" spans="1:7" ht="15.75" customHeight="1">
      <c r="A22" s="175" t="s">
        <v>31</v>
      </c>
      <c r="B22" s="74"/>
      <c r="C22" s="167">
        <f>C19+C21</f>
        <v>0</v>
      </c>
      <c r="D22" s="127" t="s">
        <v>32</v>
      </c>
      <c r="E22" s="171"/>
      <c r="F22" s="172"/>
      <c r="G22" s="167">
        <f>G23-SUM(G15:G21)</f>
        <v>0</v>
      </c>
    </row>
    <row r="23" spans="1:7" ht="15.75" customHeight="1" thickBot="1">
      <c r="A23" s="211" t="s">
        <v>33</v>
      </c>
      <c r="B23" s="212"/>
      <c r="C23" s="176">
        <f>C22+G23</f>
        <v>0</v>
      </c>
      <c r="D23" s="177" t="s">
        <v>34</v>
      </c>
      <c r="E23" s="178"/>
      <c r="F23" s="179"/>
      <c r="G23" s="167">
        <f>VRN</f>
        <v>0</v>
      </c>
    </row>
    <row r="24" spans="1:7" ht="12.75">
      <c r="A24" s="97" t="s">
        <v>35</v>
      </c>
      <c r="B24" s="98"/>
      <c r="C24" s="180"/>
      <c r="D24" s="98" t="s">
        <v>36</v>
      </c>
      <c r="E24" s="98"/>
      <c r="F24" s="181" t="s">
        <v>37</v>
      </c>
      <c r="G24" s="182"/>
    </row>
    <row r="25" spans="1:7" ht="12.75">
      <c r="A25" s="175" t="s">
        <v>38</v>
      </c>
      <c r="B25" s="74"/>
      <c r="C25" s="183"/>
      <c r="D25" s="74" t="s">
        <v>38</v>
      </c>
      <c r="E25" s="73"/>
      <c r="F25" s="184" t="s">
        <v>38</v>
      </c>
      <c r="G25" s="185"/>
    </row>
    <row r="26" spans="1:7" ht="37.5" customHeight="1">
      <c r="A26" s="175" t="s">
        <v>39</v>
      </c>
      <c r="B26" s="186"/>
      <c r="C26" s="183"/>
      <c r="D26" s="74" t="s">
        <v>39</v>
      </c>
      <c r="E26" s="73"/>
      <c r="F26" s="184" t="s">
        <v>39</v>
      </c>
      <c r="G26" s="185"/>
    </row>
    <row r="27" spans="1:7" ht="12.75">
      <c r="A27" s="175"/>
      <c r="B27" s="187"/>
      <c r="C27" s="183"/>
      <c r="D27" s="74"/>
      <c r="E27" s="73"/>
      <c r="F27" s="184"/>
      <c r="G27" s="185"/>
    </row>
    <row r="28" spans="1:7" ht="12.75">
      <c r="A28" s="175" t="s">
        <v>40</v>
      </c>
      <c r="B28" s="74"/>
      <c r="C28" s="183"/>
      <c r="D28" s="184" t="s">
        <v>41</v>
      </c>
      <c r="E28" s="183"/>
      <c r="F28" s="188" t="s">
        <v>41</v>
      </c>
      <c r="G28" s="185"/>
    </row>
    <row r="29" spans="1:7" ht="69" customHeight="1">
      <c r="A29" s="175"/>
      <c r="B29" s="74"/>
      <c r="C29" s="189"/>
      <c r="D29" s="190"/>
      <c r="E29" s="189"/>
      <c r="F29" s="74"/>
      <c r="G29" s="185"/>
    </row>
    <row r="30" spans="1:7" ht="12.75">
      <c r="A30" s="191" t="s">
        <v>42</v>
      </c>
      <c r="B30" s="192"/>
      <c r="C30" s="193">
        <v>21</v>
      </c>
      <c r="D30" s="192" t="s">
        <v>43</v>
      </c>
      <c r="E30" s="194"/>
      <c r="F30" s="203">
        <f>C23-F32</f>
        <v>0</v>
      </c>
      <c r="G30" s="204"/>
    </row>
    <row r="31" spans="1:7" ht="12.75">
      <c r="A31" s="191" t="s">
        <v>44</v>
      </c>
      <c r="B31" s="192"/>
      <c r="C31" s="193">
        <f>SazbaDPH1</f>
        <v>21</v>
      </c>
      <c r="D31" s="192" t="s">
        <v>45</v>
      </c>
      <c r="E31" s="194"/>
      <c r="F31" s="203">
        <f>ROUND(PRODUCT(F30,C31/100),0)</f>
        <v>0</v>
      </c>
      <c r="G31" s="204"/>
    </row>
    <row r="32" spans="1:7" ht="12.75">
      <c r="A32" s="191" t="s">
        <v>42</v>
      </c>
      <c r="B32" s="192"/>
      <c r="C32" s="193">
        <v>0</v>
      </c>
      <c r="D32" s="192" t="s">
        <v>45</v>
      </c>
      <c r="E32" s="194"/>
      <c r="F32" s="203">
        <v>0</v>
      </c>
      <c r="G32" s="204"/>
    </row>
    <row r="33" spans="1:7" ht="12.75">
      <c r="A33" s="191" t="s">
        <v>44</v>
      </c>
      <c r="B33" s="195"/>
      <c r="C33" s="196">
        <f>SazbaDPH2</f>
        <v>0</v>
      </c>
      <c r="D33" s="192" t="s">
        <v>45</v>
      </c>
      <c r="E33" s="172"/>
      <c r="F33" s="203">
        <f>ROUND(PRODUCT(F32,C33/100),0)</f>
        <v>0</v>
      </c>
      <c r="G33" s="204"/>
    </row>
    <row r="34" spans="1:7" s="7" customFormat="1" ht="19.5" customHeight="1" thickBot="1">
      <c r="A34" s="197" t="s">
        <v>46</v>
      </c>
      <c r="B34" s="198"/>
      <c r="C34" s="198"/>
      <c r="D34" s="198"/>
      <c r="E34" s="199"/>
      <c r="F34" s="205">
        <f>ROUND(SUM(F30:F33),0)</f>
        <v>0</v>
      </c>
      <c r="G34" s="206"/>
    </row>
    <row r="35" spans="1:7" ht="12.75">
      <c r="A35" s="118"/>
      <c r="B35" s="118"/>
      <c r="C35" s="118"/>
      <c r="D35" s="118"/>
      <c r="E35" s="118"/>
      <c r="F35" s="118"/>
      <c r="G35" s="118"/>
    </row>
    <row r="36" spans="1:8" ht="12.75">
      <c r="A36" s="200" t="s">
        <v>47</v>
      </c>
      <c r="B36" s="200"/>
      <c r="C36" s="200"/>
      <c r="D36" s="200"/>
      <c r="E36" s="200"/>
      <c r="F36" s="200"/>
      <c r="G36" s="200"/>
      <c r="H36" t="s">
        <v>5</v>
      </c>
    </row>
    <row r="37" spans="1:8" ht="14.25" customHeight="1">
      <c r="A37" s="200"/>
      <c r="B37" s="207" t="s">
        <v>134</v>
      </c>
      <c r="C37" s="207"/>
      <c r="D37" s="207"/>
      <c r="E37" s="207"/>
      <c r="F37" s="207"/>
      <c r="G37" s="207"/>
      <c r="H37" t="s">
        <v>5</v>
      </c>
    </row>
    <row r="38" spans="1:8" ht="12.75" customHeight="1">
      <c r="A38" s="201"/>
      <c r="B38" s="207"/>
      <c r="C38" s="207"/>
      <c r="D38" s="207"/>
      <c r="E38" s="207"/>
      <c r="F38" s="207"/>
      <c r="G38" s="207"/>
      <c r="H38" t="s">
        <v>5</v>
      </c>
    </row>
    <row r="39" spans="1:8" ht="12.75">
      <c r="A39" s="201"/>
      <c r="B39" s="207"/>
      <c r="C39" s="207"/>
      <c r="D39" s="207"/>
      <c r="E39" s="207"/>
      <c r="F39" s="207"/>
      <c r="G39" s="207"/>
      <c r="H39" t="s">
        <v>5</v>
      </c>
    </row>
    <row r="40" spans="1:8" ht="12.75">
      <c r="A40" s="201"/>
      <c r="B40" s="207"/>
      <c r="C40" s="207"/>
      <c r="D40" s="207"/>
      <c r="E40" s="207"/>
      <c r="F40" s="207"/>
      <c r="G40" s="207"/>
      <c r="H40" t="s">
        <v>5</v>
      </c>
    </row>
    <row r="41" spans="1:8" ht="12.75">
      <c r="A41" s="201"/>
      <c r="B41" s="207"/>
      <c r="C41" s="207"/>
      <c r="D41" s="207"/>
      <c r="E41" s="207"/>
      <c r="F41" s="207"/>
      <c r="G41" s="207"/>
      <c r="H41" t="s">
        <v>5</v>
      </c>
    </row>
    <row r="42" spans="1:8" ht="12.75">
      <c r="A42" s="201"/>
      <c r="B42" s="207"/>
      <c r="C42" s="207"/>
      <c r="D42" s="207"/>
      <c r="E42" s="207"/>
      <c r="F42" s="207"/>
      <c r="G42" s="207"/>
      <c r="H42" t="s">
        <v>5</v>
      </c>
    </row>
    <row r="43" spans="1:8" ht="12.75">
      <c r="A43" s="201"/>
      <c r="B43" s="207"/>
      <c r="C43" s="207"/>
      <c r="D43" s="207"/>
      <c r="E43" s="207"/>
      <c r="F43" s="207"/>
      <c r="G43" s="207"/>
      <c r="H43" t="s">
        <v>5</v>
      </c>
    </row>
    <row r="44" spans="1:8" ht="12.75">
      <c r="A44" s="201"/>
      <c r="B44" s="207"/>
      <c r="C44" s="207"/>
      <c r="D44" s="207"/>
      <c r="E44" s="207"/>
      <c r="F44" s="207"/>
      <c r="G44" s="207"/>
      <c r="H44" t="s">
        <v>5</v>
      </c>
    </row>
    <row r="45" spans="1:8" ht="0.75" customHeight="1">
      <c r="A45" s="201"/>
      <c r="B45" s="207"/>
      <c r="C45" s="207"/>
      <c r="D45" s="207"/>
      <c r="E45" s="207"/>
      <c r="F45" s="207"/>
      <c r="G45" s="207"/>
      <c r="H45" t="s">
        <v>5</v>
      </c>
    </row>
    <row r="46" spans="2:7" ht="12.75">
      <c r="B46" s="202"/>
      <c r="C46" s="202"/>
      <c r="D46" s="202"/>
      <c r="E46" s="202"/>
      <c r="F46" s="202"/>
      <c r="G46" s="202"/>
    </row>
    <row r="47" spans="2:7" ht="12.75">
      <c r="B47" s="202"/>
      <c r="C47" s="202"/>
      <c r="D47" s="202"/>
      <c r="E47" s="202"/>
      <c r="F47" s="202"/>
      <c r="G47" s="202"/>
    </row>
    <row r="48" spans="2:7" ht="12.75">
      <c r="B48" s="202"/>
      <c r="C48" s="202"/>
      <c r="D48" s="202"/>
      <c r="E48" s="202"/>
      <c r="F48" s="202"/>
      <c r="G48" s="202"/>
    </row>
    <row r="49" spans="2:7" ht="12.75">
      <c r="B49" s="202"/>
      <c r="C49" s="202"/>
      <c r="D49" s="202"/>
      <c r="E49" s="202"/>
      <c r="F49" s="202"/>
      <c r="G49" s="202"/>
    </row>
    <row r="50" spans="2:7" ht="12.75">
      <c r="B50" s="202"/>
      <c r="C50" s="202"/>
      <c r="D50" s="202"/>
      <c r="E50" s="202"/>
      <c r="F50" s="202"/>
      <c r="G50" s="202"/>
    </row>
    <row r="51" spans="2:7" ht="12.75">
      <c r="B51" s="202"/>
      <c r="C51" s="202"/>
      <c r="D51" s="202"/>
      <c r="E51" s="202"/>
      <c r="F51" s="202"/>
      <c r="G51" s="202"/>
    </row>
    <row r="52" spans="2:7" ht="12.75">
      <c r="B52" s="202"/>
      <c r="C52" s="202"/>
      <c r="D52" s="202"/>
      <c r="E52" s="202"/>
      <c r="F52" s="202"/>
      <c r="G52" s="202"/>
    </row>
    <row r="53" spans="2:7" ht="12.75">
      <c r="B53" s="202"/>
      <c r="C53" s="202"/>
      <c r="D53" s="202"/>
      <c r="E53" s="202"/>
      <c r="F53" s="202"/>
      <c r="G53" s="202"/>
    </row>
    <row r="54" spans="2:7" ht="12.75">
      <c r="B54" s="202"/>
      <c r="C54" s="202"/>
      <c r="D54" s="202"/>
      <c r="E54" s="202"/>
      <c r="F54" s="202"/>
      <c r="G54" s="202"/>
    </row>
    <row r="55" spans="2:7" ht="12.75">
      <c r="B55" s="202"/>
      <c r="C55" s="202"/>
      <c r="D55" s="202"/>
      <c r="E55" s="202"/>
      <c r="F55" s="202"/>
      <c r="G55" s="202"/>
    </row>
  </sheetData>
  <sheetProtection password="88FF" sheet="1" objects="1" scenarios="1"/>
  <mergeCells count="22">
    <mergeCell ref="C8:E8"/>
    <mergeCell ref="C9:E9"/>
    <mergeCell ref="C10:E10"/>
    <mergeCell ref="C11:E11"/>
    <mergeCell ref="C12:E12"/>
    <mergeCell ref="A23:B23"/>
    <mergeCell ref="F30:G30"/>
    <mergeCell ref="F31:G31"/>
    <mergeCell ref="F32:G32"/>
    <mergeCell ref="F33:G33"/>
    <mergeCell ref="F34:G34"/>
    <mergeCell ref="B37:G45"/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75"/>
  <sheetViews>
    <sheetView zoomScalePageLayoutView="0" workbookViewId="0" topLeftCell="A1">
      <selection activeCell="A1" sqref="A1:B1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213" t="s">
        <v>48</v>
      </c>
      <c r="B1" s="214"/>
      <c r="C1" s="32" t="str">
        <f>CONCATENATE(cislostavby," ",nazevstavby)</f>
        <v> Sportovně rekreační areál Vrchbělá</v>
      </c>
      <c r="D1" s="66"/>
      <c r="E1" s="67"/>
      <c r="F1" s="66"/>
      <c r="G1" s="68" t="s">
        <v>49</v>
      </c>
      <c r="H1" s="69" t="s">
        <v>77</v>
      </c>
      <c r="I1" s="70"/>
    </row>
    <row r="2" spans="1:9" ht="13.5" thickBot="1">
      <c r="A2" s="215" t="s">
        <v>50</v>
      </c>
      <c r="B2" s="216"/>
      <c r="C2" s="37" t="str">
        <f>CONCATENATE(cisloobjektu," ",nazevobjektu)</f>
        <v>001 Hotel Relax</v>
      </c>
      <c r="D2" s="71"/>
      <c r="E2" s="72"/>
      <c r="F2" s="71"/>
      <c r="G2" s="217" t="s">
        <v>79</v>
      </c>
      <c r="H2" s="218"/>
      <c r="I2" s="219"/>
    </row>
    <row r="3" spans="1:9" ht="13.5" thickTop="1">
      <c r="A3" s="73"/>
      <c r="B3" s="73"/>
      <c r="C3" s="73"/>
      <c r="D3" s="73"/>
      <c r="E3" s="73"/>
      <c r="F3" s="74"/>
      <c r="G3" s="73"/>
      <c r="H3" s="73"/>
      <c r="I3" s="73"/>
    </row>
    <row r="4" spans="1:9" ht="19.5" customHeight="1">
      <c r="A4" s="75" t="s">
        <v>51</v>
      </c>
      <c r="B4" s="76"/>
      <c r="C4" s="76"/>
      <c r="D4" s="76"/>
      <c r="E4" s="77"/>
      <c r="F4" s="76"/>
      <c r="G4" s="76"/>
      <c r="H4" s="76"/>
      <c r="I4" s="76"/>
    </row>
    <row r="5" spans="1:9" ht="13.5" thickBot="1">
      <c r="A5" s="73"/>
      <c r="B5" s="73"/>
      <c r="C5" s="73"/>
      <c r="D5" s="73"/>
      <c r="E5" s="73"/>
      <c r="F5" s="73"/>
      <c r="G5" s="73"/>
      <c r="H5" s="73"/>
      <c r="I5" s="73"/>
    </row>
    <row r="6" spans="1:9" s="4" customFormat="1" ht="13.5" thickBot="1">
      <c r="A6" s="78"/>
      <c r="B6" s="79" t="s">
        <v>52</v>
      </c>
      <c r="C6" s="79"/>
      <c r="D6" s="80"/>
      <c r="E6" s="81" t="s">
        <v>53</v>
      </c>
      <c r="F6" s="82" t="s">
        <v>54</v>
      </c>
      <c r="G6" s="82" t="s">
        <v>55</v>
      </c>
      <c r="H6" s="82" t="s">
        <v>56</v>
      </c>
      <c r="I6" s="83" t="s">
        <v>30</v>
      </c>
    </row>
    <row r="7" spans="1:9" s="4" customFormat="1" ht="12.75">
      <c r="A7" s="84" t="str">
        <f>Položky!B7</f>
        <v>62</v>
      </c>
      <c r="B7" s="85" t="str">
        <f>Položky!C7</f>
        <v>Úpravy povrchů vnější</v>
      </c>
      <c r="C7" s="74"/>
      <c r="D7" s="86"/>
      <c r="E7" s="87">
        <f>Položky!BA13</f>
        <v>0</v>
      </c>
      <c r="F7" s="88">
        <f>Položky!BB13</f>
        <v>0</v>
      </c>
      <c r="G7" s="88">
        <f>Položky!BC13</f>
        <v>0</v>
      </c>
      <c r="H7" s="88">
        <f>Položky!BD13</f>
        <v>0</v>
      </c>
      <c r="I7" s="89">
        <f>Položky!BE13</f>
        <v>0</v>
      </c>
    </row>
    <row r="8" spans="1:9" s="4" customFormat="1" ht="12.75">
      <c r="A8" s="84" t="str">
        <f>Položky!B14</f>
        <v>94</v>
      </c>
      <c r="B8" s="85" t="str">
        <f>Položky!C14</f>
        <v>Lešení a stavební výtahy</v>
      </c>
      <c r="C8" s="74"/>
      <c r="D8" s="86"/>
      <c r="E8" s="87">
        <f>Položky!BA22</f>
        <v>0</v>
      </c>
      <c r="F8" s="88">
        <f>Položky!BB22</f>
        <v>0</v>
      </c>
      <c r="G8" s="88">
        <f>Položky!BC22</f>
        <v>0</v>
      </c>
      <c r="H8" s="88">
        <f>Položky!BD22</f>
        <v>0</v>
      </c>
      <c r="I8" s="89">
        <f>Položky!BE22</f>
        <v>0</v>
      </c>
    </row>
    <row r="9" spans="1:9" s="4" customFormat="1" ht="12.75">
      <c r="A9" s="84" t="str">
        <f>Položky!B23</f>
        <v>99</v>
      </c>
      <c r="B9" s="85" t="str">
        <f>Položky!C23</f>
        <v>Staveništní přesun hmot</v>
      </c>
      <c r="C9" s="74"/>
      <c r="D9" s="86"/>
      <c r="E9" s="87">
        <f>Položky!BA25</f>
        <v>0</v>
      </c>
      <c r="F9" s="88">
        <f>Položky!BB25</f>
        <v>0</v>
      </c>
      <c r="G9" s="88">
        <f>Položky!BC25</f>
        <v>0</v>
      </c>
      <c r="H9" s="88">
        <f>Položky!BD25</f>
        <v>0</v>
      </c>
      <c r="I9" s="89">
        <f>Položky!BE25</f>
        <v>0</v>
      </c>
    </row>
    <row r="10" spans="1:9" s="4" customFormat="1" ht="13.5" thickBot="1">
      <c r="A10" s="84" t="str">
        <f>Položky!B26</f>
        <v>783</v>
      </c>
      <c r="B10" s="85" t="str">
        <f>Položky!C26</f>
        <v>Nátěry</v>
      </c>
      <c r="C10" s="74"/>
      <c r="D10" s="86"/>
      <c r="E10" s="87">
        <f>Položky!BA32</f>
        <v>0</v>
      </c>
      <c r="F10" s="88">
        <f>Položky!BB32</f>
        <v>0</v>
      </c>
      <c r="G10" s="88">
        <f>Položky!BC32</f>
        <v>0</v>
      </c>
      <c r="H10" s="88">
        <f>Položky!BD32</f>
        <v>0</v>
      </c>
      <c r="I10" s="89">
        <f>Položky!BE32</f>
        <v>0</v>
      </c>
    </row>
    <row r="11" spans="1:9" s="8" customFormat="1" ht="13.5" thickBot="1">
      <c r="A11" s="90"/>
      <c r="B11" s="91" t="s">
        <v>57</v>
      </c>
      <c r="C11" s="91"/>
      <c r="D11" s="92"/>
      <c r="E11" s="93">
        <f>SUM(E7:E10)</f>
        <v>0</v>
      </c>
      <c r="F11" s="94">
        <f>SUM(F7:F10)</f>
        <v>0</v>
      </c>
      <c r="G11" s="94">
        <f>SUM(G7:G10)</f>
        <v>0</v>
      </c>
      <c r="H11" s="94">
        <f>SUM(H7:H10)</f>
        <v>0</v>
      </c>
      <c r="I11" s="95">
        <f>SUM(I7:I10)</f>
        <v>0</v>
      </c>
    </row>
    <row r="12" spans="1:9" ht="12.75">
      <c r="A12" s="74"/>
      <c r="B12" s="74"/>
      <c r="C12" s="74"/>
      <c r="D12" s="74"/>
      <c r="E12" s="74"/>
      <c r="F12" s="74"/>
      <c r="G12" s="74"/>
      <c r="H12" s="74"/>
      <c r="I12" s="74"/>
    </row>
    <row r="13" spans="1:57" ht="19.5" customHeight="1">
      <c r="A13" s="76" t="s">
        <v>58</v>
      </c>
      <c r="B13" s="76"/>
      <c r="C13" s="76"/>
      <c r="D13" s="76"/>
      <c r="E13" s="76"/>
      <c r="F13" s="76"/>
      <c r="G13" s="96"/>
      <c r="H13" s="76"/>
      <c r="I13" s="76"/>
      <c r="BA13" s="6"/>
      <c r="BB13" s="6"/>
      <c r="BC13" s="6"/>
      <c r="BD13" s="6"/>
      <c r="BE13" s="6"/>
    </row>
    <row r="14" spans="1:9" ht="13.5" thickBot="1">
      <c r="A14" s="73"/>
      <c r="B14" s="73"/>
      <c r="C14" s="73"/>
      <c r="D14" s="73"/>
      <c r="E14" s="73"/>
      <c r="F14" s="73"/>
      <c r="G14" s="73"/>
      <c r="H14" s="73"/>
      <c r="I14" s="73"/>
    </row>
    <row r="15" spans="1:9" ht="12.75">
      <c r="A15" s="97" t="s">
        <v>59</v>
      </c>
      <c r="B15" s="98"/>
      <c r="C15" s="98"/>
      <c r="D15" s="99"/>
      <c r="E15" s="100" t="s">
        <v>60</v>
      </c>
      <c r="F15" s="101" t="s">
        <v>61</v>
      </c>
      <c r="G15" s="102" t="s">
        <v>62</v>
      </c>
      <c r="H15" s="103"/>
      <c r="I15" s="104" t="s">
        <v>60</v>
      </c>
    </row>
    <row r="16" spans="1:53" ht="12.75">
      <c r="A16" s="105" t="s">
        <v>126</v>
      </c>
      <c r="B16" s="106"/>
      <c r="C16" s="106"/>
      <c r="D16" s="107"/>
      <c r="E16" s="108"/>
      <c r="F16" s="65"/>
      <c r="G16" s="109">
        <f aca="true" t="shared" si="0" ref="G16:G23">CHOOSE(BA16+1,HSV+PSV,HSV+PSV+Mont,HSV+PSV+Dodavka+Mont,HSV,PSV,Mont,Dodavka,Mont+Dodavka,0)</f>
        <v>0</v>
      </c>
      <c r="H16" s="110"/>
      <c r="I16" s="111">
        <f aca="true" t="shared" si="1" ref="I16:I23">E16+F16*G16/100</f>
        <v>0</v>
      </c>
      <c r="BA16">
        <v>0</v>
      </c>
    </row>
    <row r="17" spans="1:53" ht="12.75">
      <c r="A17" s="105" t="s">
        <v>127</v>
      </c>
      <c r="B17" s="106"/>
      <c r="C17" s="106"/>
      <c r="D17" s="107"/>
      <c r="E17" s="108"/>
      <c r="F17" s="65"/>
      <c r="G17" s="109">
        <f t="shared" si="0"/>
        <v>0</v>
      </c>
      <c r="H17" s="110"/>
      <c r="I17" s="111">
        <f t="shared" si="1"/>
        <v>0</v>
      </c>
      <c r="BA17">
        <v>0</v>
      </c>
    </row>
    <row r="18" spans="1:53" ht="12.75">
      <c r="A18" s="105" t="s">
        <v>128</v>
      </c>
      <c r="B18" s="106"/>
      <c r="C18" s="106"/>
      <c r="D18" s="107"/>
      <c r="E18" s="108"/>
      <c r="F18" s="65"/>
      <c r="G18" s="109">
        <f t="shared" si="0"/>
        <v>0</v>
      </c>
      <c r="H18" s="110"/>
      <c r="I18" s="111">
        <f t="shared" si="1"/>
        <v>0</v>
      </c>
      <c r="BA18">
        <v>2</v>
      </c>
    </row>
    <row r="19" spans="1:53" ht="12.75">
      <c r="A19" s="105" t="s">
        <v>129</v>
      </c>
      <c r="B19" s="106"/>
      <c r="C19" s="106"/>
      <c r="D19" s="107"/>
      <c r="E19" s="108"/>
      <c r="F19" s="65"/>
      <c r="G19" s="109">
        <f t="shared" si="0"/>
        <v>0</v>
      </c>
      <c r="H19" s="110"/>
      <c r="I19" s="111">
        <f t="shared" si="1"/>
        <v>0</v>
      </c>
      <c r="BA19">
        <v>0</v>
      </c>
    </row>
    <row r="20" spans="1:53" ht="12.75">
      <c r="A20" s="105" t="s">
        <v>130</v>
      </c>
      <c r="B20" s="106"/>
      <c r="C20" s="106"/>
      <c r="D20" s="107"/>
      <c r="E20" s="108"/>
      <c r="F20" s="65"/>
      <c r="G20" s="109">
        <f t="shared" si="0"/>
        <v>0</v>
      </c>
      <c r="H20" s="110"/>
      <c r="I20" s="111">
        <f t="shared" si="1"/>
        <v>0</v>
      </c>
      <c r="BA20">
        <v>2</v>
      </c>
    </row>
    <row r="21" spans="1:53" ht="12.75">
      <c r="A21" s="105" t="s">
        <v>131</v>
      </c>
      <c r="B21" s="106"/>
      <c r="C21" s="106"/>
      <c r="D21" s="107"/>
      <c r="E21" s="108"/>
      <c r="F21" s="65"/>
      <c r="G21" s="109">
        <f t="shared" si="0"/>
        <v>0</v>
      </c>
      <c r="H21" s="110"/>
      <c r="I21" s="111">
        <f t="shared" si="1"/>
        <v>0</v>
      </c>
      <c r="BA21">
        <v>1</v>
      </c>
    </row>
    <row r="22" spans="1:53" ht="12.75">
      <c r="A22" s="105" t="s">
        <v>132</v>
      </c>
      <c r="B22" s="106"/>
      <c r="C22" s="106"/>
      <c r="D22" s="107"/>
      <c r="E22" s="108"/>
      <c r="F22" s="65"/>
      <c r="G22" s="109">
        <f t="shared" si="0"/>
        <v>0</v>
      </c>
      <c r="H22" s="110"/>
      <c r="I22" s="111">
        <f t="shared" si="1"/>
        <v>0</v>
      </c>
      <c r="BA22">
        <v>2</v>
      </c>
    </row>
    <row r="23" spans="1:53" ht="12.75">
      <c r="A23" s="105" t="s">
        <v>133</v>
      </c>
      <c r="B23" s="106"/>
      <c r="C23" s="106"/>
      <c r="D23" s="107"/>
      <c r="E23" s="108"/>
      <c r="F23" s="65"/>
      <c r="G23" s="109">
        <f t="shared" si="0"/>
        <v>0</v>
      </c>
      <c r="H23" s="110"/>
      <c r="I23" s="111">
        <f t="shared" si="1"/>
        <v>0</v>
      </c>
      <c r="BA23">
        <v>2</v>
      </c>
    </row>
    <row r="24" spans="1:9" ht="13.5" thickBot="1">
      <c r="A24" s="112"/>
      <c r="B24" s="113" t="s">
        <v>63</v>
      </c>
      <c r="C24" s="114"/>
      <c r="D24" s="115"/>
      <c r="E24" s="116"/>
      <c r="F24" s="117"/>
      <c r="G24" s="117"/>
      <c r="H24" s="220">
        <f>SUM(I16:I23)</f>
        <v>0</v>
      </c>
      <c r="I24" s="221"/>
    </row>
    <row r="25" spans="1:9" ht="12.75">
      <c r="A25" s="118"/>
      <c r="B25" s="118"/>
      <c r="C25" s="118"/>
      <c r="D25" s="118"/>
      <c r="E25" s="118"/>
      <c r="F25" s="118"/>
      <c r="G25" s="118"/>
      <c r="H25" s="118"/>
      <c r="I25" s="118"/>
    </row>
    <row r="26" spans="2:9" ht="12.75">
      <c r="B26" s="8"/>
      <c r="F26" s="9"/>
      <c r="G26" s="10"/>
      <c r="H26" s="10"/>
      <c r="I26" s="11"/>
    </row>
    <row r="27" spans="6:9" ht="12.75">
      <c r="F27" s="9"/>
      <c r="G27" s="10"/>
      <c r="H27" s="10"/>
      <c r="I27" s="11"/>
    </row>
    <row r="28" spans="6:9" ht="12.75">
      <c r="F28" s="9"/>
      <c r="G28" s="10"/>
      <c r="H28" s="10"/>
      <c r="I28" s="11"/>
    </row>
    <row r="29" spans="6:9" ht="12.75">
      <c r="F29" s="9"/>
      <c r="G29" s="10"/>
      <c r="H29" s="10"/>
      <c r="I29" s="11"/>
    </row>
    <row r="30" spans="6:9" ht="12.75">
      <c r="F30" s="9"/>
      <c r="G30" s="10"/>
      <c r="H30" s="10"/>
      <c r="I30" s="11"/>
    </row>
    <row r="31" spans="6:9" ht="12.75">
      <c r="F31" s="9"/>
      <c r="G31" s="10"/>
      <c r="H31" s="10"/>
      <c r="I31" s="11"/>
    </row>
    <row r="32" spans="6:9" ht="12.75">
      <c r="F32" s="9"/>
      <c r="G32" s="10"/>
      <c r="H32" s="10"/>
      <c r="I32" s="11"/>
    </row>
    <row r="33" spans="6:9" ht="12.75">
      <c r="F33" s="9"/>
      <c r="G33" s="10"/>
      <c r="H33" s="10"/>
      <c r="I33" s="11"/>
    </row>
    <row r="34" spans="6:9" ht="12.75">
      <c r="F34" s="9"/>
      <c r="G34" s="10"/>
      <c r="H34" s="10"/>
      <c r="I34" s="11"/>
    </row>
    <row r="35" spans="6:9" ht="12.75">
      <c r="F35" s="9"/>
      <c r="G35" s="10"/>
      <c r="H35" s="10"/>
      <c r="I35" s="11"/>
    </row>
    <row r="36" spans="6:9" ht="12.75">
      <c r="F36" s="9"/>
      <c r="G36" s="10"/>
      <c r="H36" s="10"/>
      <c r="I36" s="11"/>
    </row>
    <row r="37" spans="6:9" ht="12.75">
      <c r="F37" s="9"/>
      <c r="G37" s="10"/>
      <c r="H37" s="10"/>
      <c r="I37" s="11"/>
    </row>
    <row r="38" spans="6:9" ht="12.75">
      <c r="F38" s="9"/>
      <c r="G38" s="10"/>
      <c r="H38" s="10"/>
      <c r="I38" s="11"/>
    </row>
    <row r="39" spans="6:9" ht="12.75">
      <c r="F39" s="9"/>
      <c r="G39" s="10"/>
      <c r="H39" s="10"/>
      <c r="I39" s="11"/>
    </row>
    <row r="40" spans="6:9" ht="12.75">
      <c r="F40" s="9"/>
      <c r="G40" s="10"/>
      <c r="H40" s="10"/>
      <c r="I40" s="11"/>
    </row>
    <row r="41" spans="6:9" ht="12.75">
      <c r="F41" s="9"/>
      <c r="G41" s="10"/>
      <c r="H41" s="10"/>
      <c r="I41" s="11"/>
    </row>
    <row r="42" spans="6:9" ht="12.75">
      <c r="F42" s="9"/>
      <c r="G42" s="10"/>
      <c r="H42" s="10"/>
      <c r="I42" s="11"/>
    </row>
    <row r="43" spans="6:9" ht="12.75">
      <c r="F43" s="9"/>
      <c r="G43" s="10"/>
      <c r="H43" s="10"/>
      <c r="I43" s="11"/>
    </row>
    <row r="44" spans="6:9" ht="12.75">
      <c r="F44" s="9"/>
      <c r="G44" s="10"/>
      <c r="H44" s="10"/>
      <c r="I44" s="11"/>
    </row>
    <row r="45" spans="6:9" ht="12.75">
      <c r="F45" s="9"/>
      <c r="G45" s="10"/>
      <c r="H45" s="10"/>
      <c r="I45" s="11"/>
    </row>
    <row r="46" spans="6:9" ht="12.75">
      <c r="F46" s="9"/>
      <c r="G46" s="10"/>
      <c r="H46" s="10"/>
      <c r="I46" s="11"/>
    </row>
    <row r="47" spans="6:9" ht="12.75">
      <c r="F47" s="9"/>
      <c r="G47" s="10"/>
      <c r="H47" s="10"/>
      <c r="I47" s="11"/>
    </row>
    <row r="48" spans="6:9" ht="12.75">
      <c r="F48" s="9"/>
      <c r="G48" s="10"/>
      <c r="H48" s="10"/>
      <c r="I48" s="11"/>
    </row>
    <row r="49" spans="6:9" ht="12.75">
      <c r="F49" s="9"/>
      <c r="G49" s="10"/>
      <c r="H49" s="10"/>
      <c r="I49" s="11"/>
    </row>
    <row r="50" spans="6:9" ht="12.75">
      <c r="F50" s="9"/>
      <c r="G50" s="10"/>
      <c r="H50" s="10"/>
      <c r="I50" s="11"/>
    </row>
    <row r="51" spans="6:9" ht="12.75">
      <c r="F51" s="9"/>
      <c r="G51" s="10"/>
      <c r="H51" s="10"/>
      <c r="I51" s="11"/>
    </row>
    <row r="52" spans="6:9" ht="12.75">
      <c r="F52" s="9"/>
      <c r="G52" s="10"/>
      <c r="H52" s="10"/>
      <c r="I52" s="11"/>
    </row>
    <row r="53" spans="6:9" ht="12.75">
      <c r="F53" s="9"/>
      <c r="G53" s="10"/>
      <c r="H53" s="10"/>
      <c r="I53" s="11"/>
    </row>
    <row r="54" spans="6:9" ht="12.75">
      <c r="F54" s="9"/>
      <c r="G54" s="10"/>
      <c r="H54" s="10"/>
      <c r="I54" s="11"/>
    </row>
    <row r="55" spans="6:9" ht="12.75">
      <c r="F55" s="9"/>
      <c r="G55" s="10"/>
      <c r="H55" s="10"/>
      <c r="I55" s="11"/>
    </row>
    <row r="56" spans="6:9" ht="12.75">
      <c r="F56" s="9"/>
      <c r="G56" s="10"/>
      <c r="H56" s="10"/>
      <c r="I56" s="11"/>
    </row>
    <row r="57" spans="6:9" ht="12.75">
      <c r="F57" s="9"/>
      <c r="G57" s="10"/>
      <c r="H57" s="10"/>
      <c r="I57" s="11"/>
    </row>
    <row r="58" spans="6:9" ht="12.75">
      <c r="F58" s="9"/>
      <c r="G58" s="10"/>
      <c r="H58" s="10"/>
      <c r="I58" s="11"/>
    </row>
    <row r="59" spans="6:9" ht="12.75">
      <c r="F59" s="9"/>
      <c r="G59" s="10"/>
      <c r="H59" s="10"/>
      <c r="I59" s="11"/>
    </row>
    <row r="60" spans="6:9" ht="12.75">
      <c r="F60" s="9"/>
      <c r="G60" s="10"/>
      <c r="H60" s="10"/>
      <c r="I60" s="11"/>
    </row>
    <row r="61" spans="6:9" ht="12.75">
      <c r="F61" s="9"/>
      <c r="G61" s="10"/>
      <c r="H61" s="10"/>
      <c r="I61" s="11"/>
    </row>
    <row r="62" spans="6:9" ht="12.75">
      <c r="F62" s="9"/>
      <c r="G62" s="10"/>
      <c r="H62" s="10"/>
      <c r="I62" s="11"/>
    </row>
    <row r="63" spans="6:9" ht="12.75">
      <c r="F63" s="9"/>
      <c r="G63" s="10"/>
      <c r="H63" s="10"/>
      <c r="I63" s="11"/>
    </row>
    <row r="64" spans="6:9" ht="12.75">
      <c r="F64" s="9"/>
      <c r="G64" s="10"/>
      <c r="H64" s="10"/>
      <c r="I64" s="11"/>
    </row>
    <row r="65" spans="6:9" ht="12.75">
      <c r="F65" s="9"/>
      <c r="G65" s="10"/>
      <c r="H65" s="10"/>
      <c r="I65" s="11"/>
    </row>
    <row r="66" spans="6:9" ht="12.75">
      <c r="F66" s="9"/>
      <c r="G66" s="10"/>
      <c r="H66" s="10"/>
      <c r="I66" s="11"/>
    </row>
    <row r="67" spans="6:9" ht="12.75">
      <c r="F67" s="9"/>
      <c r="G67" s="10"/>
      <c r="H67" s="10"/>
      <c r="I67" s="11"/>
    </row>
    <row r="68" spans="6:9" ht="12.75">
      <c r="F68" s="9"/>
      <c r="G68" s="10"/>
      <c r="H68" s="10"/>
      <c r="I68" s="11"/>
    </row>
    <row r="69" spans="6:9" ht="12.75">
      <c r="F69" s="9"/>
      <c r="G69" s="10"/>
      <c r="H69" s="10"/>
      <c r="I69" s="11"/>
    </row>
    <row r="70" spans="6:9" ht="12.75">
      <c r="F70" s="9"/>
      <c r="G70" s="10"/>
      <c r="H70" s="10"/>
      <c r="I70" s="11"/>
    </row>
    <row r="71" spans="6:9" ht="12.75">
      <c r="F71" s="9"/>
      <c r="G71" s="10"/>
      <c r="H71" s="10"/>
      <c r="I71" s="11"/>
    </row>
    <row r="72" spans="6:9" ht="12.75">
      <c r="F72" s="9"/>
      <c r="G72" s="10"/>
      <c r="H72" s="10"/>
      <c r="I72" s="11"/>
    </row>
    <row r="73" spans="6:9" ht="12.75">
      <c r="F73" s="9"/>
      <c r="G73" s="10"/>
      <c r="H73" s="10"/>
      <c r="I73" s="11"/>
    </row>
    <row r="74" spans="6:9" ht="12.75">
      <c r="F74" s="9"/>
      <c r="G74" s="10"/>
      <c r="H74" s="10"/>
      <c r="I74" s="11"/>
    </row>
    <row r="75" spans="6:9" ht="12.75">
      <c r="F75" s="9"/>
      <c r="G75" s="10"/>
      <c r="H75" s="10"/>
      <c r="I75" s="11"/>
    </row>
  </sheetData>
  <sheetProtection password="88FF" sheet="1" objects="1" scenarios="1"/>
  <mergeCells count="4">
    <mergeCell ref="A1:B1"/>
    <mergeCell ref="A2:B2"/>
    <mergeCell ref="G2:I2"/>
    <mergeCell ref="H24:I2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105"/>
  <sheetViews>
    <sheetView showGridLines="0" showZeros="0" zoomScalePageLayoutView="0" workbookViewId="0" topLeftCell="A1">
      <selection activeCell="A1" sqref="A1:G1"/>
    </sheetView>
  </sheetViews>
  <sheetFormatPr defaultColWidth="9.00390625" defaultRowHeight="12.75"/>
  <cols>
    <col min="1" max="1" width="4.375" style="12" customWidth="1"/>
    <col min="2" max="2" width="11.625" style="12" customWidth="1"/>
    <col min="3" max="3" width="40.375" style="12" customWidth="1"/>
    <col min="4" max="4" width="5.625" style="12" customWidth="1"/>
    <col min="5" max="5" width="8.625" style="19" customWidth="1"/>
    <col min="6" max="6" width="9.875" style="12" customWidth="1"/>
    <col min="7" max="7" width="13.875" style="12" customWidth="1"/>
    <col min="8" max="11" width="9.125" style="12" customWidth="1"/>
    <col min="12" max="12" width="75.375" style="12" customWidth="1"/>
    <col min="13" max="13" width="45.25390625" style="12" customWidth="1"/>
    <col min="14" max="16384" width="9.125" style="12" customWidth="1"/>
  </cols>
  <sheetData>
    <row r="1" spans="1:7" ht="15.75">
      <c r="A1" s="222" t="s">
        <v>75</v>
      </c>
      <c r="B1" s="222"/>
      <c r="C1" s="222"/>
      <c r="D1" s="222"/>
      <c r="E1" s="222"/>
      <c r="F1" s="222"/>
      <c r="G1" s="222"/>
    </row>
    <row r="2" spans="1:7" ht="14.25" customHeight="1" thickBot="1">
      <c r="A2" s="28"/>
      <c r="B2" s="29"/>
      <c r="C2" s="30"/>
      <c r="D2" s="30"/>
      <c r="E2" s="31"/>
      <c r="F2" s="30"/>
      <c r="G2" s="30"/>
    </row>
    <row r="3" spans="1:7" ht="13.5" thickTop="1">
      <c r="A3" s="213" t="s">
        <v>48</v>
      </c>
      <c r="B3" s="214"/>
      <c r="C3" s="32" t="str">
        <f>CONCATENATE(cislostavby," ",nazevstavby)</f>
        <v> Sportovně rekreační areál Vrchbělá</v>
      </c>
      <c r="D3" s="33"/>
      <c r="E3" s="34" t="s">
        <v>64</v>
      </c>
      <c r="F3" s="35" t="str">
        <f>Rekapitulace!H1</f>
        <v>001</v>
      </c>
      <c r="G3" s="36"/>
    </row>
    <row r="4" spans="1:7" ht="13.5" thickBot="1">
      <c r="A4" s="223" t="s">
        <v>50</v>
      </c>
      <c r="B4" s="216"/>
      <c r="C4" s="37" t="str">
        <f>CONCATENATE(cisloobjektu," ",nazevobjektu)</f>
        <v>001 Hotel Relax</v>
      </c>
      <c r="D4" s="38"/>
      <c r="E4" s="224" t="str">
        <f>Rekapitulace!G2</f>
        <v>Nátěr dřevěné části fasády hotel Relax</v>
      </c>
      <c r="F4" s="225"/>
      <c r="G4" s="226"/>
    </row>
    <row r="5" spans="1:7" ht="13.5" thickTop="1">
      <c r="A5" s="39"/>
      <c r="B5" s="28"/>
      <c r="C5" s="28"/>
      <c r="D5" s="28"/>
      <c r="E5" s="40"/>
      <c r="F5" s="28"/>
      <c r="G5" s="41"/>
    </row>
    <row r="6" spans="1:7" ht="12.75">
      <c r="A6" s="42" t="s">
        <v>65</v>
      </c>
      <c r="B6" s="43" t="s">
        <v>66</v>
      </c>
      <c r="C6" s="43" t="s">
        <v>67</v>
      </c>
      <c r="D6" s="43" t="s">
        <v>68</v>
      </c>
      <c r="E6" s="44" t="s">
        <v>69</v>
      </c>
      <c r="F6" s="43" t="s">
        <v>70</v>
      </c>
      <c r="G6" s="45" t="s">
        <v>71</v>
      </c>
    </row>
    <row r="7" spans="1:15" ht="12.75">
      <c r="A7" s="46" t="s">
        <v>72</v>
      </c>
      <c r="B7" s="47" t="s">
        <v>80</v>
      </c>
      <c r="C7" s="48" t="s">
        <v>81</v>
      </c>
      <c r="D7" s="49"/>
      <c r="E7" s="50"/>
      <c r="F7" s="50"/>
      <c r="G7" s="51"/>
      <c r="H7" s="13"/>
      <c r="I7" s="13"/>
      <c r="O7" s="14">
        <v>1</v>
      </c>
    </row>
    <row r="8" spans="1:104" ht="12.75">
      <c r="A8" s="52">
        <v>1</v>
      </c>
      <c r="B8" s="53" t="s">
        <v>82</v>
      </c>
      <c r="C8" s="54" t="s">
        <v>83</v>
      </c>
      <c r="D8" s="55" t="s">
        <v>84</v>
      </c>
      <c r="E8" s="56">
        <v>132.4</v>
      </c>
      <c r="F8" s="25">
        <v>0</v>
      </c>
      <c r="G8" s="57">
        <f>E8*F8</f>
        <v>0</v>
      </c>
      <c r="O8" s="14">
        <v>2</v>
      </c>
      <c r="AA8" s="12">
        <v>1</v>
      </c>
      <c r="AB8" s="12">
        <v>1</v>
      </c>
      <c r="AC8" s="12">
        <v>1</v>
      </c>
      <c r="AZ8" s="12">
        <v>1</v>
      </c>
      <c r="BA8" s="12">
        <f>IF(AZ8=1,G8,0)</f>
        <v>0</v>
      </c>
      <c r="BB8" s="12">
        <f>IF(AZ8=2,G8,0)</f>
        <v>0</v>
      </c>
      <c r="BC8" s="12">
        <f>IF(AZ8=3,G8,0)</f>
        <v>0</v>
      </c>
      <c r="BD8" s="12">
        <f>IF(AZ8=4,G8,0)</f>
        <v>0</v>
      </c>
      <c r="BE8" s="12">
        <f>IF(AZ8=5,G8,0)</f>
        <v>0</v>
      </c>
      <c r="CA8" s="15">
        <v>1</v>
      </c>
      <c r="CB8" s="15">
        <v>1</v>
      </c>
      <c r="CZ8" s="12">
        <v>4E-05</v>
      </c>
    </row>
    <row r="9" spans="1:104" ht="22.5">
      <c r="A9" s="52">
        <v>2</v>
      </c>
      <c r="B9" s="53" t="s">
        <v>85</v>
      </c>
      <c r="C9" s="54" t="s">
        <v>86</v>
      </c>
      <c r="D9" s="55" t="s">
        <v>84</v>
      </c>
      <c r="E9" s="56">
        <v>417.54</v>
      </c>
      <c r="F9" s="25">
        <v>0</v>
      </c>
      <c r="G9" s="57">
        <f>E9*F9</f>
        <v>0</v>
      </c>
      <c r="O9" s="14">
        <v>2</v>
      </c>
      <c r="AA9" s="12">
        <v>1</v>
      </c>
      <c r="AB9" s="12">
        <v>1</v>
      </c>
      <c r="AC9" s="12">
        <v>1</v>
      </c>
      <c r="AZ9" s="12">
        <v>1</v>
      </c>
      <c r="BA9" s="12">
        <f>IF(AZ9=1,G9,0)</f>
        <v>0</v>
      </c>
      <c r="BB9" s="12">
        <f>IF(AZ9=2,G9,0)</f>
        <v>0</v>
      </c>
      <c r="BC9" s="12">
        <f>IF(AZ9=3,G9,0)</f>
        <v>0</v>
      </c>
      <c r="BD9" s="12">
        <f>IF(AZ9=4,G9,0)</f>
        <v>0</v>
      </c>
      <c r="BE9" s="12">
        <f>IF(AZ9=5,G9,0)</f>
        <v>0</v>
      </c>
      <c r="CA9" s="15">
        <v>1</v>
      </c>
      <c r="CB9" s="15">
        <v>1</v>
      </c>
      <c r="CZ9" s="12">
        <v>0</v>
      </c>
    </row>
    <row r="10" spans="1:104" ht="22.5">
      <c r="A10" s="52">
        <v>3</v>
      </c>
      <c r="B10" s="53" t="s">
        <v>87</v>
      </c>
      <c r="C10" s="54" t="s">
        <v>88</v>
      </c>
      <c r="D10" s="55" t="s">
        <v>84</v>
      </c>
      <c r="E10" s="56">
        <v>208.77</v>
      </c>
      <c r="F10" s="25">
        <v>0</v>
      </c>
      <c r="G10" s="57">
        <f>E10*F10</f>
        <v>0</v>
      </c>
      <c r="O10" s="14">
        <v>2</v>
      </c>
      <c r="AA10" s="12">
        <v>1</v>
      </c>
      <c r="AB10" s="12">
        <v>1</v>
      </c>
      <c r="AC10" s="12">
        <v>1</v>
      </c>
      <c r="AZ10" s="12">
        <v>1</v>
      </c>
      <c r="BA10" s="12">
        <f>IF(AZ10=1,G10,0)</f>
        <v>0</v>
      </c>
      <c r="BB10" s="12">
        <f>IF(AZ10=2,G10,0)</f>
        <v>0</v>
      </c>
      <c r="BC10" s="12">
        <f>IF(AZ10=3,G10,0)</f>
        <v>0</v>
      </c>
      <c r="BD10" s="12">
        <f>IF(AZ10=4,G10,0)</f>
        <v>0</v>
      </c>
      <c r="BE10" s="12">
        <f>IF(AZ10=5,G10,0)</f>
        <v>0</v>
      </c>
      <c r="CA10" s="15">
        <v>1</v>
      </c>
      <c r="CB10" s="15">
        <v>1</v>
      </c>
      <c r="CZ10" s="12">
        <v>0.00032</v>
      </c>
    </row>
    <row r="11" spans="1:104" ht="12.75">
      <c r="A11" s="52">
        <v>4</v>
      </c>
      <c r="B11" s="53" t="s">
        <v>89</v>
      </c>
      <c r="C11" s="54" t="s">
        <v>90</v>
      </c>
      <c r="D11" s="55" t="s">
        <v>84</v>
      </c>
      <c r="E11" s="56">
        <v>150</v>
      </c>
      <c r="F11" s="25">
        <v>0</v>
      </c>
      <c r="G11" s="57">
        <f>E11*F11</f>
        <v>0</v>
      </c>
      <c r="O11" s="14">
        <v>2</v>
      </c>
      <c r="AA11" s="12">
        <v>1</v>
      </c>
      <c r="AB11" s="12">
        <v>7</v>
      </c>
      <c r="AC11" s="12">
        <v>7</v>
      </c>
      <c r="AZ11" s="12">
        <v>1</v>
      </c>
      <c r="BA11" s="12">
        <f>IF(AZ11=1,G11,0)</f>
        <v>0</v>
      </c>
      <c r="BB11" s="12">
        <f>IF(AZ11=2,G11,0)</f>
        <v>0</v>
      </c>
      <c r="BC11" s="12">
        <f>IF(AZ11=3,G11,0)</f>
        <v>0</v>
      </c>
      <c r="BD11" s="12">
        <f>IF(AZ11=4,G11,0)</f>
        <v>0</v>
      </c>
      <c r="BE11" s="12">
        <f>IF(AZ11=5,G11,0)</f>
        <v>0</v>
      </c>
      <c r="CA11" s="15">
        <v>1</v>
      </c>
      <c r="CB11" s="15">
        <v>7</v>
      </c>
      <c r="CZ11" s="12">
        <v>0</v>
      </c>
    </row>
    <row r="12" spans="1:104" ht="12.75">
      <c r="A12" s="52">
        <v>5</v>
      </c>
      <c r="B12" s="53" t="s">
        <v>91</v>
      </c>
      <c r="C12" s="54" t="s">
        <v>92</v>
      </c>
      <c r="D12" s="55" t="s">
        <v>84</v>
      </c>
      <c r="E12" s="56">
        <v>546.2</v>
      </c>
      <c r="F12" s="25">
        <v>0</v>
      </c>
      <c r="G12" s="57">
        <f>E12*F12</f>
        <v>0</v>
      </c>
      <c r="O12" s="14">
        <v>2</v>
      </c>
      <c r="AA12" s="12">
        <v>1</v>
      </c>
      <c r="AB12" s="12">
        <v>7</v>
      </c>
      <c r="AC12" s="12">
        <v>7</v>
      </c>
      <c r="AZ12" s="12">
        <v>1</v>
      </c>
      <c r="BA12" s="12">
        <f>IF(AZ12=1,G12,0)</f>
        <v>0</v>
      </c>
      <c r="BB12" s="12">
        <f>IF(AZ12=2,G12,0)</f>
        <v>0</v>
      </c>
      <c r="BC12" s="12">
        <f>IF(AZ12=3,G12,0)</f>
        <v>0</v>
      </c>
      <c r="BD12" s="12">
        <f>IF(AZ12=4,G12,0)</f>
        <v>0</v>
      </c>
      <c r="BE12" s="12">
        <f>IF(AZ12=5,G12,0)</f>
        <v>0</v>
      </c>
      <c r="CA12" s="15">
        <v>1</v>
      </c>
      <c r="CB12" s="15">
        <v>7</v>
      </c>
      <c r="CZ12" s="12">
        <v>0</v>
      </c>
    </row>
    <row r="13" spans="1:57" ht="12.75">
      <c r="A13" s="58"/>
      <c r="B13" s="59" t="s">
        <v>73</v>
      </c>
      <c r="C13" s="60" t="str">
        <f>CONCATENATE(B7," ",C7)</f>
        <v>62 Úpravy povrchů vnější</v>
      </c>
      <c r="D13" s="61"/>
      <c r="E13" s="62"/>
      <c r="F13" s="26"/>
      <c r="G13" s="63">
        <f>SUM(G7:G12)</f>
        <v>0</v>
      </c>
      <c r="O13" s="14">
        <v>4</v>
      </c>
      <c r="BA13" s="16">
        <f>SUM(BA7:BA12)</f>
        <v>0</v>
      </c>
      <c r="BB13" s="16">
        <f>SUM(BB7:BB12)</f>
        <v>0</v>
      </c>
      <c r="BC13" s="16">
        <f>SUM(BC7:BC12)</f>
        <v>0</v>
      </c>
      <c r="BD13" s="16">
        <f>SUM(BD7:BD12)</f>
        <v>0</v>
      </c>
      <c r="BE13" s="16">
        <f>SUM(BE7:BE12)</f>
        <v>0</v>
      </c>
    </row>
    <row r="14" spans="1:15" ht="12.75">
      <c r="A14" s="46" t="s">
        <v>72</v>
      </c>
      <c r="B14" s="47" t="s">
        <v>93</v>
      </c>
      <c r="C14" s="48" t="s">
        <v>94</v>
      </c>
      <c r="D14" s="49"/>
      <c r="E14" s="50"/>
      <c r="F14" s="27"/>
      <c r="G14" s="51"/>
      <c r="H14" s="13"/>
      <c r="I14" s="13"/>
      <c r="O14" s="14">
        <v>1</v>
      </c>
    </row>
    <row r="15" spans="1:104" ht="12.75">
      <c r="A15" s="52">
        <v>6</v>
      </c>
      <c r="B15" s="53" t="s">
        <v>95</v>
      </c>
      <c r="C15" s="54" t="s">
        <v>96</v>
      </c>
      <c r="D15" s="55" t="s">
        <v>84</v>
      </c>
      <c r="E15" s="56">
        <v>1362</v>
      </c>
      <c r="F15" s="25">
        <v>0</v>
      </c>
      <c r="G15" s="57">
        <f aca="true" t="shared" si="0" ref="G15:G21">E15*F15</f>
        <v>0</v>
      </c>
      <c r="O15" s="14">
        <v>2</v>
      </c>
      <c r="AA15" s="12">
        <v>1</v>
      </c>
      <c r="AB15" s="12">
        <v>1</v>
      </c>
      <c r="AC15" s="12">
        <v>1</v>
      </c>
      <c r="AZ15" s="12">
        <v>1</v>
      </c>
      <c r="BA15" s="12">
        <f aca="true" t="shared" si="1" ref="BA15:BA21">IF(AZ15=1,G15,0)</f>
        <v>0</v>
      </c>
      <c r="BB15" s="12">
        <f aca="true" t="shared" si="2" ref="BB15:BB21">IF(AZ15=2,G15,0)</f>
        <v>0</v>
      </c>
      <c r="BC15" s="12">
        <f aca="true" t="shared" si="3" ref="BC15:BC21">IF(AZ15=3,G15,0)</f>
        <v>0</v>
      </c>
      <c r="BD15" s="12">
        <f aca="true" t="shared" si="4" ref="BD15:BD21">IF(AZ15=4,G15,0)</f>
        <v>0</v>
      </c>
      <c r="BE15" s="12">
        <f aca="true" t="shared" si="5" ref="BE15:BE21">IF(AZ15=5,G15,0)</f>
        <v>0</v>
      </c>
      <c r="CA15" s="15">
        <v>1</v>
      </c>
      <c r="CB15" s="15">
        <v>1</v>
      </c>
      <c r="CZ15" s="12">
        <v>0.01838</v>
      </c>
    </row>
    <row r="16" spans="1:104" ht="22.5">
      <c r="A16" s="52">
        <v>7</v>
      </c>
      <c r="B16" s="53" t="s">
        <v>97</v>
      </c>
      <c r="C16" s="54" t="s">
        <v>98</v>
      </c>
      <c r="D16" s="55" t="s">
        <v>84</v>
      </c>
      <c r="E16" s="56">
        <v>1362</v>
      </c>
      <c r="F16" s="25">
        <v>0</v>
      </c>
      <c r="G16" s="57">
        <f t="shared" si="0"/>
        <v>0</v>
      </c>
      <c r="O16" s="14">
        <v>2</v>
      </c>
      <c r="AA16" s="12">
        <v>1</v>
      </c>
      <c r="AB16" s="12">
        <v>1</v>
      </c>
      <c r="AC16" s="12">
        <v>1</v>
      </c>
      <c r="AZ16" s="12">
        <v>1</v>
      </c>
      <c r="BA16" s="12">
        <f t="shared" si="1"/>
        <v>0</v>
      </c>
      <c r="BB16" s="12">
        <f t="shared" si="2"/>
        <v>0</v>
      </c>
      <c r="BC16" s="12">
        <f t="shared" si="3"/>
        <v>0</v>
      </c>
      <c r="BD16" s="12">
        <f t="shared" si="4"/>
        <v>0</v>
      </c>
      <c r="BE16" s="12">
        <f t="shared" si="5"/>
        <v>0</v>
      </c>
      <c r="CA16" s="15">
        <v>1</v>
      </c>
      <c r="CB16" s="15">
        <v>1</v>
      </c>
      <c r="CZ16" s="12">
        <v>0</v>
      </c>
    </row>
    <row r="17" spans="1:104" ht="12.75">
      <c r="A17" s="52">
        <v>8</v>
      </c>
      <c r="B17" s="53" t="s">
        <v>99</v>
      </c>
      <c r="C17" s="54" t="s">
        <v>100</v>
      </c>
      <c r="D17" s="55" t="s">
        <v>84</v>
      </c>
      <c r="E17" s="56">
        <v>1362</v>
      </c>
      <c r="F17" s="25">
        <v>0</v>
      </c>
      <c r="G17" s="57">
        <f t="shared" si="0"/>
        <v>0</v>
      </c>
      <c r="O17" s="14">
        <v>2</v>
      </c>
      <c r="AA17" s="12">
        <v>1</v>
      </c>
      <c r="AB17" s="12">
        <v>1</v>
      </c>
      <c r="AC17" s="12">
        <v>1</v>
      </c>
      <c r="AZ17" s="12">
        <v>1</v>
      </c>
      <c r="BA17" s="12">
        <f t="shared" si="1"/>
        <v>0</v>
      </c>
      <c r="BB17" s="12">
        <f t="shared" si="2"/>
        <v>0</v>
      </c>
      <c r="BC17" s="12">
        <f t="shared" si="3"/>
        <v>0</v>
      </c>
      <c r="BD17" s="12">
        <f t="shared" si="4"/>
        <v>0</v>
      </c>
      <c r="BE17" s="12">
        <f t="shared" si="5"/>
        <v>0</v>
      </c>
      <c r="CA17" s="15">
        <v>1</v>
      </c>
      <c r="CB17" s="15">
        <v>1</v>
      </c>
      <c r="CZ17" s="12">
        <v>0</v>
      </c>
    </row>
    <row r="18" spans="1:104" ht="12.75">
      <c r="A18" s="52">
        <v>9</v>
      </c>
      <c r="B18" s="53" t="s">
        <v>101</v>
      </c>
      <c r="C18" s="54" t="s">
        <v>102</v>
      </c>
      <c r="D18" s="55" t="s">
        <v>84</v>
      </c>
      <c r="E18" s="56">
        <v>85</v>
      </c>
      <c r="F18" s="25">
        <v>0</v>
      </c>
      <c r="G18" s="57">
        <f t="shared" si="0"/>
        <v>0</v>
      </c>
      <c r="O18" s="14">
        <v>2</v>
      </c>
      <c r="AA18" s="12">
        <v>1</v>
      </c>
      <c r="AB18" s="12">
        <v>1</v>
      </c>
      <c r="AC18" s="12">
        <v>1</v>
      </c>
      <c r="AZ18" s="12">
        <v>1</v>
      </c>
      <c r="BA18" s="12">
        <f t="shared" si="1"/>
        <v>0</v>
      </c>
      <c r="BB18" s="12">
        <f t="shared" si="2"/>
        <v>0</v>
      </c>
      <c r="BC18" s="12">
        <f t="shared" si="3"/>
        <v>0</v>
      </c>
      <c r="BD18" s="12">
        <f t="shared" si="4"/>
        <v>0</v>
      </c>
      <c r="BE18" s="12">
        <f t="shared" si="5"/>
        <v>0</v>
      </c>
      <c r="CA18" s="15">
        <v>1</v>
      </c>
      <c r="CB18" s="15">
        <v>1</v>
      </c>
      <c r="CZ18" s="12">
        <v>0.00158</v>
      </c>
    </row>
    <row r="19" spans="1:104" ht="12.75">
      <c r="A19" s="52">
        <v>10</v>
      </c>
      <c r="B19" s="53" t="s">
        <v>103</v>
      </c>
      <c r="C19" s="54" t="s">
        <v>104</v>
      </c>
      <c r="D19" s="55" t="s">
        <v>84</v>
      </c>
      <c r="E19" s="56">
        <v>1362</v>
      </c>
      <c r="F19" s="25">
        <v>0</v>
      </c>
      <c r="G19" s="57">
        <f t="shared" si="0"/>
        <v>0</v>
      </c>
      <c r="O19" s="14">
        <v>2</v>
      </c>
      <c r="AA19" s="12">
        <v>1</v>
      </c>
      <c r="AB19" s="12">
        <v>1</v>
      </c>
      <c r="AC19" s="12">
        <v>1</v>
      </c>
      <c r="AZ19" s="12">
        <v>1</v>
      </c>
      <c r="BA19" s="12">
        <f t="shared" si="1"/>
        <v>0</v>
      </c>
      <c r="BB19" s="12">
        <f t="shared" si="2"/>
        <v>0</v>
      </c>
      <c r="BC19" s="12">
        <f t="shared" si="3"/>
        <v>0</v>
      </c>
      <c r="BD19" s="12">
        <f t="shared" si="4"/>
        <v>0</v>
      </c>
      <c r="BE19" s="12">
        <f t="shared" si="5"/>
        <v>0</v>
      </c>
      <c r="CA19" s="15">
        <v>1</v>
      </c>
      <c r="CB19" s="15">
        <v>1</v>
      </c>
      <c r="CZ19" s="12">
        <v>0</v>
      </c>
    </row>
    <row r="20" spans="1:104" ht="12.75">
      <c r="A20" s="52">
        <v>11</v>
      </c>
      <c r="B20" s="53" t="s">
        <v>105</v>
      </c>
      <c r="C20" s="54" t="s">
        <v>106</v>
      </c>
      <c r="D20" s="55" t="s">
        <v>84</v>
      </c>
      <c r="E20" s="56">
        <v>1362</v>
      </c>
      <c r="F20" s="25">
        <v>0</v>
      </c>
      <c r="G20" s="57">
        <f t="shared" si="0"/>
        <v>0</v>
      </c>
      <c r="O20" s="14">
        <v>2</v>
      </c>
      <c r="AA20" s="12">
        <v>1</v>
      </c>
      <c r="AB20" s="12">
        <v>1</v>
      </c>
      <c r="AC20" s="12">
        <v>1</v>
      </c>
      <c r="AZ20" s="12">
        <v>1</v>
      </c>
      <c r="BA20" s="12">
        <f t="shared" si="1"/>
        <v>0</v>
      </c>
      <c r="BB20" s="12">
        <f t="shared" si="2"/>
        <v>0</v>
      </c>
      <c r="BC20" s="12">
        <f t="shared" si="3"/>
        <v>0</v>
      </c>
      <c r="BD20" s="12">
        <f t="shared" si="4"/>
        <v>0</v>
      </c>
      <c r="BE20" s="12">
        <f t="shared" si="5"/>
        <v>0</v>
      </c>
      <c r="CA20" s="15">
        <v>1</v>
      </c>
      <c r="CB20" s="15">
        <v>1</v>
      </c>
      <c r="CZ20" s="12">
        <v>0</v>
      </c>
    </row>
    <row r="21" spans="1:104" ht="12.75">
      <c r="A21" s="52">
        <v>12</v>
      </c>
      <c r="B21" s="53" t="s">
        <v>107</v>
      </c>
      <c r="C21" s="54" t="s">
        <v>108</v>
      </c>
      <c r="D21" s="55" t="s">
        <v>84</v>
      </c>
      <c r="E21" s="56">
        <v>1362</v>
      </c>
      <c r="F21" s="25">
        <v>0</v>
      </c>
      <c r="G21" s="57">
        <f t="shared" si="0"/>
        <v>0</v>
      </c>
      <c r="O21" s="14">
        <v>2</v>
      </c>
      <c r="AA21" s="12">
        <v>1</v>
      </c>
      <c r="AB21" s="12">
        <v>1</v>
      </c>
      <c r="AC21" s="12">
        <v>1</v>
      </c>
      <c r="AZ21" s="12">
        <v>1</v>
      </c>
      <c r="BA21" s="12">
        <f t="shared" si="1"/>
        <v>0</v>
      </c>
      <c r="BB21" s="12">
        <f t="shared" si="2"/>
        <v>0</v>
      </c>
      <c r="BC21" s="12">
        <f t="shared" si="3"/>
        <v>0</v>
      </c>
      <c r="BD21" s="12">
        <f t="shared" si="4"/>
        <v>0</v>
      </c>
      <c r="BE21" s="12">
        <f t="shared" si="5"/>
        <v>0</v>
      </c>
      <c r="CA21" s="15">
        <v>1</v>
      </c>
      <c r="CB21" s="15">
        <v>1</v>
      </c>
      <c r="CZ21" s="12">
        <v>0</v>
      </c>
    </row>
    <row r="22" spans="1:57" ht="12.75">
      <c r="A22" s="58"/>
      <c r="B22" s="59" t="s">
        <v>73</v>
      </c>
      <c r="C22" s="60" t="str">
        <f>CONCATENATE(B14," ",C14)</f>
        <v>94 Lešení a stavební výtahy</v>
      </c>
      <c r="D22" s="61"/>
      <c r="E22" s="62"/>
      <c r="F22" s="26"/>
      <c r="G22" s="63">
        <f>SUM(G14:G21)</f>
        <v>0</v>
      </c>
      <c r="O22" s="14">
        <v>4</v>
      </c>
      <c r="BA22" s="16">
        <f>SUM(BA14:BA21)</f>
        <v>0</v>
      </c>
      <c r="BB22" s="16">
        <f>SUM(BB14:BB21)</f>
        <v>0</v>
      </c>
      <c r="BC22" s="16">
        <f>SUM(BC14:BC21)</f>
        <v>0</v>
      </c>
      <c r="BD22" s="16">
        <f>SUM(BD14:BD21)</f>
        <v>0</v>
      </c>
      <c r="BE22" s="16">
        <f>SUM(BE14:BE21)</f>
        <v>0</v>
      </c>
    </row>
    <row r="23" spans="1:15" ht="12.75">
      <c r="A23" s="46" t="s">
        <v>72</v>
      </c>
      <c r="B23" s="47" t="s">
        <v>109</v>
      </c>
      <c r="C23" s="48" t="s">
        <v>110</v>
      </c>
      <c r="D23" s="49"/>
      <c r="E23" s="50"/>
      <c r="F23" s="27"/>
      <c r="G23" s="51"/>
      <c r="H23" s="13"/>
      <c r="I23" s="13"/>
      <c r="O23" s="14">
        <v>1</v>
      </c>
    </row>
    <row r="24" spans="1:104" ht="12.75">
      <c r="A24" s="52">
        <v>13</v>
      </c>
      <c r="B24" s="53" t="s">
        <v>111</v>
      </c>
      <c r="C24" s="54" t="s">
        <v>112</v>
      </c>
      <c r="D24" s="55" t="s">
        <v>113</v>
      </c>
      <c r="E24" s="56">
        <v>25.2399624</v>
      </c>
      <c r="F24" s="25">
        <v>0</v>
      </c>
      <c r="G24" s="57">
        <f>E24*F24</f>
        <v>0</v>
      </c>
      <c r="O24" s="14">
        <v>2</v>
      </c>
      <c r="AA24" s="12">
        <v>7</v>
      </c>
      <c r="AB24" s="12">
        <v>1</v>
      </c>
      <c r="AC24" s="12">
        <v>2</v>
      </c>
      <c r="AZ24" s="12">
        <v>1</v>
      </c>
      <c r="BA24" s="12">
        <f>IF(AZ24=1,G24,0)</f>
        <v>0</v>
      </c>
      <c r="BB24" s="12">
        <f>IF(AZ24=2,G24,0)</f>
        <v>0</v>
      </c>
      <c r="BC24" s="12">
        <f>IF(AZ24=3,G24,0)</f>
        <v>0</v>
      </c>
      <c r="BD24" s="12">
        <f>IF(AZ24=4,G24,0)</f>
        <v>0</v>
      </c>
      <c r="BE24" s="12">
        <f>IF(AZ24=5,G24,0)</f>
        <v>0</v>
      </c>
      <c r="CA24" s="15">
        <v>7</v>
      </c>
      <c r="CB24" s="15">
        <v>1</v>
      </c>
      <c r="CZ24" s="12">
        <v>0</v>
      </c>
    </row>
    <row r="25" spans="1:57" ht="12.75">
      <c r="A25" s="58"/>
      <c r="B25" s="59" t="s">
        <v>73</v>
      </c>
      <c r="C25" s="60" t="str">
        <f>CONCATENATE(B23," ",C23)</f>
        <v>99 Staveništní přesun hmot</v>
      </c>
      <c r="D25" s="61"/>
      <c r="E25" s="62"/>
      <c r="F25" s="26"/>
      <c r="G25" s="63">
        <f>SUM(G23:G24)</f>
        <v>0</v>
      </c>
      <c r="O25" s="14">
        <v>4</v>
      </c>
      <c r="BA25" s="16">
        <f>SUM(BA23:BA24)</f>
        <v>0</v>
      </c>
      <c r="BB25" s="16">
        <f>SUM(BB23:BB24)</f>
        <v>0</v>
      </c>
      <c r="BC25" s="16">
        <f>SUM(BC23:BC24)</f>
        <v>0</v>
      </c>
      <c r="BD25" s="16">
        <f>SUM(BD23:BD24)</f>
        <v>0</v>
      </c>
      <c r="BE25" s="16">
        <f>SUM(BE23:BE24)</f>
        <v>0</v>
      </c>
    </row>
    <row r="26" spans="1:15" ht="12.75">
      <c r="A26" s="46" t="s">
        <v>72</v>
      </c>
      <c r="B26" s="47" t="s">
        <v>114</v>
      </c>
      <c r="C26" s="48" t="s">
        <v>115</v>
      </c>
      <c r="D26" s="49"/>
      <c r="E26" s="50"/>
      <c r="F26" s="27"/>
      <c r="G26" s="51"/>
      <c r="H26" s="13"/>
      <c r="I26" s="13"/>
      <c r="O26" s="14">
        <v>1</v>
      </c>
    </row>
    <row r="27" spans="1:104" ht="12.75">
      <c r="A27" s="52">
        <v>14</v>
      </c>
      <c r="B27" s="53" t="s">
        <v>116</v>
      </c>
      <c r="C27" s="54" t="s">
        <v>117</v>
      </c>
      <c r="D27" s="55" t="s">
        <v>84</v>
      </c>
      <c r="E27" s="56">
        <v>1341</v>
      </c>
      <c r="F27" s="25">
        <v>0</v>
      </c>
      <c r="G27" s="57">
        <f>E27*F27</f>
        <v>0</v>
      </c>
      <c r="O27" s="14">
        <v>2</v>
      </c>
      <c r="AA27" s="12">
        <v>1</v>
      </c>
      <c r="AB27" s="12">
        <v>7</v>
      </c>
      <c r="AC27" s="12">
        <v>7</v>
      </c>
      <c r="AZ27" s="12">
        <v>2</v>
      </c>
      <c r="BA27" s="12">
        <f>IF(AZ27=1,G27,0)</f>
        <v>0</v>
      </c>
      <c r="BB27" s="12">
        <f>IF(AZ27=2,G27,0)</f>
        <v>0</v>
      </c>
      <c r="BC27" s="12">
        <f>IF(AZ27=3,G27,0)</f>
        <v>0</v>
      </c>
      <c r="BD27" s="12">
        <f>IF(AZ27=4,G27,0)</f>
        <v>0</v>
      </c>
      <c r="BE27" s="12">
        <f>IF(AZ27=5,G27,0)</f>
        <v>0</v>
      </c>
      <c r="CA27" s="15">
        <v>1</v>
      </c>
      <c r="CB27" s="15">
        <v>7</v>
      </c>
      <c r="CZ27" s="12">
        <v>1E-05</v>
      </c>
    </row>
    <row r="28" spans="1:104" ht="12.75">
      <c r="A28" s="52">
        <v>15</v>
      </c>
      <c r="B28" s="53" t="s">
        <v>118</v>
      </c>
      <c r="C28" s="54" t="s">
        <v>119</v>
      </c>
      <c r="D28" s="55" t="s">
        <v>84</v>
      </c>
      <c r="E28" s="56">
        <v>50.8</v>
      </c>
      <c r="F28" s="25">
        <v>0</v>
      </c>
      <c r="G28" s="57">
        <f>E28*F28</f>
        <v>0</v>
      </c>
      <c r="O28" s="14">
        <v>2</v>
      </c>
      <c r="AA28" s="12">
        <v>1</v>
      </c>
      <c r="AB28" s="12">
        <v>7</v>
      </c>
      <c r="AC28" s="12">
        <v>7</v>
      </c>
      <c r="AZ28" s="12">
        <v>2</v>
      </c>
      <c r="BA28" s="12">
        <f>IF(AZ28=1,G28,0)</f>
        <v>0</v>
      </c>
      <c r="BB28" s="12">
        <f>IF(AZ28=2,G28,0)</f>
        <v>0</v>
      </c>
      <c r="BC28" s="12">
        <f>IF(AZ28=3,G28,0)</f>
        <v>0</v>
      </c>
      <c r="BD28" s="12">
        <f>IF(AZ28=4,G28,0)</f>
        <v>0</v>
      </c>
      <c r="BE28" s="12">
        <f>IF(AZ28=5,G28,0)</f>
        <v>0</v>
      </c>
      <c r="CA28" s="15">
        <v>1</v>
      </c>
      <c r="CB28" s="15">
        <v>7</v>
      </c>
      <c r="CZ28" s="12">
        <v>1E-05</v>
      </c>
    </row>
    <row r="29" spans="1:104" ht="22.5">
      <c r="A29" s="52">
        <v>16</v>
      </c>
      <c r="B29" s="53" t="s">
        <v>120</v>
      </c>
      <c r="C29" s="54" t="s">
        <v>121</v>
      </c>
      <c r="D29" s="55" t="s">
        <v>84</v>
      </c>
      <c r="E29" s="56">
        <v>340.6</v>
      </c>
      <c r="F29" s="25">
        <v>0</v>
      </c>
      <c r="G29" s="57">
        <f>E29*F29</f>
        <v>0</v>
      </c>
      <c r="O29" s="14">
        <v>2</v>
      </c>
      <c r="AA29" s="12">
        <v>1</v>
      </c>
      <c r="AB29" s="12">
        <v>7</v>
      </c>
      <c r="AC29" s="12">
        <v>7</v>
      </c>
      <c r="AZ29" s="12">
        <v>2</v>
      </c>
      <c r="BA29" s="12">
        <f>IF(AZ29=1,G29,0)</f>
        <v>0</v>
      </c>
      <c r="BB29" s="12">
        <f>IF(AZ29=2,G29,0)</f>
        <v>0</v>
      </c>
      <c r="BC29" s="12">
        <f>IF(AZ29=3,G29,0)</f>
        <v>0</v>
      </c>
      <c r="BD29" s="12">
        <f>IF(AZ29=4,G29,0)</f>
        <v>0</v>
      </c>
      <c r="BE29" s="12">
        <f>IF(AZ29=5,G29,0)</f>
        <v>0</v>
      </c>
      <c r="CA29" s="15">
        <v>1</v>
      </c>
      <c r="CB29" s="15">
        <v>7</v>
      </c>
      <c r="CZ29" s="12">
        <v>0.00027</v>
      </c>
    </row>
    <row r="30" spans="1:104" ht="12.75">
      <c r="A30" s="52">
        <v>17</v>
      </c>
      <c r="B30" s="53" t="s">
        <v>122</v>
      </c>
      <c r="C30" s="54" t="s">
        <v>123</v>
      </c>
      <c r="D30" s="55" t="s">
        <v>84</v>
      </c>
      <c r="E30" s="56">
        <v>1051.2</v>
      </c>
      <c r="F30" s="25">
        <v>0</v>
      </c>
      <c r="G30" s="57">
        <f>E30*F30</f>
        <v>0</v>
      </c>
      <c r="O30" s="14">
        <v>2</v>
      </c>
      <c r="AA30" s="12">
        <v>1</v>
      </c>
      <c r="AB30" s="12">
        <v>7</v>
      </c>
      <c r="AC30" s="12">
        <v>7</v>
      </c>
      <c r="AZ30" s="12">
        <v>2</v>
      </c>
      <c r="BA30" s="12">
        <f>IF(AZ30=1,G30,0)</f>
        <v>0</v>
      </c>
      <c r="BB30" s="12">
        <f>IF(AZ30=2,G30,0)</f>
        <v>0</v>
      </c>
      <c r="BC30" s="12">
        <f>IF(AZ30=3,G30,0)</f>
        <v>0</v>
      </c>
      <c r="BD30" s="12">
        <f>IF(AZ30=4,G30,0)</f>
        <v>0</v>
      </c>
      <c r="BE30" s="12">
        <f>IF(AZ30=5,G30,0)</f>
        <v>0</v>
      </c>
      <c r="CA30" s="15">
        <v>1</v>
      </c>
      <c r="CB30" s="15">
        <v>7</v>
      </c>
      <c r="CZ30" s="12">
        <v>0.00048</v>
      </c>
    </row>
    <row r="31" spans="1:104" ht="22.5">
      <c r="A31" s="52">
        <v>18</v>
      </c>
      <c r="B31" s="53" t="s">
        <v>124</v>
      </c>
      <c r="C31" s="54" t="s">
        <v>125</v>
      </c>
      <c r="D31" s="55" t="s">
        <v>84</v>
      </c>
      <c r="E31" s="56">
        <v>208.77</v>
      </c>
      <c r="F31" s="25">
        <v>0</v>
      </c>
      <c r="G31" s="57">
        <f>E31*F31</f>
        <v>0</v>
      </c>
      <c r="O31" s="14">
        <v>2</v>
      </c>
      <c r="AA31" s="12">
        <v>1</v>
      </c>
      <c r="AB31" s="12">
        <v>7</v>
      </c>
      <c r="AC31" s="12">
        <v>7</v>
      </c>
      <c r="AZ31" s="12">
        <v>2</v>
      </c>
      <c r="BA31" s="12">
        <f>IF(AZ31=1,G31,0)</f>
        <v>0</v>
      </c>
      <c r="BB31" s="12">
        <f>IF(AZ31=2,G31,0)</f>
        <v>0</v>
      </c>
      <c r="BC31" s="12">
        <f>IF(AZ31=3,G31,0)</f>
        <v>0</v>
      </c>
      <c r="BD31" s="12">
        <f>IF(AZ31=4,G31,0)</f>
        <v>0</v>
      </c>
      <c r="BE31" s="12">
        <f>IF(AZ31=5,G31,0)</f>
        <v>0</v>
      </c>
      <c r="CA31" s="15">
        <v>1</v>
      </c>
      <c r="CB31" s="15">
        <v>7</v>
      </c>
      <c r="CZ31" s="12">
        <v>0.00016</v>
      </c>
    </row>
    <row r="32" spans="1:57" ht="12.75">
      <c r="A32" s="58"/>
      <c r="B32" s="59" t="s">
        <v>73</v>
      </c>
      <c r="C32" s="60" t="str">
        <f>CONCATENATE(B26," ",C26)</f>
        <v>783 Nátěry</v>
      </c>
      <c r="D32" s="61"/>
      <c r="E32" s="62"/>
      <c r="F32" s="64"/>
      <c r="G32" s="63">
        <f>SUM(G26:G31)</f>
        <v>0</v>
      </c>
      <c r="O32" s="14">
        <v>4</v>
      </c>
      <c r="BA32" s="16">
        <f>SUM(BA26:BA31)</f>
        <v>0</v>
      </c>
      <c r="BB32" s="16">
        <f>SUM(BB26:BB31)</f>
        <v>0</v>
      </c>
      <c r="BC32" s="16">
        <f>SUM(BC26:BC31)</f>
        <v>0</v>
      </c>
      <c r="BD32" s="16">
        <f>SUM(BD26:BD31)</f>
        <v>0</v>
      </c>
      <c r="BE32" s="16">
        <f>SUM(BE26:BE31)</f>
        <v>0</v>
      </c>
    </row>
    <row r="33" ht="12.75">
      <c r="E33" s="12"/>
    </row>
    <row r="34" ht="12.75">
      <c r="E34" s="12"/>
    </row>
    <row r="35" ht="12.75">
      <c r="E35" s="12"/>
    </row>
    <row r="36" ht="12.75">
      <c r="E36" s="12"/>
    </row>
    <row r="37" ht="12.75">
      <c r="E37" s="12"/>
    </row>
    <row r="38" ht="12.75">
      <c r="E38" s="12"/>
    </row>
    <row r="39" ht="12.75">
      <c r="E39" s="12"/>
    </row>
    <row r="40" ht="12.75">
      <c r="E40" s="12"/>
    </row>
    <row r="41" ht="12.75">
      <c r="E41" s="12"/>
    </row>
    <row r="42" ht="12.75">
      <c r="E42" s="12"/>
    </row>
    <row r="43" ht="12.75">
      <c r="E43" s="12"/>
    </row>
    <row r="44" ht="12.75">
      <c r="E44" s="12"/>
    </row>
    <row r="45" ht="12.75">
      <c r="E45" s="12"/>
    </row>
    <row r="46" ht="12.75">
      <c r="E46" s="12"/>
    </row>
    <row r="47" ht="12.75">
      <c r="E47" s="12"/>
    </row>
    <row r="48" ht="12.75">
      <c r="E48" s="12"/>
    </row>
    <row r="49" ht="12.75">
      <c r="E49" s="12"/>
    </row>
    <row r="50" ht="12.75">
      <c r="E50" s="12"/>
    </row>
    <row r="51" ht="12.75">
      <c r="E51" s="12"/>
    </row>
    <row r="52" ht="12.75">
      <c r="E52" s="12"/>
    </row>
    <row r="53" ht="12.75">
      <c r="E53" s="12"/>
    </row>
    <row r="54" ht="12.75">
      <c r="E54" s="12"/>
    </row>
    <row r="55" ht="12.75">
      <c r="E55" s="12"/>
    </row>
    <row r="56" spans="1:7" ht="12.75">
      <c r="A56" s="17"/>
      <c r="B56" s="17"/>
      <c r="C56" s="17"/>
      <c r="D56" s="17"/>
      <c r="E56" s="17"/>
      <c r="F56" s="17"/>
      <c r="G56" s="17"/>
    </row>
    <row r="57" spans="1:7" ht="12.75">
      <c r="A57" s="17"/>
      <c r="B57" s="17"/>
      <c r="C57" s="17"/>
      <c r="D57" s="17"/>
      <c r="E57" s="17"/>
      <c r="F57" s="17"/>
      <c r="G57" s="17"/>
    </row>
    <row r="58" spans="1:7" ht="12.75">
      <c r="A58" s="17"/>
      <c r="B58" s="17"/>
      <c r="C58" s="17"/>
      <c r="D58" s="17"/>
      <c r="E58" s="17"/>
      <c r="F58" s="17"/>
      <c r="G58" s="17"/>
    </row>
    <row r="59" spans="1:7" ht="12.75">
      <c r="A59" s="17"/>
      <c r="B59" s="17"/>
      <c r="C59" s="17"/>
      <c r="D59" s="17"/>
      <c r="E59" s="17"/>
      <c r="F59" s="17"/>
      <c r="G59" s="17"/>
    </row>
    <row r="60" ht="12.75">
      <c r="E60" s="12"/>
    </row>
    <row r="61" ht="12.75">
      <c r="E61" s="12"/>
    </row>
    <row r="62" ht="12.75">
      <c r="E62" s="12"/>
    </row>
    <row r="63" ht="12.75">
      <c r="E63" s="12"/>
    </row>
    <row r="64" ht="12.75">
      <c r="E64" s="12"/>
    </row>
    <row r="65" ht="12.75">
      <c r="E65" s="12"/>
    </row>
    <row r="66" ht="12.75">
      <c r="E66" s="12"/>
    </row>
    <row r="67" ht="12.75">
      <c r="E67" s="12"/>
    </row>
    <row r="68" ht="12.75">
      <c r="E68" s="12"/>
    </row>
    <row r="69" ht="12.75">
      <c r="E69" s="12"/>
    </row>
    <row r="70" ht="12.75">
      <c r="E70" s="12"/>
    </row>
    <row r="71" ht="12.75">
      <c r="E71" s="12"/>
    </row>
    <row r="72" ht="12.75">
      <c r="E72" s="12"/>
    </row>
    <row r="73" ht="12.75">
      <c r="E73" s="12"/>
    </row>
    <row r="74" ht="12.75">
      <c r="E74" s="12"/>
    </row>
    <row r="75" ht="12.75">
      <c r="E75" s="12"/>
    </row>
    <row r="76" ht="12.75">
      <c r="E76" s="12"/>
    </row>
    <row r="77" ht="12.75">
      <c r="E77" s="12"/>
    </row>
    <row r="78" ht="12.75">
      <c r="E78" s="12"/>
    </row>
    <row r="79" ht="12.75">
      <c r="E79" s="12"/>
    </row>
    <row r="80" ht="12.75">
      <c r="E80" s="12"/>
    </row>
    <row r="81" ht="12.75">
      <c r="E81" s="12"/>
    </row>
    <row r="82" ht="12.75">
      <c r="E82" s="12"/>
    </row>
    <row r="83" ht="12.75">
      <c r="E83" s="12"/>
    </row>
    <row r="84" ht="12.75">
      <c r="E84" s="12"/>
    </row>
    <row r="85" ht="12.75">
      <c r="E85" s="12"/>
    </row>
    <row r="86" ht="12.75">
      <c r="E86" s="12"/>
    </row>
    <row r="87" ht="12.75">
      <c r="E87" s="12"/>
    </row>
    <row r="88" ht="12.75">
      <c r="E88" s="12"/>
    </row>
    <row r="89" ht="12.75">
      <c r="E89" s="12"/>
    </row>
    <row r="90" ht="12.75">
      <c r="E90" s="12"/>
    </row>
    <row r="91" spans="1:2" ht="12.75">
      <c r="A91" s="18"/>
      <c r="B91" s="18"/>
    </row>
    <row r="92" spans="1:7" ht="12.75">
      <c r="A92" s="17"/>
      <c r="B92" s="17"/>
      <c r="C92" s="20"/>
      <c r="D92" s="20"/>
      <c r="E92" s="21"/>
      <c r="F92" s="20"/>
      <c r="G92" s="22"/>
    </row>
    <row r="93" spans="1:7" ht="12.75">
      <c r="A93" s="23"/>
      <c r="B93" s="23"/>
      <c r="C93" s="17"/>
      <c r="D93" s="17"/>
      <c r="E93" s="24"/>
      <c r="F93" s="17"/>
      <c r="G93" s="17"/>
    </row>
    <row r="94" spans="1:7" ht="12.75">
      <c r="A94" s="17"/>
      <c r="B94" s="17"/>
      <c r="C94" s="17"/>
      <c r="D94" s="17"/>
      <c r="E94" s="24"/>
      <c r="F94" s="17"/>
      <c r="G94" s="17"/>
    </row>
    <row r="95" spans="1:7" ht="12.75">
      <c r="A95" s="17"/>
      <c r="B95" s="17"/>
      <c r="C95" s="17"/>
      <c r="D95" s="17"/>
      <c r="E95" s="24"/>
      <c r="F95" s="17"/>
      <c r="G95" s="17"/>
    </row>
    <row r="96" spans="1:7" ht="12.75">
      <c r="A96" s="17"/>
      <c r="B96" s="17"/>
      <c r="C96" s="17"/>
      <c r="D96" s="17"/>
      <c r="E96" s="24"/>
      <c r="F96" s="17"/>
      <c r="G96" s="17"/>
    </row>
    <row r="97" spans="1:7" ht="12.75">
      <c r="A97" s="17"/>
      <c r="B97" s="17"/>
      <c r="C97" s="17"/>
      <c r="D97" s="17"/>
      <c r="E97" s="24"/>
      <c r="F97" s="17"/>
      <c r="G97" s="17"/>
    </row>
    <row r="98" spans="1:7" ht="12.75">
      <c r="A98" s="17"/>
      <c r="B98" s="17"/>
      <c r="C98" s="17"/>
      <c r="D98" s="17"/>
      <c r="E98" s="24"/>
      <c r="F98" s="17"/>
      <c r="G98" s="17"/>
    </row>
    <row r="99" spans="1:7" ht="12.75">
      <c r="A99" s="17"/>
      <c r="B99" s="17"/>
      <c r="C99" s="17"/>
      <c r="D99" s="17"/>
      <c r="E99" s="24"/>
      <c r="F99" s="17"/>
      <c r="G99" s="17"/>
    </row>
    <row r="100" spans="1:7" ht="12.75">
      <c r="A100" s="17"/>
      <c r="B100" s="17"/>
      <c r="C100" s="17"/>
      <c r="D100" s="17"/>
      <c r="E100" s="24"/>
      <c r="F100" s="17"/>
      <c r="G100" s="17"/>
    </row>
    <row r="101" spans="1:7" ht="12.75">
      <c r="A101" s="17"/>
      <c r="B101" s="17"/>
      <c r="C101" s="17"/>
      <c r="D101" s="17"/>
      <c r="E101" s="24"/>
      <c r="F101" s="17"/>
      <c r="G101" s="17"/>
    </row>
    <row r="102" spans="1:7" ht="12.75">
      <c r="A102" s="17"/>
      <c r="B102" s="17"/>
      <c r="C102" s="17"/>
      <c r="D102" s="17"/>
      <c r="E102" s="24"/>
      <c r="F102" s="17"/>
      <c r="G102" s="17"/>
    </row>
    <row r="103" spans="1:7" ht="12.75">
      <c r="A103" s="17"/>
      <c r="B103" s="17"/>
      <c r="C103" s="17"/>
      <c r="D103" s="17"/>
      <c r="E103" s="24"/>
      <c r="F103" s="17"/>
      <c r="G103" s="17"/>
    </row>
    <row r="104" spans="1:7" ht="12.75">
      <c r="A104" s="17"/>
      <c r="B104" s="17"/>
      <c r="C104" s="17"/>
      <c r="D104" s="17"/>
      <c r="E104" s="24"/>
      <c r="F104" s="17"/>
      <c r="G104" s="17"/>
    </row>
    <row r="105" spans="1:7" ht="12.75">
      <c r="A105" s="17"/>
      <c r="B105" s="17"/>
      <c r="C105" s="17"/>
      <c r="D105" s="17"/>
      <c r="E105" s="24"/>
      <c r="F105" s="17"/>
      <c r="G105" s="17"/>
    </row>
  </sheetData>
  <sheetProtection password="88FF" sheet="1" objects="1" scenarios="1"/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 systému Windows</dc:creator>
  <cp:keywords/>
  <dc:description/>
  <cp:lastModifiedBy>Šubrtová Jana</cp:lastModifiedBy>
  <dcterms:created xsi:type="dcterms:W3CDTF">2021-08-31T18:39:35Z</dcterms:created>
  <dcterms:modified xsi:type="dcterms:W3CDTF">2021-09-15T13:55:16Z</dcterms:modified>
  <cp:category/>
  <cp:version/>
  <cp:contentType/>
  <cp:contentStatus/>
</cp:coreProperties>
</file>