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510" yWindow="555" windowWidth="17895" windowHeight="10680" firstSheet="2" activeTab="4"/>
  </bookViews>
  <sheets>
    <sheet name="Rekapitulace stavby" sheetId="1" r:id="rId1"/>
    <sheet name="16935 - Stavební úpravy Č..." sheetId="2" r:id="rId2"/>
    <sheet name="16935-6 - Stavební úpravy..." sheetId="3" r:id="rId3"/>
    <sheet name="16936 - Stavební úpravy S..." sheetId="4" r:id="rId4"/>
    <sheet name="Pokyny pro vyplnění" sheetId="5" r:id="rId5"/>
  </sheets>
  <definedNames>
    <definedName name="_xlnm._FilterDatabase" localSheetId="1" hidden="1">'16935 - Stavební úpravy Č...'!$C$104:$K$405</definedName>
    <definedName name="_xlnm._FilterDatabase" localSheetId="2" hidden="1">'16935-6 - Stavební úpravy...'!$C$84:$K$137</definedName>
    <definedName name="_xlnm._FilterDatabase" localSheetId="3" hidden="1">'16936 - Stavební úpravy S...'!$C$99:$K$411</definedName>
    <definedName name="_xlnm.Print_Area" localSheetId="1">'16935 - Stavební úpravy Č...'!$C$4:$J$36,'16935 - Stavební úpravy Č...'!$C$42:$J$86,'16935 - Stavební úpravy Č...'!$C$92:$K$405</definedName>
    <definedName name="_xlnm.Print_Area" localSheetId="2">'16935-6 - Stavební úpravy...'!$C$4:$J$36,'16935-6 - Stavební úpravy...'!$C$42:$J$66,'16935-6 - Stavební úpravy...'!$C$72:$K$137</definedName>
    <definedName name="_xlnm.Print_Area" localSheetId="3">'16936 - Stavební úpravy S...'!$C$4:$J$36,'16936 - Stavební úpravy S...'!$C$42:$J$81,'16936 - Stavební úpravy S...'!$C$87:$K$411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  <definedName name="_xlnm.Print_Titles" localSheetId="0">'Rekapitulace stavby'!$49:$49</definedName>
    <definedName name="_xlnm.Print_Titles" localSheetId="1">'16935 - Stavební úpravy Č...'!$104:$104</definedName>
    <definedName name="_xlnm.Print_Titles" localSheetId="2">'16935-6 - Stavební úpravy...'!$84:$84</definedName>
    <definedName name="_xlnm.Print_Titles" localSheetId="3">'16936 - Stavební úpravy S...'!$99:$99</definedName>
  </definedNames>
  <calcPr calcId="125725"/>
</workbook>
</file>

<file path=xl/sharedStrings.xml><?xml version="1.0" encoding="utf-8"?>
<sst xmlns="http://schemas.openxmlformats.org/spreadsheetml/2006/main" count="8423" uniqueCount="1372">
  <si>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</si>
  <si>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</si>
  <si>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</si>
  <si>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</si>
  <si>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</si>
  <si>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</si>
  <si>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</si>
  <si>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{ec658f10-4d94-4b1d-a088-c06ecb80c097}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</si>
  <si>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</si>
  <si>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</si>
  <si>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</si>
  <si>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</si>
  <si>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</si>
  <si>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</si>
  <si>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</si>
  <si>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</si>
  <si>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16935-6f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</si>
  <si>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</si>
  <si>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</si>
  <si>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SOŠ a SOU řemesel Kutná Hora, stavební úpravy Čáslavská 202, Seifertovy sady 20</t>
  </si>
  <si>
    <t>KSO:</t>
  </si>
  <si>
    <t/>
  </si>
  <si>
    <t>CC-CZ:</t>
  </si>
  <si>
    <t>Místo:</t>
  </si>
  <si>
    <t>Čáslavská 202, Seifertovy sady 20</t>
  </si>
  <si>
    <t>Datum:</t>
  </si>
  <si>
    <t>8. 11. 2017</t>
  </si>
  <si>
    <t>Zadavatel:</t>
  </si>
  <si>
    <t>IČ:</t>
  </si>
  <si>
    <t>SOŠ a SOU řemesel</t>
  </si>
  <si>
    <t>DIČ:</t>
  </si>
  <si>
    <t>Uchazeč:</t>
  </si>
  <si>
    <t>Vyplň údaj</t>
  </si>
  <si>
    <t>Projektant:</t>
  </si>
  <si>
    <t>41427769</t>
  </si>
  <si>
    <t>Kutnohorská stavební projekce- ing.Zuzana Hádková</t>
  </si>
  <si>
    <t>CZ 5560021643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</si>
  <si>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</si>
  <si>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</si>
  <si>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</si>
  <si>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</si>
  <si>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</si>
  <si>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</si>
  <si>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</si>
  <si>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</si>
  <si>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</si>
  <si>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</si>
  <si>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</si>
  <si>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</si>
  <si>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</si>
  <si>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</si>
  <si>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</si>
  <si>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</si>
  <si>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</si>
  <si>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</si>
  <si>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</si>
  <si>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</si>
  <si>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</si>
  <si>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</si>
  <si>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</si>
  <si>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</si>
  <si>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</si>
  <si>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</si>
  <si>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</si>
  <si>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</si>
  <si>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</si>
  <si>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</si>
  <si>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</si>
  <si>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</si>
  <si>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</si>
  <si>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</si>
  <si>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</si>
  <si>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</si>
  <si>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</si>
  <si>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</si>
  <si>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</si>
  <si>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</si>
  <si>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</si>
  <si>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16935</t>
  </si>
  <si>
    <t>Stavební úpravy Čáslavská 202,Kutná Hora</t>
  </si>
  <si>
    <t>STA</t>
  </si>
  <si>
    <t>1</t>
  </si>
  <si>
    <t>{2cd94cdc-f7b8-4c55-9932-5f59c935771c}</t>
  </si>
  <si>
    <t>2</t>
  </si>
  <si>
    <t>16935-6</t>
  </si>
  <si>
    <t>Stavební úpravy-dodatek,Čáslavská 202,Seifertovi sady 20</t>
  </si>
  <si>
    <t>{1d91da67-3778-4065-8bc0-0f01fd87b277}</t>
  </si>
  <si>
    <t>16936</t>
  </si>
  <si>
    <t>Stavební úpravy Seifertovy sady 20,Kutná Hora</t>
  </si>
  <si>
    <t>{6cd76a17-a147-466d-9fd2-01d41683e923}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</si>
  <si>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</si>
  <si>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</si>
  <si>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</si>
  <si>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</si>
  <si>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</si>
  <si>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</si>
  <si>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</si>
  <si>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16935 - Stavební úpravy Čáslavská 202,Kutná Hora</t>
  </si>
  <si>
    <t>Čáslavská 202,Kutná Hora</t>
  </si>
  <si>
    <t>00509965</t>
  </si>
  <si>
    <t>SOŠ a SOUřemesel,Čáslavská 202,Kutná Hora</t>
  </si>
  <si>
    <t>Kutnohorská stavební-projekce,ing. Hádková</t>
  </si>
  <si>
    <t>CZ5560021643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</si>
  <si>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</si>
  <si>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</si>
  <si>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</si>
  <si>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</si>
  <si>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</si>
  <si>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</si>
  <si>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</si>
  <si>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</si>
  <si>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  99 - Přesun hmot</t>
  </si>
  <si>
    <t xml:space="preserve">    997 - Přesun sutě</t>
  </si>
  <si>
    <t xml:space="preserve">    998 - Přesun hmot</t>
  </si>
  <si>
    <t>PSV - Práce a dodávky PSV</t>
  </si>
  <si>
    <t xml:space="preserve">    713 - Izolace tepelné 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</si>
  <si>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</si>
  <si>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</si>
  <si>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</si>
  <si>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740 - Elektromontáže - zkoušky a revize</t>
  </si>
  <si>
    <t xml:space="preserve">    744 - Elektromontáže - rozvody vodičů měděných</t>
  </si>
  <si>
    <t xml:space="preserve">    747 - Elektromontáže - kompletace rozvodů</t>
  </si>
  <si>
    <t xml:space="preserve">    748 - Elektromontáže - osvětlovací zařízení a svítidla</t>
  </si>
  <si>
    <t xml:space="preserve">    751 - Vzduchotechnika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</si>
  <si>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</si>
  <si>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</si>
  <si>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</si>
  <si>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</si>
  <si>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</si>
  <si>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</si>
  <si>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</si>
  <si>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</si>
  <si>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22-M - Montáže oznam. a zabezp. zařízení</t>
  </si>
  <si>
    <t xml:space="preserve">    33-M - Montáže dopr.zaříz.,sklad. zař. a váh</t>
  </si>
  <si>
    <t>HZS - Hodinové zúčtovací sazby</t>
  </si>
  <si>
    <t>VRN - Vedlejší rozpočtové náklady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</si>
  <si>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</si>
  <si>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</si>
  <si>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</si>
  <si>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</si>
  <si>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</si>
  <si>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</si>
  <si>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</si>
  <si>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</si>
  <si>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</si>
  <si>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</si>
  <si>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</si>
  <si>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</si>
  <si>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</si>
  <si>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</si>
  <si>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</si>
  <si>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</si>
  <si>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</si>
  <si>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</si>
  <si>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</si>
  <si>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</si>
  <si>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</si>
  <si>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612321121</t>
  </si>
  <si>
    <t>Omítka vápenocementová vnitřních ploch nanášená ručně jednovrstvá, tloušťky do 10 mm hladká svislých konstrukcí stěn</t>
  </si>
  <si>
    <t>m2</t>
  </si>
  <si>
    <t>CS ÚRS 2016 01</t>
  </si>
  <si>
    <t>4</t>
  </si>
  <si>
    <t>-1495435794</t>
  </si>
  <si>
    <t>VV</t>
  </si>
  <si>
    <t>(2,05+2,59+2,05+2,59-0,9)*2,05</t>
  </si>
  <si>
    <t>Součet</t>
  </si>
  <si>
    <t>3</t>
  </si>
  <si>
    <t>612325301</t>
  </si>
  <si>
    <t>Vápenocementová nebo vápenná omítka ostění nebo nadpraží hladká</t>
  </si>
  <si>
    <t>1296551615</t>
  </si>
  <si>
    <t>19,8*0,3</t>
  </si>
  <si>
    <t>612325302</t>
  </si>
  <si>
    <t>Vápenocementová nebo vápenná omítka ostění nebo nadpraží štuková</t>
  </si>
  <si>
    <t>-139439306</t>
  </si>
  <si>
    <t>(2,3+19,8+2,3)*0,3</t>
  </si>
  <si>
    <t>5</t>
  </si>
  <si>
    <t>619991001</t>
  </si>
  <si>
    <t>Zakrytí vnitřních ploch před znečištěním včetně pozdějšího odkrytí podlah fólií přilepenou lepící páskou</t>
  </si>
  <si>
    <t>-1303890872</t>
  </si>
  <si>
    <t>124,97+105,58+39,32+10,21+66,36+57,72</t>
  </si>
  <si>
    <t>619995001</t>
  </si>
  <si>
    <t>Začištění omítek (s dodáním hmot) kolem oken, dveří, podlah, obkladů apod.</t>
  </si>
  <si>
    <t>m</t>
  </si>
  <si>
    <t>-2138572630</t>
  </si>
  <si>
    <t>(19,8+2,3)*2*2</t>
  </si>
  <si>
    <t>7</t>
  </si>
  <si>
    <t>622143004</t>
  </si>
  <si>
    <t>Montáž omítkových profilů plastových nebo pozinkovaných, upevněných vtlačením do podkladní vrstvy nebo přibitím začišťovacích samolepících (APU lišty)</t>
  </si>
  <si>
    <t>921231818</t>
  </si>
  <si>
    <t>(2,3+19,8+2,3)*2</t>
  </si>
  <si>
    <t>8</t>
  </si>
  <si>
    <t>M</t>
  </si>
  <si>
    <t>590514765</t>
  </si>
  <si>
    <t>Kontaktní zateplovací systémy příslušenství kontaktních zateplovacích systémů profil okenní začišťovací s tkaninou Thermospoj 9 mm/2,4 m</t>
  </si>
  <si>
    <t>-183175788</t>
  </si>
  <si>
    <t>48,8*1,05 'Přepočtené koeficientem množství</t>
  </si>
  <si>
    <t>9</t>
  </si>
  <si>
    <t>629135102</t>
  </si>
  <si>
    <t>Vyrovnávací vrstva z cementové malty pod klempířskými prvky šířky přes 150 do 300 mm</t>
  </si>
  <si>
    <t>1172987220</t>
  </si>
  <si>
    <t>19,8</t>
  </si>
  <si>
    <t>10</t>
  </si>
  <si>
    <t>629991011</t>
  </si>
  <si>
    <t>Zakrytí vnějších ploch před znečištěním včetně pozdějšího odkrytí výplní otvorů a svislých ploch fólií přilepenou lepící páskou</t>
  </si>
  <si>
    <t>-1859242219</t>
  </si>
  <si>
    <t>19,8*2,3</t>
  </si>
  <si>
    <t>11</t>
  </si>
  <si>
    <t>642944121</t>
  </si>
  <si>
    <t>Osazení ocelových dveřních zárubní lisovaných nebo z úhelníků dodatečně s vybetonováním prahu, plochy do 2,5 m2</t>
  </si>
  <si>
    <t>kus</t>
  </si>
  <si>
    <t>81240373</t>
  </si>
  <si>
    <t>12</t>
  </si>
  <si>
    <t>553311190</t>
  </si>
  <si>
    <t>Zárubně kovové zárubně ocelové pro zdění H 110 900 L/P</t>
  </si>
  <si>
    <t>-929565819</t>
  </si>
  <si>
    <t>Ostatní konstrukce a práce, bourání</t>
  </si>
  <si>
    <t>13</t>
  </si>
  <si>
    <t>949101111</t>
  </si>
  <si>
    <t>Lešení pomocné pracovní pro objekty pozemních staveb pro zatížení do 150 kg/m2, o výšce lešeňové podlahy do 1,9 m</t>
  </si>
  <si>
    <t>-327102429</t>
  </si>
  <si>
    <t>19,8*1,5*2</t>
  </si>
  <si>
    <t>14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</si>
  <si>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</si>
  <si>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</si>
  <si>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95367379</t>
  </si>
  <si>
    <t>404,16</t>
  </si>
  <si>
    <t>965043341</t>
  </si>
  <si>
    <t>Bourání podkladů pod dlažby nebo litých celistvých podlah a mazanin betonových s potěrem nebo teracem tl. do 100 mm, plochy přes 4 m2</t>
  </si>
  <si>
    <t>m3</t>
  </si>
  <si>
    <t>-758712201</t>
  </si>
  <si>
    <t>2,05*2,59*0,05</t>
  </si>
  <si>
    <t>16</t>
  </si>
  <si>
    <t>968072356</t>
  </si>
  <si>
    <t>Vybourání kovových rámů oken s křídly, dveřních zárubní, vrat, stěn, ostění nebo obkladů okenních rámů s křídly zdvojených, plochy do 4 m2</t>
  </si>
  <si>
    <t>847757795</t>
  </si>
  <si>
    <t>1,8*2,3*11</t>
  </si>
  <si>
    <t>17</t>
  </si>
  <si>
    <t>968072455</t>
  </si>
  <si>
    <t>Vybourání kovových rámů oken s křídly, dveřních zárubní, vrat, stěn, ostění nebo obkladů dveřních zárubní, plochy do 2 m2</t>
  </si>
  <si>
    <t>1518306839</t>
  </si>
  <si>
    <t>0,8*2</t>
  </si>
  <si>
    <t>18</t>
  </si>
  <si>
    <t>971038521</t>
  </si>
  <si>
    <t>Vybourání otvorů ve zdivu základovém nebo nadzákladovém z cihel, tvárnic, příčkovek dutých tvárnic nebo příčkovek, velikosti plochy do 1 m2, tl. do 100 mm</t>
  </si>
  <si>
    <t>335724708</t>
  </si>
  <si>
    <t>(2+2+1)*0,25</t>
  </si>
  <si>
    <t>19</t>
  </si>
  <si>
    <t>978013191</t>
  </si>
  <si>
    <t>Otlučení vápenných nebo vápenocementových omítek vnitřních ploch stěn s vyškrabáním spar, s očištěním zdiva, v rozsahu přes 50 do 100 %</t>
  </si>
  <si>
    <t>277683486</t>
  </si>
  <si>
    <t>(2,05+2,59+2,05+2,59-1,25)*2,05</t>
  </si>
  <si>
    <t>99</t>
  </si>
  <si>
    <t>Přesun hmot</t>
  </si>
  <si>
    <t>97</t>
  </si>
  <si>
    <t>219900051</t>
  </si>
  <si>
    <t>Stavební přípomoci (drážky ve stěnách a v podlahách, prostupy ve stáv. základech, vyspravení)</t>
  </si>
  <si>
    <t>kpl</t>
  </si>
  <si>
    <t>64</t>
  </si>
  <si>
    <t>416780317</t>
  </si>
  <si>
    <t>1*0,99952 'Přepočtené koeficientem množství</t>
  </si>
  <si>
    <t>997</t>
  </si>
  <si>
    <t>Přesun sutě</t>
  </si>
  <si>
    <t>20</t>
  </si>
  <si>
    <t>997013212</t>
  </si>
  <si>
    <t>Vnitrostaveništní doprava suti a vybouraných hmot vodorovně do 50 m svisle ručně (nošením po schodech) pro budovy a haly výšky přes 6 do 9 m</t>
  </si>
  <si>
    <t>t</t>
  </si>
  <si>
    <t>-2014022044</t>
  </si>
  <si>
    <t>997013219</t>
  </si>
  <si>
    <t>Vnitrostaveništní doprava suti a vybouraných hmot vodorovně do 50 m Příplatek k cenám -3111 až -3217 za zvětšenou vodorovnou dopravu přes vymezenou dopravní vzdálenost za každých dalších i započatých 10 m</t>
  </si>
  <si>
    <t>-921338651</t>
  </si>
  <si>
    <t>4,198*4 'Přepočtené koeficientem množství</t>
  </si>
  <si>
    <t>22</t>
  </si>
  <si>
    <t>997013501</t>
  </si>
  <si>
    <t>Odvoz suti a vybouraných hmot na skládku nebo meziskládku se složením, na vzdálenost do 1 km</t>
  </si>
  <si>
    <t>-1421294114</t>
  </si>
  <si>
    <t>23</t>
  </si>
  <si>
    <t>997013509</t>
  </si>
  <si>
    <t>Odvoz suti a vybouraných hmot na skládku nebo meziskládku se složením, na vzdálenost Příplatek k ceně za každý další i započatý 1 km přes 1 km</t>
  </si>
  <si>
    <t>-1709810363</t>
  </si>
  <si>
    <t>4,198*9 'Přepočtené koeficientem množství</t>
  </si>
  <si>
    <t>24</t>
  </si>
  <si>
    <t>997013801</t>
  </si>
  <si>
    <t>Poplatek za uložení stavebního odpadu na skládce (skládkovné) betonového</t>
  </si>
  <si>
    <t>-35155308</t>
  </si>
  <si>
    <t>998</t>
  </si>
  <si>
    <t>25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</si>
  <si>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</si>
  <si>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</si>
  <si>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-857385312</t>
  </si>
  <si>
    <t>PSV</t>
  </si>
  <si>
    <t>Práce a dodávky PSV</t>
  </si>
  <si>
    <t>713</t>
  </si>
  <si>
    <t xml:space="preserve">Izolace tepelné </t>
  </si>
  <si>
    <t>98</t>
  </si>
  <si>
    <t>713463411</t>
  </si>
  <si>
    <t>Montáž izolace tepelné potrubí a ohybů návlekovými izolačními pouzdry</t>
  </si>
  <si>
    <t>-1710419089</t>
  </si>
  <si>
    <t>283771020</t>
  </si>
  <si>
    <t>izolace potrubí izolačními trubicemi 22 x 6 mm</t>
  </si>
  <si>
    <t>32</t>
  </si>
  <si>
    <t>-875816548</t>
  </si>
  <si>
    <t>100</t>
  </si>
  <si>
    <t>283771040</t>
  </si>
  <si>
    <t>izolace potrubí izolačními trubicemi 22 x 10 mm</t>
  </si>
  <si>
    <t>-681468449</t>
  </si>
  <si>
    <t>101</t>
  </si>
  <si>
    <t>283771350</t>
  </si>
  <si>
    <t>páska samolepící na potrubní izolaci po 20 m</t>
  </si>
  <si>
    <t>-1882661420</t>
  </si>
  <si>
    <t>102</t>
  </si>
  <si>
    <t>998713201</t>
  </si>
  <si>
    <t>Přesun hmot pro izolace tepelné v objektech v do 6 m</t>
  </si>
  <si>
    <t>%</t>
  </si>
  <si>
    <t>264394401</t>
  </si>
  <si>
    <t>721</t>
  </si>
  <si>
    <t>Zdravotechnika - vnitřní kanalizace</t>
  </si>
  <si>
    <t>103</t>
  </si>
  <si>
    <t>721140802</t>
  </si>
  <si>
    <t>Demontáž potrubí litinové do DN 100</t>
  </si>
  <si>
    <t>1827838161</t>
  </si>
  <si>
    <t>104</t>
  </si>
  <si>
    <t>721140915</t>
  </si>
  <si>
    <t>Potrubí litinové propojení potrubí DN 100</t>
  </si>
  <si>
    <t>1429679127</t>
  </si>
  <si>
    <t>105</t>
  </si>
  <si>
    <t>721174005</t>
  </si>
  <si>
    <t>Potrubí kanalizační z PP svodné systém HT DN 100</t>
  </si>
  <si>
    <t>-169328683</t>
  </si>
  <si>
    <t>106</t>
  </si>
  <si>
    <t>721174042</t>
  </si>
  <si>
    <t>Potrubí kanalizační z PP připojovací systém HT DN 40</t>
  </si>
  <si>
    <t>-621088679</t>
  </si>
  <si>
    <t>108</t>
  </si>
  <si>
    <t>721194104</t>
  </si>
  <si>
    <t>Vyvedení a upevnění odpadních výpustek DN 40</t>
  </si>
  <si>
    <t>-2020982003</t>
  </si>
  <si>
    <t>109</t>
  </si>
  <si>
    <t>721194109</t>
  </si>
  <si>
    <t>Vyvedení a upevnění odpadních výpustek DN 100</t>
  </si>
  <si>
    <t>1499560990</t>
  </si>
  <si>
    <t>110</t>
  </si>
  <si>
    <t>721290111</t>
  </si>
  <si>
    <t>Zkouška těsnosti potrubí kanalizace vodou do DN 125</t>
  </si>
  <si>
    <t>1963091529</t>
  </si>
  <si>
    <t>111</t>
  </si>
  <si>
    <t>721290821</t>
  </si>
  <si>
    <t>Přemístění vnitrostaveništní demontovaných hmot vnitřní kanalizace v objektech výšky do 6 m</t>
  </si>
  <si>
    <t>-1440529011</t>
  </si>
  <si>
    <t>112</t>
  </si>
  <si>
    <t>998721201</t>
  </si>
  <si>
    <t>Přesun hmot procentní pro vnitřní kanalizace v objektech v do 6 m</t>
  </si>
  <si>
    <t>1035170542</t>
  </si>
  <si>
    <t>722</t>
  </si>
  <si>
    <t>Zdravotechnika - vnitřní vodovod</t>
  </si>
  <si>
    <t>113</t>
  </si>
  <si>
    <t>722131911</t>
  </si>
  <si>
    <t>Potrubí pozinkované závitové vsazení odbočky do potrubí DN 15</t>
  </si>
  <si>
    <t>soubor</t>
  </si>
  <si>
    <t>-1194116358</t>
  </si>
  <si>
    <t>114</t>
  </si>
  <si>
    <t>722174002</t>
  </si>
  <si>
    <t>Potrubí vodovodní plastové PPR svar polyfuze PN 16 D 20 x 2,8 mm</t>
  </si>
  <si>
    <t>1237069311</t>
  </si>
  <si>
    <t>115</t>
  </si>
  <si>
    <t>722190401</t>
  </si>
  <si>
    <t>Vyvedení a upevnění výpustku do DN 25</t>
  </si>
  <si>
    <t>-339703929</t>
  </si>
  <si>
    <t>116</t>
  </si>
  <si>
    <t>722290226</t>
  </si>
  <si>
    <t>Zkouška tlaková vodovodního potrubí závitového DN 50</t>
  </si>
  <si>
    <t>93111731</t>
  </si>
  <si>
    <t>117</t>
  </si>
  <si>
    <t>722290234</t>
  </si>
  <si>
    <t>Proplach a dezinfekce vodovodního potrubí do DN 80</t>
  </si>
  <si>
    <t>1930710325</t>
  </si>
  <si>
    <t>725</t>
  </si>
  <si>
    <t>Zdravotechnika - zařizovací předměty</t>
  </si>
  <si>
    <t>119</t>
  </si>
  <si>
    <t>725119122</t>
  </si>
  <si>
    <t>Montáž klozetových mís kombi</t>
  </si>
  <si>
    <t>-272791206</t>
  </si>
  <si>
    <t>120</t>
  </si>
  <si>
    <t>642388190</t>
  </si>
  <si>
    <t>mísa klosetová keramická kombi pro TP s hlubokým splachováním bílá</t>
  </si>
  <si>
    <t>-599081249</t>
  </si>
  <si>
    <t>121</t>
  </si>
  <si>
    <t>551673890</t>
  </si>
  <si>
    <t>sedátko klozetové bílé</t>
  </si>
  <si>
    <t>1040108163</t>
  </si>
  <si>
    <t>122</t>
  </si>
  <si>
    <t>725219102</t>
  </si>
  <si>
    <t>Montáž umyvadla připevněného na šrouby do zdiva</t>
  </si>
  <si>
    <t>-1843144520</t>
  </si>
  <si>
    <t>123</t>
  </si>
  <si>
    <t>642110500</t>
  </si>
  <si>
    <t>umyvadlo keramické závěsné bez otvoru invalidní 64 cm bílé</t>
  </si>
  <si>
    <t>1323834233</t>
  </si>
  <si>
    <t>124</t>
  </si>
  <si>
    <t>725291712A</t>
  </si>
  <si>
    <t>Doplňky zařízení koupelen a záchodů smaltované madlo pevné dl cca 834 mm</t>
  </si>
  <si>
    <t>-1162542371</t>
  </si>
  <si>
    <t>125</t>
  </si>
  <si>
    <t>725291722</t>
  </si>
  <si>
    <t>Doplňky zařízení koupelen a záchodů smaltované madlo krakorcové sklopné dl 834 mm</t>
  </si>
  <si>
    <t>1991931329</t>
  </si>
  <si>
    <t>126</t>
  </si>
  <si>
    <t>725819402</t>
  </si>
  <si>
    <t>Montáž ventilu rohového G 1/2 bez připojovací trubičky</t>
  </si>
  <si>
    <t>soub.</t>
  </si>
  <si>
    <t>2077273591</t>
  </si>
  <si>
    <t>127</t>
  </si>
  <si>
    <t>551410601</t>
  </si>
  <si>
    <t>Kulový kohout ´ R782 1/2"</t>
  </si>
  <si>
    <t>KUS</t>
  </si>
  <si>
    <t>-985724722</t>
  </si>
  <si>
    <t>128</t>
  </si>
  <si>
    <t>725822611A</t>
  </si>
  <si>
    <t>Baterie umyvadlové stojánkové pákové bez výpusti</t>
  </si>
  <si>
    <t>-1783483193</t>
  </si>
  <si>
    <t>131</t>
  </si>
  <si>
    <t>998725201</t>
  </si>
  <si>
    <t>Přesun hmot pro zařizovací předměty v objektech v do 6 m</t>
  </si>
  <si>
    <t>-1935136003</t>
  </si>
  <si>
    <t>740</t>
  </si>
  <si>
    <t>Elektromontáže - zkoušky a revize</t>
  </si>
  <si>
    <t>75</t>
  </si>
  <si>
    <t>740991200</t>
  </si>
  <si>
    <t>Celková prohlídka elektrického rozvodu a zařízení do 500 000,- Kč</t>
  </si>
  <si>
    <t>CS ÚRS 2014 01</t>
  </si>
  <si>
    <t>-1426398407</t>
  </si>
  <si>
    <t>744</t>
  </si>
  <si>
    <t>Elektromontáže - rozvody vodičů měděných</t>
  </si>
  <si>
    <t>76</t>
  </si>
  <si>
    <t>744239910</t>
  </si>
  <si>
    <t>Montáž vodič Cu izolovaný do 22 kV do 0,40 kg uložený volně</t>
  </si>
  <si>
    <t>536901192</t>
  </si>
  <si>
    <t>77</t>
  </si>
  <si>
    <t>341095171</t>
  </si>
  <si>
    <t>kabel silový bezhalogenový PRAFlaSafe X O- 3x1,5 mm2</t>
  </si>
  <si>
    <t>977345609</t>
  </si>
  <si>
    <t>78</t>
  </si>
  <si>
    <t>341095172</t>
  </si>
  <si>
    <t>kabel silový bezhalogenový PRAFlaSafe X J- 3x1,5 mm2</t>
  </si>
  <si>
    <t>1782501176</t>
  </si>
  <si>
    <t>747</t>
  </si>
  <si>
    <t>Elektromontáže - kompletace rozvodů</t>
  </si>
  <si>
    <t>79</t>
  </si>
  <si>
    <t>747111119</t>
  </si>
  <si>
    <t>Demontáž vypínač nástěnný 2-dvoupólový prostředí obyčejné nebo vlhké</t>
  </si>
  <si>
    <t>-935271703</t>
  </si>
  <si>
    <t>80</t>
  </si>
  <si>
    <t>747512121</t>
  </si>
  <si>
    <t>Montáž zvonek vodotěsný do 90 V se zapojením vodičů</t>
  </si>
  <si>
    <t>-775020937</t>
  </si>
  <si>
    <t>748</t>
  </si>
  <si>
    <t>Elektromontáže - osvětlovací zařízení a svítidla</t>
  </si>
  <si>
    <t>81</t>
  </si>
  <si>
    <t>748121119</t>
  </si>
  <si>
    <t>Demontáž svítidlo zářivkové  stropní přisazené 1 zdroj s krytem</t>
  </si>
  <si>
    <t>-1023319157</t>
  </si>
  <si>
    <t>82</t>
  </si>
  <si>
    <t>748123143</t>
  </si>
  <si>
    <t>Montáž svítidlo LED   podhledové čtvercové do 0,36 m2</t>
  </si>
  <si>
    <t>-613726092</t>
  </si>
  <si>
    <t>83</t>
  </si>
  <si>
    <t>348342251</t>
  </si>
  <si>
    <t>svítidlo  A LED stropní vestavné  25W, 1640lm,Ra80, 4000K, IP44</t>
  </si>
  <si>
    <t>1652204910</t>
  </si>
  <si>
    <t>751</t>
  </si>
  <si>
    <t>Vzduchotechnika</t>
  </si>
  <si>
    <t>26</t>
  </si>
  <si>
    <t>751122012</t>
  </si>
  <si>
    <t>Montáž ventilátoru radiálního nízkotlakého nástěnného základního, průměru přes 100 do 200 mm</t>
  </si>
  <si>
    <t>-1749594329</t>
  </si>
  <si>
    <t>27</t>
  </si>
  <si>
    <t>429143102</t>
  </si>
  <si>
    <t>Ventilátory  jednoúčelové průmyslové ventilátory radiální ventilátory pro konstrukci klimatizačních a větracích jednotek, krytí IP44 skříň ventilátoru z  ocelového PZ plechu, -15 až +70 °C CBM/2-133/046-90W</t>
  </si>
  <si>
    <t>1439919966</t>
  </si>
  <si>
    <t>28</t>
  </si>
  <si>
    <t>751537132</t>
  </si>
  <si>
    <t>Montáž kruhového potrubí ohebného izolovaného minerální vatou z Al folie, průměru přes 100 do 200 mm</t>
  </si>
  <si>
    <t>661885014</t>
  </si>
  <si>
    <t>29</t>
  </si>
  <si>
    <t>751537139</t>
  </si>
  <si>
    <t>186949393</t>
  </si>
  <si>
    <t>30</t>
  </si>
  <si>
    <t>998751201</t>
  </si>
  <si>
    <t>Přesun hmot pro vzduchotechniku stanovený procentní sazbou z ceny vodorovná dopravní vzdálenost do 50 m v objektech výšky do 12 m</t>
  </si>
  <si>
    <t>-1308822933</t>
  </si>
  <si>
    <t>763</t>
  </si>
  <si>
    <t>Konstrukce suché výstavby</t>
  </si>
  <si>
    <t>31</t>
  </si>
  <si>
    <t>763431001</t>
  </si>
  <si>
    <t>Montáž podhledu minerálního včetně zavěšeného roštu viditelného s panely vyjímatelnými, velikosti panelů do 0,36 m2</t>
  </si>
  <si>
    <t>-618370529</t>
  </si>
  <si>
    <t>57,72+66,36+10,21+39,32+124,97+105,58</t>
  </si>
  <si>
    <t>590305700</t>
  </si>
  <si>
    <t>Systémy sádrokartonové, sádrovláknité a cementovláknité systémy RIGIPS podhledy kazetové 600 x 600 mm GYPTONE Base 31, hrana A, tl. 10 mm</t>
  </si>
  <si>
    <t>-902241280</t>
  </si>
  <si>
    <t>404,16*1,05 'Přepočtené koeficientem množství</t>
  </si>
  <si>
    <t>33</t>
  </si>
  <si>
    <t>590362240</t>
  </si>
  <si>
    <t>Systémy akustických podhledů nosný rastr - Connect profily T24 - bílá T24 hlavní profil 8101, L=3700 mm</t>
  </si>
  <si>
    <t>-884781098</t>
  </si>
  <si>
    <t>380</t>
  </si>
  <si>
    <t>34</t>
  </si>
  <si>
    <t>590362250</t>
  </si>
  <si>
    <t>Systémy akustických podhledů nosný rastr - Connect profily T24 - bílá T24 vedlejší profil 8102, L=1200 mm</t>
  </si>
  <si>
    <t>-2039640430</t>
  </si>
  <si>
    <t>35</t>
  </si>
  <si>
    <t>590362260</t>
  </si>
  <si>
    <t>Systémy akustických podhledů nosný rastr - Connect profily T24 - bílá T24 vedlejší profil 8103, L=600 mm</t>
  </si>
  <si>
    <t>-1854964768</t>
  </si>
  <si>
    <t>36</t>
  </si>
  <si>
    <t>590362530</t>
  </si>
  <si>
    <t>Systémy akustických podhledů nosný rastr - Connect obvodovky + ostatní U-profil , bílá barva 010 Connect obvodová lišta 8116, L=3000 mm</t>
  </si>
  <si>
    <t>451524982</t>
  </si>
  <si>
    <t>96,32+62,4+4,8+11,09+76,28+55,05+7,67+64,03</t>
  </si>
  <si>
    <t>37</t>
  </si>
  <si>
    <t>590363140</t>
  </si>
  <si>
    <t>Systémy akustických podhledů nosný rastr - Connect závěsy Connect závěs klip 1286</t>
  </si>
  <si>
    <t>-1829008465</t>
  </si>
  <si>
    <t>420</t>
  </si>
  <si>
    <t>38</t>
  </si>
  <si>
    <t>590363270</t>
  </si>
  <si>
    <t>Systémy akustických podhledů nosný rastr - Connect závěsy závěsy stavitelné Connect C1 Hák &amp; Oko 3774 C1, hák &amp; oko, L=190-340 mm</t>
  </si>
  <si>
    <t>-885555848</t>
  </si>
  <si>
    <t>39</t>
  </si>
  <si>
    <t>998763402</t>
  </si>
  <si>
    <t>Přesun hmot pro konstrukce montované z desek stanovený procentní sazbou z ceny vodorovná dopravní vzdálenost do 50 m v objektech výšky přes 6 do 12 m</t>
  </si>
  <si>
    <t>-2001199662</t>
  </si>
  <si>
    <t>764</t>
  </si>
  <si>
    <t>Konstrukce klempířské</t>
  </si>
  <si>
    <t>40</t>
  </si>
  <si>
    <t>764002851</t>
  </si>
  <si>
    <t>Demontáž klempířských konstrukcí oplechování parapetů do suti</t>
  </si>
  <si>
    <t>-1775586270</t>
  </si>
  <si>
    <t>41</t>
  </si>
  <si>
    <t>764216403</t>
  </si>
  <si>
    <t>Oplechování parapetů z pozinkovaného plechu rovných mechanicky kotvené, bez rohů rš 250 mm</t>
  </si>
  <si>
    <t>-591883773</t>
  </si>
  <si>
    <t>42</t>
  </si>
  <si>
    <t>998764202</t>
  </si>
  <si>
    <t>Přesun hmot pro konstrukce klempířské stanovený procentní sazbou z ceny vodorovná dopravní vzdálenost do 50 m v objektech výšky přes 6 do 12 m</t>
  </si>
  <si>
    <t>-1674264956</t>
  </si>
  <si>
    <t>766</t>
  </si>
  <si>
    <t>Konstrukce truhlářské</t>
  </si>
  <si>
    <t>43</t>
  </si>
  <si>
    <t>766441811</t>
  </si>
  <si>
    <t>Demontáž parapetních desek dřevěných nebo plastových šířky do 300 mm délky do 1m</t>
  </si>
  <si>
    <t>-1673064247</t>
  </si>
  <si>
    <t>44</t>
  </si>
  <si>
    <t>766622136</t>
  </si>
  <si>
    <t>Montáž oken plastových včetně montáže rámu na polyuretanovou pěnu plochy přes 1 m2 otevíravých nebo sklápěcích do celostěnových panelů nebo ocelových rámů, výšky přes 1,5 do 2,5 m</t>
  </si>
  <si>
    <t>117807883</t>
  </si>
  <si>
    <t>45</t>
  </si>
  <si>
    <t>611309782</t>
  </si>
  <si>
    <t>Okna a dveře balkonové celodřevěné okna REVITEX zdvojená, masiv SM okna tříkřídlová OS3B šířka x výška 180 x 150 cm</t>
  </si>
  <si>
    <t>-1471072622</t>
  </si>
  <si>
    <t>46</t>
  </si>
  <si>
    <t>611309783</t>
  </si>
  <si>
    <t>-1606906000</t>
  </si>
  <si>
    <t>47</t>
  </si>
  <si>
    <t>766622138</t>
  </si>
  <si>
    <t>Montáž oken plastových včetně montáže rámu na polyuretanovou pěnu plochy přes 1 m2 otevíravých nebo sklápěcích do celostěnových panelů nebo ocelových rámů, výšky přes 2,5 m</t>
  </si>
  <si>
    <t>1841962260</t>
  </si>
  <si>
    <t>48</t>
  </si>
  <si>
    <t>766622139</t>
  </si>
  <si>
    <t>859925337</t>
  </si>
  <si>
    <t>(19,8+2,3)*2*2*1,1</t>
  </si>
  <si>
    <t>51</t>
  </si>
  <si>
    <t>766694113</t>
  </si>
  <si>
    <t>Montáž ostatních truhlářských konstrukcí parapetních desek dřevěných nebo plastových šířky do 300 mm, délky přes 1600 do 2600 mm</t>
  </si>
  <si>
    <t>-272249187</t>
  </si>
  <si>
    <t>52</t>
  </si>
  <si>
    <t>611444012</t>
  </si>
  <si>
    <t>Okna a dveře balkónové z plastů parapety plastové vnitřní - Deceuninck komůrkové š x tl. x l (šířka x tloušťka x délka) 25 x 2 x 100 cm</t>
  </si>
  <si>
    <t>394823394</t>
  </si>
  <si>
    <t>49</t>
  </si>
  <si>
    <t>766660002</t>
  </si>
  <si>
    <t>Montáž dveřních křídel dřevěných nebo plastových otevíravých do ocelové zárubně povrchově upravených jednokřídlových, šířky přes 800 mm</t>
  </si>
  <si>
    <t>-307187177</t>
  </si>
  <si>
    <t>50</t>
  </si>
  <si>
    <t>611629366</t>
  </si>
  <si>
    <t>Dveře dřevěné vnitřní dýhované a fóliované dveře vnitřní hladké fóliované bez vrchního kování, zámek obyčejný laminované CPL (střednětlaký laminát) zámek obyčejný plné jednokřídlové 90 x 197 cm</t>
  </si>
  <si>
    <t>1045625891</t>
  </si>
  <si>
    <t>53</t>
  </si>
  <si>
    <t>998766102</t>
  </si>
  <si>
    <t>Přesun hmot pro konstrukce truhlářské stanovený z hmotnosti přesunovaného materiálu vodorovná dopravní vzdálenost do 50 m v objektech výšky přes 6 do 12 m</t>
  </si>
  <si>
    <t>13267954</t>
  </si>
  <si>
    <t>771</t>
  </si>
  <si>
    <t>Podlahy z dlaždic</t>
  </si>
  <si>
    <t>54</t>
  </si>
  <si>
    <t>771574113</t>
  </si>
  <si>
    <t>Montáž podlah z dlaždic keramických lepených flexibilním lepidlem režných nebo glazovaných hladkých přes 9 do 12 ks/ m2</t>
  </si>
  <si>
    <t>1787533758</t>
  </si>
  <si>
    <t>2,05*2,59</t>
  </si>
  <si>
    <t>55</t>
  </si>
  <si>
    <t>597611350</t>
  </si>
  <si>
    <t>Obkládačky a dlaždice keramické koupelny - RAKO dlaždice formát 30 x 30 x  0,8 cm  (barevné) ELECTRA                I.j.  (cen.skup. 72)</t>
  </si>
  <si>
    <t>1598315237</t>
  </si>
  <si>
    <t>5,31*1,1 'Přepočtené koeficientem množství</t>
  </si>
  <si>
    <t>56</t>
  </si>
  <si>
    <t>771591111</t>
  </si>
  <si>
    <t>Podlahy - ostatní práce penetrace podkladu</t>
  </si>
  <si>
    <t>1164620628</t>
  </si>
  <si>
    <t>57</t>
  </si>
  <si>
    <t>771591185</t>
  </si>
  <si>
    <t>Podlahy - ostatní práce řezání dlaždic keramických rovné</t>
  </si>
  <si>
    <t>1792459969</t>
  </si>
  <si>
    <t>(2,05+2,59)/0,3</t>
  </si>
  <si>
    <t>58</t>
  </si>
  <si>
    <t>998771202</t>
  </si>
  <si>
    <t>Přesun hmot pro podlahy z dlaždic stanovený procentní sazbou z ceny vodorovná dopravní vzdálenost do 50 m v objektech výšky přes 6 do 12 m</t>
  </si>
  <si>
    <t>-1101960085</t>
  </si>
  <si>
    <t>781</t>
  </si>
  <si>
    <t>Dokončovací práce - obklady</t>
  </si>
  <si>
    <t>62</t>
  </si>
  <si>
    <t>781474114</t>
  </si>
  <si>
    <t>Montáž obkladů vnitřních stěn z dlaždic keramických lepených flexibilním lepidlem režných nebo glazovaných hladkých přes 19 do 22 ks/m2</t>
  </si>
  <si>
    <t>785987052</t>
  </si>
  <si>
    <t>63</t>
  </si>
  <si>
    <t>597610390</t>
  </si>
  <si>
    <t>Obkládačky a dlaždice keramické koupelny - RAKO obkládačky formát 20 x 25 x  0,68 cm (bílé i barevné) NEO              I.j.  (cen.skup. 58)</t>
  </si>
  <si>
    <t>-1372649986</t>
  </si>
  <si>
    <t>17,179*1,1 'Přepočtené koeficientem množství</t>
  </si>
  <si>
    <t>59</t>
  </si>
  <si>
    <t>781483810</t>
  </si>
  <si>
    <t>Demontáž obkladů z mozaikových lepenců keramických nebo skleněných lepených</t>
  </si>
  <si>
    <t>1286759329</t>
  </si>
  <si>
    <t>0,3*2*2</t>
  </si>
  <si>
    <t>60</t>
  </si>
  <si>
    <t>781484114</t>
  </si>
  <si>
    <t>Montáž obkladů vnitřních stěn z mozaikových lepenců keramických nebo skleněných lepených flexibilním lepidlem dílce vel. 250 x 250 mm</t>
  </si>
  <si>
    <t>1713775714</t>
  </si>
  <si>
    <t>0,25*2*2</t>
  </si>
  <si>
    <t>61</t>
  </si>
  <si>
    <t>597612360</t>
  </si>
  <si>
    <t>Obkládačky a dlaždice keramické doplňky  k obkladům koupelny - RAKO INDIA  I.j. mozaika  2,3 x 2,3 30 x 30 x 0,6    oranžová,modrá   (cen.skup. 52)</t>
  </si>
  <si>
    <t>961046211</t>
  </si>
  <si>
    <t>1,2/(0,3*0,3)</t>
  </si>
  <si>
    <t>13,333*1,05 'Přepočtené koeficientem množství</t>
  </si>
  <si>
    <t>781494511</t>
  </si>
  <si>
    <t>Ostatní prvky plastové profily ukončovací a dilatační lepené flexibilním lepidlem ukončovací</t>
  </si>
  <si>
    <t>-1271539924</t>
  </si>
  <si>
    <t>2,05</t>
  </si>
  <si>
    <t>65</t>
  </si>
  <si>
    <t>781495111</t>
  </si>
  <si>
    <t>Ostatní prvky ostatní práce penetrace podkladu</t>
  </si>
  <si>
    <t>2045039919</t>
  </si>
  <si>
    <t>17,179</t>
  </si>
  <si>
    <t>66</t>
  </si>
  <si>
    <t>998781202</t>
  </si>
  <si>
    <t>Přesun hmot pro obklady keramické stanovený procentní sazbou z ceny vodorovná dopravní vzdálenost do 50 m v objektech výšky přes 6 do 12 m</t>
  </si>
  <si>
    <t>665033131</t>
  </si>
  <si>
    <t>783</t>
  </si>
  <si>
    <t>Dokončovací práce - nátěry</t>
  </si>
  <si>
    <t>67</t>
  </si>
  <si>
    <t>783314101</t>
  </si>
  <si>
    <t>Základní nátěr zámečnických konstrukcí jednonásobný syntetický</t>
  </si>
  <si>
    <t>-1993238823</t>
  </si>
  <si>
    <t>zárubně</t>
  </si>
  <si>
    <t>(2+0,9+2)*0,21</t>
  </si>
  <si>
    <t>84</t>
  </si>
  <si>
    <t>3483422512</t>
  </si>
  <si>
    <t>svítidlo  B LED stropní přisazené  27W, 2930lm,Ra80, 4000K,IP54</t>
  </si>
  <si>
    <t>1427883283</t>
  </si>
  <si>
    <t>85</t>
  </si>
  <si>
    <t>348381191</t>
  </si>
  <si>
    <t>svítidlo N1 nouzové osvětlení vestavné,1W,1h,122 lm, IP20 , osv trasy</t>
  </si>
  <si>
    <t>-31922235</t>
  </si>
  <si>
    <t>86</t>
  </si>
  <si>
    <t>348381192</t>
  </si>
  <si>
    <t>svítidlo N2 nouzové osvětlení vestavné,1W,1h,121 lm, IP20 , osv plochy</t>
  </si>
  <si>
    <t>2115489178</t>
  </si>
  <si>
    <t>87</t>
  </si>
  <si>
    <t>348381193</t>
  </si>
  <si>
    <t>svítidlo N3 nouzové osvětlení přisazené,1W,1h,118 lm, IP41 , osv plochy</t>
  </si>
  <si>
    <t>-758392705</t>
  </si>
  <si>
    <t>88</t>
  </si>
  <si>
    <t>348381194</t>
  </si>
  <si>
    <t>svítidlo N4 nouzové osvětlení vestavné,1W,1h,70 lm, IP20 , s piktogramem</t>
  </si>
  <si>
    <t>-2116232979</t>
  </si>
  <si>
    <t>68</t>
  </si>
  <si>
    <t>783317101</t>
  </si>
  <si>
    <t>Krycí nátěr (email) zámečnických konstrukcí jednonásobný syntetický standardní</t>
  </si>
  <si>
    <t>-1567020646</t>
  </si>
  <si>
    <t>(2+0,9+2)*0,21*2</t>
  </si>
  <si>
    <t>784</t>
  </si>
  <si>
    <t>Dokončovací práce - malby a tapety</t>
  </si>
  <si>
    <t>69</t>
  </si>
  <si>
    <t>784171111</t>
  </si>
  <si>
    <t>Zakrytí nemalovaných ploch (materiál ve specifikaci) včetně pozdějšího odkrytí svislých ploch např. stěn, oken, dveří v místnostech výšky do 3,80</t>
  </si>
  <si>
    <t>-358011949</t>
  </si>
  <si>
    <t>(96,32+4,8+62,4+11,09+76,28+55,05+7,67+67,03)*2</t>
  </si>
  <si>
    <t>70</t>
  </si>
  <si>
    <t>581248420</t>
  </si>
  <si>
    <t>Zeminy jílovinové - hlinky a nátěry malířské nátěry upravené tekuté PRIMALEX (systém) pásky a fólie - malířské potřeby páska do 60° C 7µ    4 x 5 m</t>
  </si>
  <si>
    <t>-1398021433</t>
  </si>
  <si>
    <t>761,28*1,05 'Přepočtené koeficientem množství</t>
  </si>
  <si>
    <t>71</t>
  </si>
  <si>
    <t>581248380</t>
  </si>
  <si>
    <t>Zeminy jílovinové - hlinky a nátěry malířské nátěry upravené tekuté PRIMALEX (systém) pásky a fólie - malířské potřeby páska do 60° C NARCAR      50mm x 50 m</t>
  </si>
  <si>
    <t>-1993737332</t>
  </si>
  <si>
    <t>(96,32+4,8+62,4+11,09+76,28+55,05+7,67+67,03)</t>
  </si>
  <si>
    <t>380,64*1,05 'Přepočtené koeficientem množství</t>
  </si>
  <si>
    <t>72</t>
  </si>
  <si>
    <t>784181111</t>
  </si>
  <si>
    <t>Penetrace podkladu jednonásobná základní silikátová v místnostech výšky do 3,80 m</t>
  </si>
  <si>
    <t>-1562173630</t>
  </si>
  <si>
    <t>2,05*2,59+(2,05+2,59+2,05+2,59)*1</t>
  </si>
  <si>
    <t>(4,34+4,5)*1,05*2</t>
  </si>
  <si>
    <t>Mezisoučet</t>
  </si>
  <si>
    <t>(5,8+6+6+6)*1,05*2+4,14*1,05</t>
  </si>
  <si>
    <t>(7,79*2++7+7+19,79+2+19,79)*1,05</t>
  </si>
  <si>
    <t>(9,4+3,34+2+3,34+9,4+7,34)*1,05</t>
  </si>
  <si>
    <t>(2+4+7,14+1,865+3,735+2+3,74+3,735+3,465)*1,05</t>
  </si>
  <si>
    <t>(4,4+2,85+6,05+1,5+2+4,18+1,865+1+4,18)*3,05+(2+2)*3,05</t>
  </si>
  <si>
    <t>(1,54+2,29+1,54+2,29+1,54+27,78+1,54+4,525+2,695+4,2+2,695+18,905)*1,06</t>
  </si>
  <si>
    <t>73</t>
  </si>
  <si>
    <t>784221101</t>
  </si>
  <si>
    <t>Malby z malířských směsí otěruvzdorných za sucha dvojnásobné, bílé za sucha otěruvzdorné dobře v místnostech výšky do 3,80 m</t>
  </si>
  <si>
    <t>-509097129</t>
  </si>
  <si>
    <t>Práce a dodávky M</t>
  </si>
  <si>
    <t>22-M</t>
  </si>
  <si>
    <t>Montáže oznam. a zabezp. zařízení</t>
  </si>
  <si>
    <t>89</t>
  </si>
  <si>
    <t>220260103</t>
  </si>
  <si>
    <t>Montáž krabicové rozvodky ACIDUR se 4 vývody</t>
  </si>
  <si>
    <t>-1425738639</t>
  </si>
  <si>
    <t>90</t>
  </si>
  <si>
    <t>220320029</t>
  </si>
  <si>
    <t xml:space="preserve">Demontáž a Montáž hodin </t>
  </si>
  <si>
    <t>1680372084</t>
  </si>
  <si>
    <t>91</t>
  </si>
  <si>
    <t>221330911</t>
  </si>
  <si>
    <t>Montáž pohybového detektoru 1 čidlo</t>
  </si>
  <si>
    <t>-1500740668</t>
  </si>
  <si>
    <t>92</t>
  </si>
  <si>
    <t>404830101</t>
  </si>
  <si>
    <t>detektor pohybový 230v,360deg,10 m,2000W, 30s-30 min,10-2000lux, IP 20</t>
  </si>
  <si>
    <t>-596282910</t>
  </si>
  <si>
    <t>93</t>
  </si>
  <si>
    <t>404830102</t>
  </si>
  <si>
    <t>detektor pohybový 230v,360deg,24 m,2000W, 30s-30 min,10-2000lux, IP 20</t>
  </si>
  <si>
    <t>813954925</t>
  </si>
  <si>
    <t>94</t>
  </si>
  <si>
    <t>404830103</t>
  </si>
  <si>
    <t>detektor pohybový 230v,360deg,24 m,2000W, 15s-30 min,10-2000lux, IP 20</t>
  </si>
  <si>
    <t>1090003292</t>
  </si>
  <si>
    <t>95</t>
  </si>
  <si>
    <t>404830104</t>
  </si>
  <si>
    <t>-1009908218</t>
  </si>
  <si>
    <t>118</t>
  </si>
  <si>
    <t>998722201</t>
  </si>
  <si>
    <t>Přesun hmot pro vnitřní vodovod v objektech v do 6 m</t>
  </si>
  <si>
    <t>1182366181</t>
  </si>
  <si>
    <t>33-M</t>
  </si>
  <si>
    <t>Montáže dopr.zaříz.,sklad. zař. a váh</t>
  </si>
  <si>
    <t>74</t>
  </si>
  <si>
    <t>331030329</t>
  </si>
  <si>
    <t>Montáž+dodávka schodolez pásový ,nosnost 130kg, otáčení o 360 deg, dojezd 60 poschodí, rovná i točitá schodiště včetně mechanického vozík</t>
  </si>
  <si>
    <t>653965327</t>
  </si>
  <si>
    <t>HZS</t>
  </si>
  <si>
    <t>Hodinové zúčtovací sazby</t>
  </si>
  <si>
    <t>96</t>
  </si>
  <si>
    <t>HZS3222</t>
  </si>
  <si>
    <t>Hodinová zúčtovací sazba montér slaboproudých zařízení odborný</t>
  </si>
  <si>
    <t>hod</t>
  </si>
  <si>
    <t>512</t>
  </si>
  <si>
    <t>1188304151</t>
  </si>
  <si>
    <t>VRN</t>
  </si>
  <si>
    <t>Vedlejší rozpočtové náklady</t>
  </si>
  <si>
    <t>VRN3</t>
  </si>
  <si>
    <t>Zařízení staveniště</t>
  </si>
  <si>
    <t>030001000</t>
  </si>
  <si>
    <t>Základní rozdělení průvodních činností a nákladů zařízení staveniště</t>
  </si>
  <si>
    <t>ks</t>
  </si>
  <si>
    <t>1024</t>
  </si>
  <si>
    <t>-1874258525</t>
  </si>
  <si>
    <t>107</t>
  </si>
  <si>
    <t>721174043</t>
  </si>
  <si>
    <t>Potrubí kanalizační z PP připojovací systém HT DN 50</t>
  </si>
  <si>
    <t>-514612064</t>
  </si>
  <si>
    <t>129</t>
  </si>
  <si>
    <t>725869101</t>
  </si>
  <si>
    <t>Montáž zápachových uzávěrek umyvadlových do DN 40</t>
  </si>
  <si>
    <t>-145568290</t>
  </si>
  <si>
    <t>130</t>
  </si>
  <si>
    <t>551613150</t>
  </si>
  <si>
    <t>uzávěrka zápachová umyvadl.podomítková HL134.0DN40</t>
  </si>
  <si>
    <t>-717550365</t>
  </si>
  <si>
    <t>16935-6 - Stavební úpravy-dodatek,Čáslavská 202,Seifertovi sady 20</t>
  </si>
  <si>
    <t>Čáslavská 202,Seifertovi sady 20</t>
  </si>
  <si>
    <t xml:space="preserve">    786 - Dokončovací práce - čalounické úpravy</t>
  </si>
  <si>
    <t>1018255876</t>
  </si>
  <si>
    <t>64*2</t>
  </si>
  <si>
    <t>997013213</t>
  </si>
  <si>
    <t>Vnitrostaveništní doprava suti a vybouraných hmot vodorovně do 50 m svisle ručně (nošením po schodech) pro budovy a haly výšky přes 9 do 12 m</t>
  </si>
  <si>
    <t>CS ÚRS 2016 02</t>
  </si>
  <si>
    <t>-1510119839</t>
  </si>
  <si>
    <t>344285050</t>
  </si>
  <si>
    <t>-1124148090</t>
  </si>
  <si>
    <t>0,64*10 'Přepočtené koeficientem množství</t>
  </si>
  <si>
    <t>997013813</t>
  </si>
  <si>
    <t>Poplatek za uložení stavebního odpadu na skládce (skládkovné) z plastických hmot</t>
  </si>
  <si>
    <t>647761350</t>
  </si>
  <si>
    <t>998012102</t>
  </si>
  <si>
    <t>Přesun hmot pro budovy občanské výstavby, bydlení, výrobu a služby s nosnou svislou konstrukcí monolitickou betonovou tyčovou s vyzdívaným obvodovým pláštěm vodorovná dopravní vzdálenost do 100 m pro budovy výšky přes 6 do 12 m</t>
  </si>
  <si>
    <t>-1477950388</t>
  </si>
  <si>
    <t>-607879095</t>
  </si>
  <si>
    <t>748121114</t>
  </si>
  <si>
    <t>Montáž svítidel zářivkových se zapojením vodičů společenských místností stropních přisazených  s krytem</t>
  </si>
  <si>
    <t>-1106475813</t>
  </si>
  <si>
    <t>"U18" 12</t>
  </si>
  <si>
    <t>"Labor 1"6</t>
  </si>
  <si>
    <t>"Labor 2"12</t>
  </si>
  <si>
    <t>"U22"10</t>
  </si>
  <si>
    <t>"U33"4</t>
  </si>
  <si>
    <t>"U24"4</t>
  </si>
  <si>
    <t>"U34"4</t>
  </si>
  <si>
    <t>"U121"12</t>
  </si>
  <si>
    <t>"</t>
  </si>
  <si>
    <t>856039755</t>
  </si>
  <si>
    <t>348144390</t>
  </si>
  <si>
    <t>svítidlo zářivkové stropní přímé,hliníková  mřížka , elektronický předřadník, 2x49W</t>
  </si>
  <si>
    <t>1419902232</t>
  </si>
  <si>
    <t>786</t>
  </si>
  <si>
    <t>Dokončovací práce - čalounické úpravy</t>
  </si>
  <si>
    <t>786624121</t>
  </si>
  <si>
    <t>Montáž zastiňujících žaluzií lamelových vertikálních  do oken zdvojených otevíravých, sklápěcích nebo vyklápěcích</t>
  </si>
  <si>
    <t>-1240711030</t>
  </si>
  <si>
    <t>"U18"3*1,6*2,4</t>
  </si>
  <si>
    <t>"Labor 1"1*1,6*2,4</t>
  </si>
  <si>
    <t>"U22"4*1,6*2,4</t>
  </si>
  <si>
    <t>"U33"3*1,6*2,4</t>
  </si>
  <si>
    <t>"U24"2*1,6*2,4</t>
  </si>
  <si>
    <t>"U34"3*1,6*2,4</t>
  </si>
  <si>
    <t>611406000</t>
  </si>
  <si>
    <t>žaluzie lamelová vertikální ,šíře lamely 127mm, kotvení do ostění,roztahování do stran</t>
  </si>
  <si>
    <t>77166070</t>
  </si>
  <si>
    <t>657160573</t>
  </si>
  <si>
    <t>16936 - Stavební úpravy Seifertovy sady 20,Kutná Hora</t>
  </si>
  <si>
    <t>Seifertovy sady čp.20</t>
  </si>
  <si>
    <t>SOŠaSOU řemesel,Kutná Hora,Čáslavská 202</t>
  </si>
  <si>
    <t>Kutnonorská stavební-projekce,Partyzánská 13</t>
  </si>
  <si>
    <t xml:space="preserve">    3 - Svislé a kompletní konstrukce</t>
  </si>
  <si>
    <t xml:space="preserve">    762 - Konstrukce tesařské</t>
  </si>
  <si>
    <t xml:space="preserve">    775 - Podlahy skládané</t>
  </si>
  <si>
    <t xml:space="preserve">    776 - Podlahy povlakové</t>
  </si>
  <si>
    <t>Svislé a kompletní konstrukce</t>
  </si>
  <si>
    <t>317121151</t>
  </si>
  <si>
    <t>Montáž překladů ze železobetonových prefabrikátů dodatečně do připravených rýh, světlosti otvoru do 1050 mm</t>
  </si>
  <si>
    <t>1024174323</t>
  </si>
  <si>
    <t>593211070</t>
  </si>
  <si>
    <t>Překlady železobetonové RZP    3/150 - R8    149  x 14 x 21,5</t>
  </si>
  <si>
    <t>-843729015</t>
  </si>
  <si>
    <t>2060280854</t>
  </si>
  <si>
    <t>(0,88+2,67+0,88)*2,15</t>
  </si>
  <si>
    <t>-824930544</t>
  </si>
  <si>
    <t>(1+2,1+2,1)*0,3</t>
  </si>
  <si>
    <t>631311114</t>
  </si>
  <si>
    <t>Mazanina z betonu prostého bez zvýšených nároků na prostředí tl. přes 50 do 80 mm tř. C 16/20</t>
  </si>
  <si>
    <t>1088800839</t>
  </si>
  <si>
    <t>(51,6+40,5)*0,1*1,02</t>
  </si>
  <si>
    <t>631319171</t>
  </si>
  <si>
    <t>Příplatek k cenám mazanin za stržení povrchu spodní vrstvy mazaniny latí před vložením výztuže nebo pletiva pro tl. obou vrstev mazaniny přes 50 do 80 mm</t>
  </si>
  <si>
    <t>308615670</t>
  </si>
  <si>
    <t>9,394</t>
  </si>
  <si>
    <t>631362021</t>
  </si>
  <si>
    <t>Výztuž mazanin ze svařovaných sítí z drátů typu KARI</t>
  </si>
  <si>
    <t>2134655530</t>
  </si>
  <si>
    <t>(51,6+40,5)*1,2/6*12,63/1000</t>
  </si>
  <si>
    <t>632481213</t>
  </si>
  <si>
    <t>Separační vrstva k oddělení podlahových vrstev z polyetylénové fólie</t>
  </si>
  <si>
    <t>-1085482176</t>
  </si>
  <si>
    <t>51,6+40,5</t>
  </si>
  <si>
    <t>636211423</t>
  </si>
  <si>
    <t xml:space="preserve">Vyrovnání stávajícího násypu pl.přes 4 m2 </t>
  </si>
  <si>
    <t>-703120791</t>
  </si>
  <si>
    <t>39+35,4</t>
  </si>
  <si>
    <t>učebny</t>
  </si>
  <si>
    <t>40,5+51,6</t>
  </si>
  <si>
    <t>chodby</t>
  </si>
  <si>
    <t>940403771</t>
  </si>
  <si>
    <t>553311170</t>
  </si>
  <si>
    <t>Zárubně kovové zárubně ocelové pro zdění H 110 800 L/P</t>
  </si>
  <si>
    <t>1263336581</t>
  </si>
  <si>
    <t>1677444166</t>
  </si>
  <si>
    <t>74,4+51,6+40,5</t>
  </si>
  <si>
    <t>965042131</t>
  </si>
  <si>
    <t>Bourání podkladů pod dlažby nebo litých celistvých podlah a mazanin betonových nebo z litého asfaltu tl. do 100 mm, plochy do 4 m2</t>
  </si>
  <si>
    <t>1857060228</t>
  </si>
  <si>
    <t>0,88*2,67*0,1</t>
  </si>
  <si>
    <t>-863077592</t>
  </si>
  <si>
    <t>(40,5+51,6)*0,1</t>
  </si>
  <si>
    <t>965081213</t>
  </si>
  <si>
    <t>Bourání podlah ostatních bez podkladního lože nebo mazaniny z dlaždic s jakoukoliv výplní spár keramických nebo xylolitových tl. do 10 mm, plochy přes 1 m2</t>
  </si>
  <si>
    <t>271122608</t>
  </si>
  <si>
    <t>0,88*2,67</t>
  </si>
  <si>
    <t>965082923</t>
  </si>
  <si>
    <t>Odstranění násypu pod podlahami nebo ochranného násypu na střechách tl. do 100 mm, plochy přes 2 m2</t>
  </si>
  <si>
    <t>-2029809751</t>
  </si>
  <si>
    <t>(35,4+39)*0,04*1,1</t>
  </si>
  <si>
    <t>-1279245044</t>
  </si>
  <si>
    <t>0,6*2</t>
  </si>
  <si>
    <t>971033541</t>
  </si>
  <si>
    <t>Vybourání otvorů ve zdivu základovém nebo nadzákladovém z cihel, tvárnic, příčkovek z cihel pálených na maltu vápennou nebo vápenocementovou plochy do 1 m2, tl. do 300 mm</t>
  </si>
  <si>
    <t>89884960</t>
  </si>
  <si>
    <t>2*0,2*0,35+1*0,3*0,3</t>
  </si>
  <si>
    <t>973031335</t>
  </si>
  <si>
    <t>Vysekání výklenků nebo kapes ve zdivu z cihel na maltu vápennou nebo vápenocementovou kapes, plochy do 0,16 m2, hl. do 300 mm</t>
  </si>
  <si>
    <t>-265214298</t>
  </si>
  <si>
    <t>978059541</t>
  </si>
  <si>
    <t>Odsekání obkladů stěn včetně otlučení podkladní omítky až na zdivo z obkládaček vnitřních, z jakýchkoliv materiálů, plochy přes 1 m2</t>
  </si>
  <si>
    <t>1808016518</t>
  </si>
  <si>
    <t>(0,78+2,67+0,78)*1,8</t>
  </si>
  <si>
    <t>1418316952</t>
  </si>
  <si>
    <t>1324433688</t>
  </si>
  <si>
    <t>-1709885370</t>
  </si>
  <si>
    <t>29,523*4 'Přepočtené koeficientem množství</t>
  </si>
  <si>
    <t>854286951</t>
  </si>
  <si>
    <t>1678940939</t>
  </si>
  <si>
    <t>29,523*9 'Přepočtené koeficientem množství</t>
  </si>
  <si>
    <t>1430040463</t>
  </si>
  <si>
    <t>713121111</t>
  </si>
  <si>
    <t>Montáž tepelné izolace podlah rohožemi, pásy, deskami, dílci, bloky (izolační materiál ve specifikaci) kladenými volně jednovrstvá</t>
  </si>
  <si>
    <t>1324699233</t>
  </si>
  <si>
    <t>74,4</t>
  </si>
  <si>
    <t>631514800</t>
  </si>
  <si>
    <t>Vlákno minerální a výrobky z něj (desky, skruže, pásy, rohože, vložkové pytle apod.) z minerální plsti ISOVER ISOVER - izolace plovoucích podlah deska ISOVER T-N, pro Izolace těžkých plovoucích podlah s vyšším namáháním tl. 25 mm</t>
  </si>
  <si>
    <t>-342116826</t>
  </si>
  <si>
    <t>166,5*1,02 'Přepočtené koeficientem množství</t>
  </si>
  <si>
    <t>713121211</t>
  </si>
  <si>
    <t>Montáž tepelné izolace podlah okrajovými pásky kladenými volně</t>
  </si>
  <si>
    <t>407621725</t>
  </si>
  <si>
    <t>25,1+23,8</t>
  </si>
  <si>
    <t>631402730</t>
  </si>
  <si>
    <t>Vlákno minerální a výrobky z něj (desky, skruže, pásy, rohože, vložkové pytle apod.) výrobky ROCKWOOL z minerální vlny ROCKWOOL - izolace plovoucích podlah izolační okrajové pásky STEPROCK, k zamezení zvukových a tepelných mostů mezi plovoucí mazaninou, dřevěnou podlahou a procházejícím zdivem šířka 80 mm  tl. 12 mm</t>
  </si>
  <si>
    <t>1758890065</t>
  </si>
  <si>
    <t>1046225811</t>
  </si>
  <si>
    <t>-566299167</t>
  </si>
  <si>
    <t>-733035871</t>
  </si>
  <si>
    <t>998713202</t>
  </si>
  <si>
    <t>Přesun hmot pro izolace tepelné stanovený procentní sazbou z ceny vodorovná dopravní vzdálenost do 50 m v objektech výšky přes 6 do 12 m</t>
  </si>
  <si>
    <t>749893764</t>
  </si>
  <si>
    <t>721100911</t>
  </si>
  <si>
    <t>Zazátkování hrdla potrubí kanalizačního</t>
  </si>
  <si>
    <t>CS ÚRS 2013 02</t>
  </si>
  <si>
    <t>1559392149</t>
  </si>
  <si>
    <t>721171803</t>
  </si>
  <si>
    <t>Demontáž potrubí z PVC do D 75</t>
  </si>
  <si>
    <t>347642199</t>
  </si>
  <si>
    <t>721171808</t>
  </si>
  <si>
    <t>Demontáž potrubí z PVC do D 114</t>
  </si>
  <si>
    <t>1109398823</t>
  </si>
  <si>
    <t>721171905</t>
  </si>
  <si>
    <t>Potrubí z PP vsazení odbočky do hrdla DN 110</t>
  </si>
  <si>
    <t>-2005216828</t>
  </si>
  <si>
    <t>721171912</t>
  </si>
  <si>
    <t>Potrubí z PP propojení potrubí DN 40</t>
  </si>
  <si>
    <t>-1586611202</t>
  </si>
  <si>
    <t>-953460062</t>
  </si>
  <si>
    <t>1312527868</t>
  </si>
  <si>
    <t>2010540583</t>
  </si>
  <si>
    <t>-891276965</t>
  </si>
  <si>
    <t>-1238292073</t>
  </si>
  <si>
    <t>1455499816</t>
  </si>
  <si>
    <t>722130901</t>
  </si>
  <si>
    <t>Potrubí pozinkované závitové zazátkování vývodu</t>
  </si>
  <si>
    <t>-482452011</t>
  </si>
  <si>
    <t>722170801</t>
  </si>
  <si>
    <t>Demontáž rozvodů vody z plastů do D 25</t>
  </si>
  <si>
    <t>-100383981</t>
  </si>
  <si>
    <t>722171932</t>
  </si>
  <si>
    <t>Potrubí plastové výměna trub nebo tvarovek D do 20 mm</t>
  </si>
  <si>
    <t>1902140961</t>
  </si>
  <si>
    <t>1790375410</t>
  </si>
  <si>
    <t>279207834</t>
  </si>
  <si>
    <t>1168598997</t>
  </si>
  <si>
    <t>1761034789</t>
  </si>
  <si>
    <t>-1320333653</t>
  </si>
  <si>
    <t>725110814</t>
  </si>
  <si>
    <t>Demontáž klozetu Kombi, odsávací</t>
  </si>
  <si>
    <t>-38378675</t>
  </si>
  <si>
    <t>490508918</t>
  </si>
  <si>
    <t>-1278129922</t>
  </si>
  <si>
    <t>136378948</t>
  </si>
  <si>
    <t>725210821</t>
  </si>
  <si>
    <t>Demontáž umyvadel bez výtokových armatur</t>
  </si>
  <si>
    <t>-346774053</t>
  </si>
  <si>
    <t>2109602302</t>
  </si>
  <si>
    <t>-86153145</t>
  </si>
  <si>
    <t>-1787453547</t>
  </si>
  <si>
    <t>-918477607</t>
  </si>
  <si>
    <t>725330820</t>
  </si>
  <si>
    <t>Demontáž výlevka diturvitová</t>
  </si>
  <si>
    <t>-697772082</t>
  </si>
  <si>
    <t>725810811</t>
  </si>
  <si>
    <t>Demontáž ventilů výtokových nástěnných</t>
  </si>
  <si>
    <t>-488321182</t>
  </si>
  <si>
    <t>792359855</t>
  </si>
  <si>
    <t>-990446925</t>
  </si>
  <si>
    <t>725820801</t>
  </si>
  <si>
    <t>Demontáž baterie nástěnné do G 3 / 4</t>
  </si>
  <si>
    <t>2046254250</t>
  </si>
  <si>
    <t>787198291</t>
  </si>
  <si>
    <t>725860811</t>
  </si>
  <si>
    <t>Demontáž uzávěrů zápachu jednoduchých</t>
  </si>
  <si>
    <t>1222164368</t>
  </si>
  <si>
    <t>1108396189</t>
  </si>
  <si>
    <t>912491982</t>
  </si>
  <si>
    <t>-93416531</t>
  </si>
  <si>
    <t>762</t>
  </si>
  <si>
    <t>Konstrukce tesařské</t>
  </si>
  <si>
    <t>590208854</t>
  </si>
  <si>
    <t>762511276</t>
  </si>
  <si>
    <t>Podlahové konstrukce podkladové z dřevoštěpkových desek OSB jednovrstvých šroubovaných na pero a drážku 22 mm broušených, tloušťky desky</t>
  </si>
  <si>
    <t>1165604316</t>
  </si>
  <si>
    <t>762522811</t>
  </si>
  <si>
    <t>Demontáž podlah s polštáři z prken tl. do 32 mm</t>
  </si>
  <si>
    <t>-476505101</t>
  </si>
  <si>
    <t>35,4+39</t>
  </si>
  <si>
    <t>998762202</t>
  </si>
  <si>
    <t>Přesun hmot pro konstrukce tesařské stanovený procentní sazbou z ceny vodorovná dopravní vzdálenost do 50 m v objektech výšky přes 6 do 12 m</t>
  </si>
  <si>
    <t>1417699625</t>
  </si>
  <si>
    <t>763111811</t>
  </si>
  <si>
    <t>Demontáž příček ze sádrokartonových desek s nosnou konstrukcí z ocelových profilů jednoduchých, opláštění jednoduché</t>
  </si>
  <si>
    <t>-602379621</t>
  </si>
  <si>
    <t>2,67*2,5+0,78*2,15-1,2-1,2</t>
  </si>
  <si>
    <t>763181811</t>
  </si>
  <si>
    <t>Demontáž kovových zárubní konstrukcí ze sádrokartonových příček výšky do 2,75 m jednokřídlových</t>
  </si>
  <si>
    <t>-718745510</t>
  </si>
  <si>
    <t>1+1</t>
  </si>
  <si>
    <t>766660001</t>
  </si>
  <si>
    <t>Montáž dveřních křídel dřevěných nebo plastových otevíravých do ocelové zárubně povrchově upravených jednokřídlových, šířky do 800 mm</t>
  </si>
  <si>
    <t>404324095</t>
  </si>
  <si>
    <t>611629344</t>
  </si>
  <si>
    <t>Dveře dřevěné vnitřní dýhované a fóliované dveře vnitřní hladké fóliované bez vrchního kování, zámek obyčejný laminované CPL (střednětlaký laminát) zámek obyčejný plné jednokřídlové 80 x 197 cm</t>
  </si>
  <si>
    <t>381421889</t>
  </si>
  <si>
    <t>766695213</t>
  </si>
  <si>
    <t>Montáž ostatních truhlářských konstrukcí prahů dveří jednokřídlových, šířky přes 100 mm</t>
  </si>
  <si>
    <t>-228671145</t>
  </si>
  <si>
    <t>611871810</t>
  </si>
  <si>
    <t>Výrobky dřevěné doplňkové pro stavební otvory - prahy prahy dveřní dřevěné dubové, tl. 2 cm délka cm       šířka cm 92            15</t>
  </si>
  <si>
    <t>1544746092</t>
  </si>
  <si>
    <t>998766202</t>
  </si>
  <si>
    <t>Přesun hmot pro konstrukce truhlářské stanovený procentní sazbou z ceny vodorovná dopravní vzdálenost do 50 m v objektech výšky přes 6 do 12 m</t>
  </si>
  <si>
    <t>885270963</t>
  </si>
  <si>
    <t>771474113</t>
  </si>
  <si>
    <t>Montáž soklíků z dlaždic keramických lepených flexibilním lepidlem rovných výšky přes 90 do 120 mm</t>
  </si>
  <si>
    <t>1977549666</t>
  </si>
  <si>
    <t>36,17+32,88</t>
  </si>
  <si>
    <t>597614070</t>
  </si>
  <si>
    <t>Obkládačky a dlaždice keramické TAURUS dlaždice keramické vysoce slinuté neglazované mrazuvzdorné S-hladké  SL- zdrsněné Color - hladké rozměr  19,8 x 19,8 x 0,9 Black  S              (cen.skup. 82)</t>
  </si>
  <si>
    <t>1186677230</t>
  </si>
  <si>
    <t>69,05*0,1</t>
  </si>
  <si>
    <t>1190076914</t>
  </si>
  <si>
    <t>-116193682</t>
  </si>
  <si>
    <t>2,35*1,1 'Přepočtené koeficientem množství</t>
  </si>
  <si>
    <t>1673909809</t>
  </si>
  <si>
    <t>7,56+6,93+9,45+8,82+5,67+13,86+6,3+5,1+3,57</t>
  </si>
  <si>
    <t>597612900</t>
  </si>
  <si>
    <t>Obkládačky a dlaždice keramické podlahy - RAKO dlaždice formát 30 x 30 x  0,8 cm  (barevné) BRICK     I.j. (cen.skup. 74)</t>
  </si>
  <si>
    <t>-1469317344</t>
  </si>
  <si>
    <t>67,26*1,1 'Přepočtené koeficientem množství</t>
  </si>
  <si>
    <t>771574116</t>
  </si>
  <si>
    <t>Montáž podlah z dlaždic keramických lepených flexibilním lepidlem režných nebo glazovaných hladkých přes 22 do 25 ks/ m2</t>
  </si>
  <si>
    <t>-643021835</t>
  </si>
  <si>
    <t>2,13+2,36+3,26+2,45+2,52+4,14+2,7+4,23</t>
  </si>
  <si>
    <t>604437221</t>
  </si>
  <si>
    <t>23,79*1,1 'Přepočtené koeficientem množství</t>
  </si>
  <si>
    <t>771579191</t>
  </si>
  <si>
    <t>Montáž podlah z dlaždic keramických Příplatek k cenám za plochu do 5 m2 jednotlivě</t>
  </si>
  <si>
    <t>-1564967431</t>
  </si>
  <si>
    <t>-529128718</t>
  </si>
  <si>
    <t>2,35</t>
  </si>
  <si>
    <t>771591161</t>
  </si>
  <si>
    <t>Podlahy - ostatní práce montáž profilu dilatační spáry v rovině dlažby</t>
  </si>
  <si>
    <t>-607133820</t>
  </si>
  <si>
    <t>2,45*4</t>
  </si>
  <si>
    <t>590541530</t>
  </si>
  <si>
    <t>Systémy podlahové a stěnové systém Schlüter - dilatační a odlehčovací spáry Schlüter-DILEX-AKSN profil dilatační, materiál: hliník, L= 2,5 m typ  (*barva)      výška x délka AKSN 100 …*      10 x 2500 mm</t>
  </si>
  <si>
    <t>-1733677747</t>
  </si>
  <si>
    <t>9,8</t>
  </si>
  <si>
    <t>9,8*1,1 'Přepočtené koeficientem množství</t>
  </si>
  <si>
    <t>-772424730</t>
  </si>
  <si>
    <t>(0,88+2,67)/0,3</t>
  </si>
  <si>
    <t>(sociálka)</t>
  </si>
  <si>
    <t>15,67+20,5+12,39+6,78+13,71</t>
  </si>
  <si>
    <t>(chobby sokl)</t>
  </si>
  <si>
    <t>324496370</t>
  </si>
  <si>
    <t>775</t>
  </si>
  <si>
    <t>Podlahy skládané</t>
  </si>
  <si>
    <t>775511810</t>
  </si>
  <si>
    <t>Demontáž podlah vlysových s lištami přibíjených</t>
  </si>
  <si>
    <t>-1712370662</t>
  </si>
  <si>
    <t>775591195</t>
  </si>
  <si>
    <t>Ostatní prvky pro plovoucí podlahy montáž parozábrany bez samolepicího proužku</t>
  </si>
  <si>
    <t>-1562985271</t>
  </si>
  <si>
    <t>611553650</t>
  </si>
  <si>
    <t>Podlahoviny dřevěné příslušenství k plovoucím podlahám podložky parozábrana Mirelon na povrchu s 0,2 mm LDPE folií tloušťka 2,2 mm šíře 1,1 m</t>
  </si>
  <si>
    <t>-1102029587</t>
  </si>
  <si>
    <t>998775202</t>
  </si>
  <si>
    <t>Přesun hmot pro podlahy skládané stanovený procentní sazbou z ceny vodorovná dopravní vzdálenost do 50 m v objektech výšky přes 6 do 12 m</t>
  </si>
  <si>
    <t>-1767886807</t>
  </si>
  <si>
    <t>776</t>
  </si>
  <si>
    <t>Podlahy povlakové</t>
  </si>
  <si>
    <t>776111311</t>
  </si>
  <si>
    <t>Příprava podkladu vysátí podlah</t>
  </si>
  <si>
    <t>1409249660</t>
  </si>
  <si>
    <t>776121111</t>
  </si>
  <si>
    <t>Příprava podkladu penetrace vodou ředitelná na savý podklad (válečkováním) ředěná v poměru 1:3 podlah</t>
  </si>
  <si>
    <t>-272885638</t>
  </si>
  <si>
    <t>776141121</t>
  </si>
  <si>
    <t>Příprava podkladu vyrovnání samonivelační stěrkou podlah min.pevnosti 30 MPa, tloušťky do 3 mm</t>
  </si>
  <si>
    <t>682022168</t>
  </si>
  <si>
    <t>776201811</t>
  </si>
  <si>
    <t>Demontáž povlakových podlahovin lepených ručně bez podložky</t>
  </si>
  <si>
    <t>206538279</t>
  </si>
  <si>
    <t>9,6+12,9+18</t>
  </si>
  <si>
    <t>776221121</t>
  </si>
  <si>
    <t>Montáž podlahovin z PVC lepením standardním lepidlem z pásů elektrostaticky vodivých</t>
  </si>
  <si>
    <t>853775045</t>
  </si>
  <si>
    <t>284110250</t>
  </si>
  <si>
    <t>Podlahoviny z polyvinylchloridu bez podkladu heterogenní podlahová krytina pásy povlakové z PVC, role 2 m pásy povlakové z PVC homogenní elektrostaticky vodivé Primus 2000 SD, tl. 2,00 mm, antistatické (do 1000Mohm)</t>
  </si>
  <si>
    <t>528634531</t>
  </si>
  <si>
    <t>74,4*1,1 'Přepočtené koeficientem množství</t>
  </si>
  <si>
    <t>776410811</t>
  </si>
  <si>
    <t>Demontáž soklíků nebo lišt pryžových nebo plastových</t>
  </si>
  <si>
    <t>1443571730</t>
  </si>
  <si>
    <t>12,39+6,78+13,71</t>
  </si>
  <si>
    <t>776421111</t>
  </si>
  <si>
    <t>Montáž lišt obvodových lepených</t>
  </si>
  <si>
    <t>-1752078603</t>
  </si>
  <si>
    <t>283421400</t>
  </si>
  <si>
    <t>Profily z měkčeného polyvinylchloridu lišty pro obklady, délka 2,5 m barva šedá , profil číslo 8</t>
  </si>
  <si>
    <t>-175112484</t>
  </si>
  <si>
    <t>48,9</t>
  </si>
  <si>
    <t>48,9*1,02 'Přepočtené koeficientem množství</t>
  </si>
  <si>
    <t>998776202</t>
  </si>
  <si>
    <t>Přesun hmot pro podlahy povlakové stanovený procentní sazbou z ceny vodorovná dopravní vzdálenost do 50 m v objektech výšky přes 6 do 12 m</t>
  </si>
  <si>
    <t>-1679661177</t>
  </si>
  <si>
    <t>781413911</t>
  </si>
  <si>
    <t>Opravy obkladů z obkladaček pórovinových lepených, při velikosti obkladaček do 22 ks/ m2</t>
  </si>
  <si>
    <t>1475836400</t>
  </si>
  <si>
    <t>8+8</t>
  </si>
  <si>
    <t>-217012073</t>
  </si>
  <si>
    <t>16*0,25*0,2</t>
  </si>
  <si>
    <t>1812479083</t>
  </si>
  <si>
    <t>(0,88+2,67+0,88)*1,8</t>
  </si>
  <si>
    <t>1634526359</t>
  </si>
  <si>
    <t>7,974</t>
  </si>
  <si>
    <t>7,974*1,1 'Přepočtené koeficientem množství</t>
  </si>
  <si>
    <t>-967322479</t>
  </si>
  <si>
    <t>1211015402</t>
  </si>
  <si>
    <t>359667706</t>
  </si>
  <si>
    <t>-1091526205</t>
  </si>
  <si>
    <t>(2+2+0,8)*0,21</t>
  </si>
  <si>
    <t>-615230886</t>
  </si>
  <si>
    <t>1,008</t>
  </si>
  <si>
    <t>725590811</t>
  </si>
  <si>
    <t>Přemístění vnitrostaveništní demontovaných pro zařizovací předměty v objektech výšky do 6 m</t>
  </si>
  <si>
    <t>39931190</t>
  </si>
  <si>
    <t>783801501</t>
  </si>
  <si>
    <t>Příprava podkladu omítek před provedením nátěru omytí</t>
  </si>
  <si>
    <t>886973542</t>
  </si>
  <si>
    <t>78,912</t>
  </si>
  <si>
    <t>783817121</t>
  </si>
  <si>
    <t>Krycí (ochranný ) nátěr omítek jednonásobný hladkých omítek hladkých, zrnitých tenkovrstvých nebo štukových stupně členitosti 1 a 2 syntetický</t>
  </si>
  <si>
    <t>-1122600221</t>
  </si>
  <si>
    <t>32,88*1,2*2</t>
  </si>
  <si>
    <t>-2135209201</t>
  </si>
  <si>
    <t>730,028</t>
  </si>
  <si>
    <t>1850196494</t>
  </si>
  <si>
    <t>(3,73+5,19)*2*2,8</t>
  </si>
  <si>
    <t>(4,68+1,92)*2*2,8</t>
  </si>
  <si>
    <t>(4,23+1,92)*2*2,8</t>
  </si>
  <si>
    <t>(2,5+2,12)*2*2,8</t>
  </si>
  <si>
    <t>51,6*1,2</t>
  </si>
  <si>
    <t>(12,85+10,2+10,2+12,85-3,12)*4</t>
  </si>
  <si>
    <t>6+(2,3+2,67)*2*1,1</t>
  </si>
  <si>
    <t>8,5*2,9</t>
  </si>
  <si>
    <t>(5,7+6,65)*2*4</t>
  </si>
  <si>
    <t>(5,7+6,01)*2*4</t>
  </si>
  <si>
    <t>Montáž výtahů - dodatek Montáž zvedací plošina pro osoby - invalidní vozík ZP1</t>
  </si>
  <si>
    <t>-1133622250</t>
  </si>
  <si>
    <t>ks…</t>
  </si>
  <si>
    <t>-1047745762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</si>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</sst>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9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21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166" fontId="34" fillId="0" borderId="14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2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0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6"/>
  <sheetViews>
    <sheetView showGridLines="0" workbookViewId="0" topLeftCell="A1">
      <pane ySplit="1" topLeftCell="A85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79"/>
      <c r="AS2" s="379"/>
      <c r="AT2" s="379"/>
      <c r="AU2" s="379"/>
      <c r="AV2" s="379"/>
      <c r="AW2" s="379"/>
      <c r="AX2" s="379"/>
      <c r="AY2" s="379"/>
      <c r="AZ2" s="379"/>
      <c r="BA2" s="379"/>
      <c r="BB2" s="379"/>
      <c r="BC2" s="379"/>
      <c r="BD2" s="379"/>
      <c r="BE2" s="379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44" t="s">
        <v>16</v>
      </c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29"/>
      <c r="AQ5" s="31"/>
      <c r="BE5" s="342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46" t="s">
        <v>19</v>
      </c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29"/>
      <c r="AQ6" s="31"/>
      <c r="BE6" s="343"/>
      <c r="BS6" s="24" t="s">
        <v>8</v>
      </c>
    </row>
    <row r="7" spans="2:71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21</v>
      </c>
      <c r="AO7" s="29"/>
      <c r="AP7" s="29"/>
      <c r="AQ7" s="31"/>
      <c r="BE7" s="343"/>
      <c r="BS7" s="24" t="s">
        <v>8</v>
      </c>
    </row>
    <row r="8" spans="2:71" ht="14.45" customHeight="1">
      <c r="B8" s="28"/>
      <c r="C8" s="29"/>
      <c r="D8" s="37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25</v>
      </c>
      <c r="AL8" s="29"/>
      <c r="AM8" s="29"/>
      <c r="AN8" s="38" t="s">
        <v>26</v>
      </c>
      <c r="AO8" s="29"/>
      <c r="AP8" s="29"/>
      <c r="AQ8" s="31"/>
      <c r="BE8" s="343"/>
      <c r="BS8" s="24" t="s">
        <v>8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43"/>
      <c r="BS9" s="24" t="s">
        <v>8</v>
      </c>
    </row>
    <row r="10" spans="2:71" ht="14.45" customHeight="1">
      <c r="B10" s="28"/>
      <c r="C10" s="29"/>
      <c r="D10" s="37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28</v>
      </c>
      <c r="AL10" s="29"/>
      <c r="AM10" s="29"/>
      <c r="AN10" s="35" t="s">
        <v>21</v>
      </c>
      <c r="AO10" s="29"/>
      <c r="AP10" s="29"/>
      <c r="AQ10" s="31"/>
      <c r="BE10" s="343"/>
      <c r="BS10" s="24" t="s">
        <v>8</v>
      </c>
    </row>
    <row r="11" spans="2:71" ht="18.4" customHeight="1">
      <c r="B11" s="28"/>
      <c r="C11" s="29"/>
      <c r="D11" s="29"/>
      <c r="E11" s="35" t="s">
        <v>29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30</v>
      </c>
      <c r="AL11" s="29"/>
      <c r="AM11" s="29"/>
      <c r="AN11" s="35" t="s">
        <v>21</v>
      </c>
      <c r="AO11" s="29"/>
      <c r="AP11" s="29"/>
      <c r="AQ11" s="31"/>
      <c r="BE11" s="343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43"/>
      <c r="BS12" s="24" t="s">
        <v>8</v>
      </c>
    </row>
    <row r="13" spans="2:71" ht="14.45" customHeight="1">
      <c r="B13" s="28"/>
      <c r="C13" s="29"/>
      <c r="D13" s="37" t="s">
        <v>31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28</v>
      </c>
      <c r="AL13" s="29"/>
      <c r="AM13" s="29"/>
      <c r="AN13" s="39" t="s">
        <v>32</v>
      </c>
      <c r="AO13" s="29"/>
      <c r="AP13" s="29"/>
      <c r="AQ13" s="31"/>
      <c r="BE13" s="343"/>
      <c r="BS13" s="24" t="s">
        <v>8</v>
      </c>
    </row>
    <row r="14" spans="2:71" ht="13.5">
      <c r="B14" s="28"/>
      <c r="C14" s="29"/>
      <c r="D14" s="29"/>
      <c r="E14" s="347" t="s">
        <v>32</v>
      </c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7" t="s">
        <v>30</v>
      </c>
      <c r="AL14" s="29"/>
      <c r="AM14" s="29"/>
      <c r="AN14" s="39" t="s">
        <v>32</v>
      </c>
      <c r="AO14" s="29"/>
      <c r="AP14" s="29"/>
      <c r="AQ14" s="31"/>
      <c r="BE14" s="343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43"/>
      <c r="BS15" s="24" t="s">
        <v>6</v>
      </c>
    </row>
    <row r="16" spans="2:71" ht="14.45" customHeight="1">
      <c r="B16" s="28"/>
      <c r="C16" s="29"/>
      <c r="D16" s="37" t="s">
        <v>33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28</v>
      </c>
      <c r="AL16" s="29"/>
      <c r="AM16" s="29"/>
      <c r="AN16" s="35" t="s">
        <v>34</v>
      </c>
      <c r="AO16" s="29"/>
      <c r="AP16" s="29"/>
      <c r="AQ16" s="31"/>
      <c r="BE16" s="343"/>
      <c r="BS16" s="24" t="s">
        <v>6</v>
      </c>
    </row>
    <row r="17" spans="2:71" ht="18.4" customHeight="1">
      <c r="B17" s="28"/>
      <c r="C17" s="29"/>
      <c r="D17" s="29"/>
      <c r="E17" s="35" t="s">
        <v>35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30</v>
      </c>
      <c r="AL17" s="29"/>
      <c r="AM17" s="29"/>
      <c r="AN17" s="35" t="s">
        <v>36</v>
      </c>
      <c r="AO17" s="29"/>
      <c r="AP17" s="29"/>
      <c r="AQ17" s="31"/>
      <c r="BE17" s="343"/>
      <c r="BS17" s="24" t="s">
        <v>37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43"/>
      <c r="BS18" s="24" t="s">
        <v>8</v>
      </c>
    </row>
    <row r="19" spans="2:71" ht="14.45" customHeight="1">
      <c r="B19" s="28"/>
      <c r="C19" s="29"/>
      <c r="D19" s="37" t="s">
        <v>38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43"/>
      <c r="BS19" s="24" t="s">
        <v>8</v>
      </c>
    </row>
    <row r="20" spans="2:71" ht="16.5" customHeight="1">
      <c r="B20" s="28"/>
      <c r="C20" s="29"/>
      <c r="D20" s="29"/>
      <c r="E20" s="349" t="s">
        <v>21</v>
      </c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29"/>
      <c r="AP20" s="29"/>
      <c r="AQ20" s="31"/>
      <c r="BE20" s="343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43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43"/>
    </row>
    <row r="23" spans="2:57" s="1" customFormat="1" ht="25.9" customHeight="1">
      <c r="B23" s="41"/>
      <c r="C23" s="42"/>
      <c r="D23" s="43" t="s">
        <v>39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50">
        <f>ROUND(AG51,2)</f>
        <v>0</v>
      </c>
      <c r="AL23" s="351"/>
      <c r="AM23" s="351"/>
      <c r="AN23" s="351"/>
      <c r="AO23" s="351"/>
      <c r="AP23" s="42"/>
      <c r="AQ23" s="45"/>
      <c r="BE23" s="343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43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52" t="s">
        <v>40</v>
      </c>
      <c r="M25" s="352"/>
      <c r="N25" s="352"/>
      <c r="O25" s="352"/>
      <c r="P25" s="42"/>
      <c r="Q25" s="42"/>
      <c r="R25" s="42"/>
      <c r="S25" s="42"/>
      <c r="T25" s="42"/>
      <c r="U25" s="42"/>
      <c r="V25" s="42"/>
      <c r="W25" s="352" t="s">
        <v>41</v>
      </c>
      <c r="X25" s="352"/>
      <c r="Y25" s="352"/>
      <c r="Z25" s="352"/>
      <c r="AA25" s="352"/>
      <c r="AB25" s="352"/>
      <c r="AC25" s="352"/>
      <c r="AD25" s="352"/>
      <c r="AE25" s="352"/>
      <c r="AF25" s="42"/>
      <c r="AG25" s="42"/>
      <c r="AH25" s="42"/>
      <c r="AI25" s="42"/>
      <c r="AJ25" s="42"/>
      <c r="AK25" s="352" t="s">
        <v>42</v>
      </c>
      <c r="AL25" s="352"/>
      <c r="AM25" s="352"/>
      <c r="AN25" s="352"/>
      <c r="AO25" s="352"/>
      <c r="AP25" s="42"/>
      <c r="AQ25" s="45"/>
      <c r="BE25" s="343"/>
    </row>
    <row r="26" spans="2:57" s="2" customFormat="1" ht="14.45" customHeight="1">
      <c r="B26" s="47"/>
      <c r="C26" s="48"/>
      <c r="D26" s="49" t="s">
        <v>43</v>
      </c>
      <c r="E26" s="48"/>
      <c r="F26" s="49" t="s">
        <v>44</v>
      </c>
      <c r="G26" s="48"/>
      <c r="H26" s="48"/>
      <c r="I26" s="48"/>
      <c r="J26" s="48"/>
      <c r="K26" s="48"/>
      <c r="L26" s="353">
        <v>0.21</v>
      </c>
      <c r="M26" s="354"/>
      <c r="N26" s="354"/>
      <c r="O26" s="354"/>
      <c r="P26" s="48"/>
      <c r="Q26" s="48"/>
      <c r="R26" s="48"/>
      <c r="S26" s="48"/>
      <c r="T26" s="48"/>
      <c r="U26" s="48"/>
      <c r="V26" s="48"/>
      <c r="W26" s="355">
        <f>ROUND(AZ51,2)</f>
        <v>0</v>
      </c>
      <c r="X26" s="354"/>
      <c r="Y26" s="354"/>
      <c r="Z26" s="354"/>
      <c r="AA26" s="354"/>
      <c r="AB26" s="354"/>
      <c r="AC26" s="354"/>
      <c r="AD26" s="354"/>
      <c r="AE26" s="354"/>
      <c r="AF26" s="48"/>
      <c r="AG26" s="48"/>
      <c r="AH26" s="48"/>
      <c r="AI26" s="48"/>
      <c r="AJ26" s="48"/>
      <c r="AK26" s="355">
        <f>ROUND(AV51,2)</f>
        <v>0</v>
      </c>
      <c r="AL26" s="354"/>
      <c r="AM26" s="354"/>
      <c r="AN26" s="354"/>
      <c r="AO26" s="354"/>
      <c r="AP26" s="48"/>
      <c r="AQ26" s="50"/>
      <c r="BE26" s="343"/>
    </row>
    <row r="27" spans="2:57" s="2" customFormat="1" ht="14.45" customHeight="1">
      <c r="B27" s="47"/>
      <c r="C27" s="48"/>
      <c r="D27" s="48"/>
      <c r="E27" s="48"/>
      <c r="F27" s="49" t="s">
        <v>45</v>
      </c>
      <c r="G27" s="48"/>
      <c r="H27" s="48"/>
      <c r="I27" s="48"/>
      <c r="J27" s="48"/>
      <c r="K27" s="48"/>
      <c r="L27" s="353">
        <v>0.15</v>
      </c>
      <c r="M27" s="354"/>
      <c r="N27" s="354"/>
      <c r="O27" s="354"/>
      <c r="P27" s="48"/>
      <c r="Q27" s="48"/>
      <c r="R27" s="48"/>
      <c r="S27" s="48"/>
      <c r="T27" s="48"/>
      <c r="U27" s="48"/>
      <c r="V27" s="48"/>
      <c r="W27" s="355">
        <f>ROUND(BA51,2)</f>
        <v>0</v>
      </c>
      <c r="X27" s="354"/>
      <c r="Y27" s="354"/>
      <c r="Z27" s="354"/>
      <c r="AA27" s="354"/>
      <c r="AB27" s="354"/>
      <c r="AC27" s="354"/>
      <c r="AD27" s="354"/>
      <c r="AE27" s="354"/>
      <c r="AF27" s="48"/>
      <c r="AG27" s="48"/>
      <c r="AH27" s="48"/>
      <c r="AI27" s="48"/>
      <c r="AJ27" s="48"/>
      <c r="AK27" s="355">
        <f>ROUND(AW51,2)</f>
        <v>0</v>
      </c>
      <c r="AL27" s="354"/>
      <c r="AM27" s="354"/>
      <c r="AN27" s="354"/>
      <c r="AO27" s="354"/>
      <c r="AP27" s="48"/>
      <c r="AQ27" s="50"/>
      <c r="BE27" s="343"/>
    </row>
    <row r="28" spans="2:57" s="2" customFormat="1" ht="14.45" customHeight="1" hidden="1">
      <c r="B28" s="47"/>
      <c r="C28" s="48"/>
      <c r="D28" s="48"/>
      <c r="E28" s="48"/>
      <c r="F28" s="49" t="s">
        <v>46</v>
      </c>
      <c r="G28" s="48"/>
      <c r="H28" s="48"/>
      <c r="I28" s="48"/>
      <c r="J28" s="48"/>
      <c r="K28" s="48"/>
      <c r="L28" s="353">
        <v>0.21</v>
      </c>
      <c r="M28" s="354"/>
      <c r="N28" s="354"/>
      <c r="O28" s="354"/>
      <c r="P28" s="48"/>
      <c r="Q28" s="48"/>
      <c r="R28" s="48"/>
      <c r="S28" s="48"/>
      <c r="T28" s="48"/>
      <c r="U28" s="48"/>
      <c r="V28" s="48"/>
      <c r="W28" s="355">
        <f>ROUND(BB51,2)</f>
        <v>0</v>
      </c>
      <c r="X28" s="354"/>
      <c r="Y28" s="354"/>
      <c r="Z28" s="354"/>
      <c r="AA28" s="354"/>
      <c r="AB28" s="354"/>
      <c r="AC28" s="354"/>
      <c r="AD28" s="354"/>
      <c r="AE28" s="354"/>
      <c r="AF28" s="48"/>
      <c r="AG28" s="48"/>
      <c r="AH28" s="48"/>
      <c r="AI28" s="48"/>
      <c r="AJ28" s="48"/>
      <c r="AK28" s="355">
        <v>0</v>
      </c>
      <c r="AL28" s="354"/>
      <c r="AM28" s="354"/>
      <c r="AN28" s="354"/>
      <c r="AO28" s="354"/>
      <c r="AP28" s="48"/>
      <c r="AQ28" s="50"/>
      <c r="BE28" s="343"/>
    </row>
    <row r="29" spans="2:57" s="2" customFormat="1" ht="14.45" customHeight="1" hidden="1">
      <c r="B29" s="47"/>
      <c r="C29" s="48"/>
      <c r="D29" s="48"/>
      <c r="E29" s="48"/>
      <c r="F29" s="49" t="s">
        <v>47</v>
      </c>
      <c r="G29" s="48"/>
      <c r="H29" s="48"/>
      <c r="I29" s="48"/>
      <c r="J29" s="48"/>
      <c r="K29" s="48"/>
      <c r="L29" s="353">
        <v>0.15</v>
      </c>
      <c r="M29" s="354"/>
      <c r="N29" s="354"/>
      <c r="O29" s="354"/>
      <c r="P29" s="48"/>
      <c r="Q29" s="48"/>
      <c r="R29" s="48"/>
      <c r="S29" s="48"/>
      <c r="T29" s="48"/>
      <c r="U29" s="48"/>
      <c r="V29" s="48"/>
      <c r="W29" s="355">
        <f>ROUND(BC51,2)</f>
        <v>0</v>
      </c>
      <c r="X29" s="354"/>
      <c r="Y29" s="354"/>
      <c r="Z29" s="354"/>
      <c r="AA29" s="354"/>
      <c r="AB29" s="354"/>
      <c r="AC29" s="354"/>
      <c r="AD29" s="354"/>
      <c r="AE29" s="354"/>
      <c r="AF29" s="48"/>
      <c r="AG29" s="48"/>
      <c r="AH29" s="48"/>
      <c r="AI29" s="48"/>
      <c r="AJ29" s="48"/>
      <c r="AK29" s="355">
        <v>0</v>
      </c>
      <c r="AL29" s="354"/>
      <c r="AM29" s="354"/>
      <c r="AN29" s="354"/>
      <c r="AO29" s="354"/>
      <c r="AP29" s="48"/>
      <c r="AQ29" s="50"/>
      <c r="BE29" s="343"/>
    </row>
    <row r="30" spans="2:57" s="2" customFormat="1" ht="14.45" customHeight="1" hidden="1">
      <c r="B30" s="47"/>
      <c r="C30" s="48"/>
      <c r="D30" s="48"/>
      <c r="E30" s="48"/>
      <c r="F30" s="49" t="s">
        <v>48</v>
      </c>
      <c r="G30" s="48"/>
      <c r="H30" s="48"/>
      <c r="I30" s="48"/>
      <c r="J30" s="48"/>
      <c r="K30" s="48"/>
      <c r="L30" s="353">
        <v>0</v>
      </c>
      <c r="M30" s="354"/>
      <c r="N30" s="354"/>
      <c r="O30" s="354"/>
      <c r="P30" s="48"/>
      <c r="Q30" s="48"/>
      <c r="R30" s="48"/>
      <c r="S30" s="48"/>
      <c r="T30" s="48"/>
      <c r="U30" s="48"/>
      <c r="V30" s="48"/>
      <c r="W30" s="355">
        <f>ROUND(BD51,2)</f>
        <v>0</v>
      </c>
      <c r="X30" s="354"/>
      <c r="Y30" s="354"/>
      <c r="Z30" s="354"/>
      <c r="AA30" s="354"/>
      <c r="AB30" s="354"/>
      <c r="AC30" s="354"/>
      <c r="AD30" s="354"/>
      <c r="AE30" s="354"/>
      <c r="AF30" s="48"/>
      <c r="AG30" s="48"/>
      <c r="AH30" s="48"/>
      <c r="AI30" s="48"/>
      <c r="AJ30" s="48"/>
      <c r="AK30" s="355">
        <v>0</v>
      </c>
      <c r="AL30" s="354"/>
      <c r="AM30" s="354"/>
      <c r="AN30" s="354"/>
      <c r="AO30" s="354"/>
      <c r="AP30" s="48"/>
      <c r="AQ30" s="50"/>
      <c r="BE30" s="343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43"/>
    </row>
    <row r="32" spans="2:57" s="1" customFormat="1" ht="25.9" customHeight="1">
      <c r="B32" s="41"/>
      <c r="C32" s="51"/>
      <c r="D32" s="52" t="s">
        <v>49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50</v>
      </c>
      <c r="U32" s="53"/>
      <c r="V32" s="53"/>
      <c r="W32" s="53"/>
      <c r="X32" s="356" t="s">
        <v>51</v>
      </c>
      <c r="Y32" s="357"/>
      <c r="Z32" s="357"/>
      <c r="AA32" s="357"/>
      <c r="AB32" s="357"/>
      <c r="AC32" s="53"/>
      <c r="AD32" s="53"/>
      <c r="AE32" s="53"/>
      <c r="AF32" s="53"/>
      <c r="AG32" s="53"/>
      <c r="AH32" s="53"/>
      <c r="AI32" s="53"/>
      <c r="AJ32" s="53"/>
      <c r="AK32" s="358">
        <f>SUM(AK23:AK30)</f>
        <v>0</v>
      </c>
      <c r="AL32" s="357"/>
      <c r="AM32" s="357"/>
      <c r="AN32" s="357"/>
      <c r="AO32" s="359"/>
      <c r="AP32" s="51"/>
      <c r="AQ32" s="55"/>
      <c r="BE32" s="343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52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16935-6f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60" t="str">
        <f>K6</f>
        <v>SOŠ a SOU řemesel Kutná Hora, stavební úpravy Čáslavská 202, Seifertovy sady 20</v>
      </c>
      <c r="M42" s="361"/>
      <c r="N42" s="361"/>
      <c r="O42" s="361"/>
      <c r="P42" s="361"/>
      <c r="Q42" s="361"/>
      <c r="R42" s="361"/>
      <c r="S42" s="361"/>
      <c r="T42" s="361"/>
      <c r="U42" s="361"/>
      <c r="V42" s="361"/>
      <c r="W42" s="361"/>
      <c r="X42" s="361"/>
      <c r="Y42" s="361"/>
      <c r="Z42" s="361"/>
      <c r="AA42" s="361"/>
      <c r="AB42" s="361"/>
      <c r="AC42" s="361"/>
      <c r="AD42" s="361"/>
      <c r="AE42" s="361"/>
      <c r="AF42" s="361"/>
      <c r="AG42" s="361"/>
      <c r="AH42" s="361"/>
      <c r="AI42" s="361"/>
      <c r="AJ42" s="361"/>
      <c r="AK42" s="361"/>
      <c r="AL42" s="361"/>
      <c r="AM42" s="361"/>
      <c r="AN42" s="361"/>
      <c r="AO42" s="361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3.5">
      <c r="B44" s="41"/>
      <c r="C44" s="65" t="s">
        <v>23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Čáslavská 202, Seifertovy sady 20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25</v>
      </c>
      <c r="AJ44" s="63"/>
      <c r="AK44" s="63"/>
      <c r="AL44" s="63"/>
      <c r="AM44" s="362" t="str">
        <f>IF(AN8="","",AN8)</f>
        <v>8. 11. 2017</v>
      </c>
      <c r="AN44" s="362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3.5">
      <c r="B46" s="41"/>
      <c r="C46" s="65" t="s">
        <v>27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SOŠ a SOU řemesel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33</v>
      </c>
      <c r="AJ46" s="63"/>
      <c r="AK46" s="63"/>
      <c r="AL46" s="63"/>
      <c r="AM46" s="363" t="str">
        <f>IF(E17="","",E17)</f>
        <v>Kutnohorská stavební projekce- ing.Zuzana Hádková</v>
      </c>
      <c r="AN46" s="363"/>
      <c r="AO46" s="363"/>
      <c r="AP46" s="363"/>
      <c r="AQ46" s="63"/>
      <c r="AR46" s="61"/>
      <c r="AS46" s="364" t="s">
        <v>53</v>
      </c>
      <c r="AT46" s="365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3.5">
      <c r="B47" s="41"/>
      <c r="C47" s="65" t="s">
        <v>31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66"/>
      <c r="AT47" s="367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68"/>
      <c r="AT48" s="369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70" t="s">
        <v>54</v>
      </c>
      <c r="D49" s="371"/>
      <c r="E49" s="371"/>
      <c r="F49" s="371"/>
      <c r="G49" s="371"/>
      <c r="H49" s="79"/>
      <c r="I49" s="372" t="s">
        <v>55</v>
      </c>
      <c r="J49" s="371"/>
      <c r="K49" s="371"/>
      <c r="L49" s="371"/>
      <c r="M49" s="371"/>
      <c r="N49" s="371"/>
      <c r="O49" s="371"/>
      <c r="P49" s="371"/>
      <c r="Q49" s="371"/>
      <c r="R49" s="371"/>
      <c r="S49" s="371"/>
      <c r="T49" s="371"/>
      <c r="U49" s="371"/>
      <c r="V49" s="371"/>
      <c r="W49" s="371"/>
      <c r="X49" s="371"/>
      <c r="Y49" s="371"/>
      <c r="Z49" s="371"/>
      <c r="AA49" s="371"/>
      <c r="AB49" s="371"/>
      <c r="AC49" s="371"/>
      <c r="AD49" s="371"/>
      <c r="AE49" s="371"/>
      <c r="AF49" s="371"/>
      <c r="AG49" s="373" t="s">
        <v>56</v>
      </c>
      <c r="AH49" s="371"/>
      <c r="AI49" s="371"/>
      <c r="AJ49" s="371"/>
      <c r="AK49" s="371"/>
      <c r="AL49" s="371"/>
      <c r="AM49" s="371"/>
      <c r="AN49" s="372" t="s">
        <v>57</v>
      </c>
      <c r="AO49" s="371"/>
      <c r="AP49" s="371"/>
      <c r="AQ49" s="80" t="s">
        <v>58</v>
      </c>
      <c r="AR49" s="61"/>
      <c r="AS49" s="81" t="s">
        <v>59</v>
      </c>
      <c r="AT49" s="82" t="s">
        <v>60</v>
      </c>
      <c r="AU49" s="82" t="s">
        <v>61</v>
      </c>
      <c r="AV49" s="82" t="s">
        <v>62</v>
      </c>
      <c r="AW49" s="82" t="s">
        <v>63</v>
      </c>
      <c r="AX49" s="82" t="s">
        <v>64</v>
      </c>
      <c r="AY49" s="82" t="s">
        <v>65</v>
      </c>
      <c r="AZ49" s="82" t="s">
        <v>66</v>
      </c>
      <c r="BA49" s="82" t="s">
        <v>67</v>
      </c>
      <c r="BB49" s="82" t="s">
        <v>68</v>
      </c>
      <c r="BC49" s="82" t="s">
        <v>69</v>
      </c>
      <c r="BD49" s="83" t="s">
        <v>70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71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77">
        <f>ROUND(SUM(AG52:AG54),2)</f>
        <v>0</v>
      </c>
      <c r="AH51" s="377"/>
      <c r="AI51" s="377"/>
      <c r="AJ51" s="377"/>
      <c r="AK51" s="377"/>
      <c r="AL51" s="377"/>
      <c r="AM51" s="377"/>
      <c r="AN51" s="378">
        <f>SUM(AG51,AT51)</f>
        <v>0</v>
      </c>
      <c r="AO51" s="378"/>
      <c r="AP51" s="378"/>
      <c r="AQ51" s="89" t="s">
        <v>21</v>
      </c>
      <c r="AR51" s="71"/>
      <c r="AS51" s="90">
        <f>ROUND(SUM(AS52:AS54),2)</f>
        <v>0</v>
      </c>
      <c r="AT51" s="91">
        <f>ROUND(SUM(AV51:AW51),2)</f>
        <v>0</v>
      </c>
      <c r="AU51" s="92">
        <f>ROUND(SUM(AU52:AU54),5)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ROUND(SUM(AZ52:AZ54),2)</f>
        <v>0</v>
      </c>
      <c r="BA51" s="91">
        <f>ROUND(SUM(BA52:BA54),2)</f>
        <v>0</v>
      </c>
      <c r="BB51" s="91">
        <f>ROUND(SUM(BB52:BB54),2)</f>
        <v>0</v>
      </c>
      <c r="BC51" s="91">
        <f>ROUND(SUM(BC52:BC54),2)</f>
        <v>0</v>
      </c>
      <c r="BD51" s="93">
        <f>ROUND(SUM(BD52:BD54),2)</f>
        <v>0</v>
      </c>
      <c r="BS51" s="94" t="s">
        <v>72</v>
      </c>
      <c r="BT51" s="94" t="s">
        <v>73</v>
      </c>
      <c r="BU51" s="95" t="s">
        <v>74</v>
      </c>
      <c r="BV51" s="94" t="s">
        <v>75</v>
      </c>
      <c r="BW51" s="94" t="s">
        <v>7</v>
      </c>
      <c r="BX51" s="94" t="s">
        <v>76</v>
      </c>
      <c r="CL51" s="94" t="s">
        <v>21</v>
      </c>
    </row>
    <row r="52" spans="1:91" s="5" customFormat="1" ht="31.5" customHeight="1">
      <c r="A52" s="96" t="s">
        <v>77</v>
      </c>
      <c r="B52" s="97"/>
      <c r="C52" s="98"/>
      <c r="D52" s="376" t="s">
        <v>78</v>
      </c>
      <c r="E52" s="376"/>
      <c r="F52" s="376"/>
      <c r="G52" s="376"/>
      <c r="H52" s="376"/>
      <c r="I52" s="99"/>
      <c r="J52" s="376" t="s">
        <v>79</v>
      </c>
      <c r="K52" s="376"/>
      <c r="L52" s="376"/>
      <c r="M52" s="376"/>
      <c r="N52" s="376"/>
      <c r="O52" s="376"/>
      <c r="P52" s="376"/>
      <c r="Q52" s="376"/>
      <c r="R52" s="376"/>
      <c r="S52" s="376"/>
      <c r="T52" s="376"/>
      <c r="U52" s="376"/>
      <c r="V52" s="376"/>
      <c r="W52" s="376"/>
      <c r="X52" s="376"/>
      <c r="Y52" s="376"/>
      <c r="Z52" s="376"/>
      <c r="AA52" s="376"/>
      <c r="AB52" s="376"/>
      <c r="AC52" s="376"/>
      <c r="AD52" s="376"/>
      <c r="AE52" s="376"/>
      <c r="AF52" s="376"/>
      <c r="AG52" s="374">
        <f>'16935 - Stavební úpravy Č...'!J27</f>
        <v>0</v>
      </c>
      <c r="AH52" s="375"/>
      <c r="AI52" s="375"/>
      <c r="AJ52" s="375"/>
      <c r="AK52" s="375"/>
      <c r="AL52" s="375"/>
      <c r="AM52" s="375"/>
      <c r="AN52" s="374">
        <f>SUM(AG52,AT52)</f>
        <v>0</v>
      </c>
      <c r="AO52" s="375"/>
      <c r="AP52" s="375"/>
      <c r="AQ52" s="100" t="s">
        <v>80</v>
      </c>
      <c r="AR52" s="101"/>
      <c r="AS52" s="102">
        <v>0</v>
      </c>
      <c r="AT52" s="103">
        <f>ROUND(SUM(AV52:AW52),2)</f>
        <v>0</v>
      </c>
      <c r="AU52" s="104">
        <f>'16935 - Stavební úpravy Č...'!P105</f>
        <v>0</v>
      </c>
      <c r="AV52" s="103">
        <f>'16935 - Stavební úpravy Č...'!J30</f>
        <v>0</v>
      </c>
      <c r="AW52" s="103">
        <f>'16935 - Stavební úpravy Č...'!J31</f>
        <v>0</v>
      </c>
      <c r="AX52" s="103">
        <f>'16935 - Stavební úpravy Č...'!J32</f>
        <v>0</v>
      </c>
      <c r="AY52" s="103">
        <f>'16935 - Stavební úpravy Č...'!J33</f>
        <v>0</v>
      </c>
      <c r="AZ52" s="103">
        <f>'16935 - Stavební úpravy Č...'!F30</f>
        <v>0</v>
      </c>
      <c r="BA52" s="103">
        <f>'16935 - Stavební úpravy Č...'!F31</f>
        <v>0</v>
      </c>
      <c r="BB52" s="103">
        <f>'16935 - Stavební úpravy Č...'!F32</f>
        <v>0</v>
      </c>
      <c r="BC52" s="103">
        <f>'16935 - Stavební úpravy Č...'!F33</f>
        <v>0</v>
      </c>
      <c r="BD52" s="105">
        <f>'16935 - Stavební úpravy Č...'!F34</f>
        <v>0</v>
      </c>
      <c r="BT52" s="106" t="s">
        <v>81</v>
      </c>
      <c r="BV52" s="106" t="s">
        <v>75</v>
      </c>
      <c r="BW52" s="106" t="s">
        <v>82</v>
      </c>
      <c r="BX52" s="106" t="s">
        <v>7</v>
      </c>
      <c r="CL52" s="106" t="s">
        <v>21</v>
      </c>
      <c r="CM52" s="106" t="s">
        <v>83</v>
      </c>
    </row>
    <row r="53" spans="1:91" s="5" customFormat="1" ht="31.5" customHeight="1">
      <c r="A53" s="96" t="s">
        <v>77</v>
      </c>
      <c r="B53" s="97"/>
      <c r="C53" s="98"/>
      <c r="D53" s="376" t="s">
        <v>84</v>
      </c>
      <c r="E53" s="376"/>
      <c r="F53" s="376"/>
      <c r="G53" s="376"/>
      <c r="H53" s="376"/>
      <c r="I53" s="99"/>
      <c r="J53" s="376" t="s">
        <v>85</v>
      </c>
      <c r="K53" s="376"/>
      <c r="L53" s="376"/>
      <c r="M53" s="376"/>
      <c r="N53" s="376"/>
      <c r="O53" s="376"/>
      <c r="P53" s="376"/>
      <c r="Q53" s="376"/>
      <c r="R53" s="376"/>
      <c r="S53" s="376"/>
      <c r="T53" s="376"/>
      <c r="U53" s="376"/>
      <c r="V53" s="376"/>
      <c r="W53" s="376"/>
      <c r="X53" s="376"/>
      <c r="Y53" s="376"/>
      <c r="Z53" s="376"/>
      <c r="AA53" s="376"/>
      <c r="AB53" s="376"/>
      <c r="AC53" s="376"/>
      <c r="AD53" s="376"/>
      <c r="AE53" s="376"/>
      <c r="AF53" s="376"/>
      <c r="AG53" s="374">
        <f>'16935-6 - Stavební úpravy...'!J27</f>
        <v>0</v>
      </c>
      <c r="AH53" s="375"/>
      <c r="AI53" s="375"/>
      <c r="AJ53" s="375"/>
      <c r="AK53" s="375"/>
      <c r="AL53" s="375"/>
      <c r="AM53" s="375"/>
      <c r="AN53" s="374">
        <f>SUM(AG53,AT53)</f>
        <v>0</v>
      </c>
      <c r="AO53" s="375"/>
      <c r="AP53" s="375"/>
      <c r="AQ53" s="100" t="s">
        <v>80</v>
      </c>
      <c r="AR53" s="101"/>
      <c r="AS53" s="102">
        <v>0</v>
      </c>
      <c r="AT53" s="103">
        <f>ROUND(SUM(AV53:AW53),2)</f>
        <v>0</v>
      </c>
      <c r="AU53" s="104">
        <f>'16935-6 - Stavební úpravy...'!P85</f>
        <v>0</v>
      </c>
      <c r="AV53" s="103">
        <f>'16935-6 - Stavební úpravy...'!J30</f>
        <v>0</v>
      </c>
      <c r="AW53" s="103">
        <f>'16935-6 - Stavební úpravy...'!J31</f>
        <v>0</v>
      </c>
      <c r="AX53" s="103">
        <f>'16935-6 - Stavební úpravy...'!J32</f>
        <v>0</v>
      </c>
      <c r="AY53" s="103">
        <f>'16935-6 - Stavební úpravy...'!J33</f>
        <v>0</v>
      </c>
      <c r="AZ53" s="103">
        <f>'16935-6 - Stavební úpravy...'!F30</f>
        <v>0</v>
      </c>
      <c r="BA53" s="103">
        <f>'16935-6 - Stavební úpravy...'!F31</f>
        <v>0</v>
      </c>
      <c r="BB53" s="103">
        <f>'16935-6 - Stavební úpravy...'!F32</f>
        <v>0</v>
      </c>
      <c r="BC53" s="103">
        <f>'16935-6 - Stavební úpravy...'!F33</f>
        <v>0</v>
      </c>
      <c r="BD53" s="105">
        <f>'16935-6 - Stavební úpravy...'!F34</f>
        <v>0</v>
      </c>
      <c r="BT53" s="106" t="s">
        <v>81</v>
      </c>
      <c r="BV53" s="106" t="s">
        <v>75</v>
      </c>
      <c r="BW53" s="106" t="s">
        <v>86</v>
      </c>
      <c r="BX53" s="106" t="s">
        <v>7</v>
      </c>
      <c r="CL53" s="106" t="s">
        <v>21</v>
      </c>
      <c r="CM53" s="106" t="s">
        <v>83</v>
      </c>
    </row>
    <row r="54" spans="1:91" s="5" customFormat="1" ht="31.5" customHeight="1">
      <c r="A54" s="96" t="s">
        <v>77</v>
      </c>
      <c r="B54" s="97"/>
      <c r="C54" s="98"/>
      <c r="D54" s="376" t="s">
        <v>87</v>
      </c>
      <c r="E54" s="376"/>
      <c r="F54" s="376"/>
      <c r="G54" s="376"/>
      <c r="H54" s="376"/>
      <c r="I54" s="99"/>
      <c r="J54" s="376" t="s">
        <v>88</v>
      </c>
      <c r="K54" s="376"/>
      <c r="L54" s="376"/>
      <c r="M54" s="376"/>
      <c r="N54" s="376"/>
      <c r="O54" s="376"/>
      <c r="P54" s="376"/>
      <c r="Q54" s="376"/>
      <c r="R54" s="376"/>
      <c r="S54" s="376"/>
      <c r="T54" s="376"/>
      <c r="U54" s="376"/>
      <c r="V54" s="376"/>
      <c r="W54" s="376"/>
      <c r="X54" s="376"/>
      <c r="Y54" s="376"/>
      <c r="Z54" s="376"/>
      <c r="AA54" s="376"/>
      <c r="AB54" s="376"/>
      <c r="AC54" s="376"/>
      <c r="AD54" s="376"/>
      <c r="AE54" s="376"/>
      <c r="AF54" s="376"/>
      <c r="AG54" s="374">
        <f>'16936 - Stavební úpravy S...'!J27</f>
        <v>0</v>
      </c>
      <c r="AH54" s="375"/>
      <c r="AI54" s="375"/>
      <c r="AJ54" s="375"/>
      <c r="AK54" s="375"/>
      <c r="AL54" s="375"/>
      <c r="AM54" s="375"/>
      <c r="AN54" s="374">
        <f>SUM(AG54,AT54)</f>
        <v>0</v>
      </c>
      <c r="AO54" s="375"/>
      <c r="AP54" s="375"/>
      <c r="AQ54" s="100" t="s">
        <v>80</v>
      </c>
      <c r="AR54" s="101"/>
      <c r="AS54" s="107">
        <v>0</v>
      </c>
      <c r="AT54" s="108">
        <f>ROUND(SUM(AV54:AW54),2)</f>
        <v>0</v>
      </c>
      <c r="AU54" s="109">
        <f>'16936 - Stavební úpravy S...'!P100</f>
        <v>0</v>
      </c>
      <c r="AV54" s="108">
        <f>'16936 - Stavební úpravy S...'!J30</f>
        <v>0</v>
      </c>
      <c r="AW54" s="108">
        <f>'16936 - Stavební úpravy S...'!J31</f>
        <v>0</v>
      </c>
      <c r="AX54" s="108">
        <f>'16936 - Stavební úpravy S...'!J32</f>
        <v>0</v>
      </c>
      <c r="AY54" s="108">
        <f>'16936 - Stavební úpravy S...'!J33</f>
        <v>0</v>
      </c>
      <c r="AZ54" s="108">
        <f>'16936 - Stavební úpravy S...'!F30</f>
        <v>0</v>
      </c>
      <c r="BA54" s="108">
        <f>'16936 - Stavební úpravy S...'!F31</f>
        <v>0</v>
      </c>
      <c r="BB54" s="108">
        <f>'16936 - Stavební úpravy S...'!F32</f>
        <v>0</v>
      </c>
      <c r="BC54" s="108">
        <f>'16936 - Stavební úpravy S...'!F33</f>
        <v>0</v>
      </c>
      <c r="BD54" s="110">
        <f>'16936 - Stavební úpravy S...'!F34</f>
        <v>0</v>
      </c>
      <c r="BT54" s="106" t="s">
        <v>81</v>
      </c>
      <c r="BV54" s="106" t="s">
        <v>75</v>
      </c>
      <c r="BW54" s="106" t="s">
        <v>89</v>
      </c>
      <c r="BX54" s="106" t="s">
        <v>7</v>
      </c>
      <c r="CL54" s="106" t="s">
        <v>21</v>
      </c>
      <c r="CM54" s="106" t="s">
        <v>83</v>
      </c>
    </row>
    <row r="55" spans="2:44" s="1" customFormat="1" ht="30" customHeight="1">
      <c r="B55" s="41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1"/>
    </row>
    <row r="56" spans="2:44" s="1" customFormat="1" ht="6.95" customHeight="1">
      <c r="B56" s="56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61"/>
    </row>
  </sheetData>
  <sheetProtection algorithmName="SHA-512" hashValue="ErDvjZRU4jnwOQkZ050WMQxXFbBpROUtT1P00uS8Ct0Sb98tME/pLzlG/f4g/ugRFKOcNbN/0aL9U+HNhtnE9A==" saltValue="S+5Z1yGuZPxwgpLuPYJbxMZ8oitaqg0macUW1p3MDRK6qIzYB52gf0SoziYpBInKrv61erW3RuOqYQF79HamGQ==" spinCount="100000" sheet="1" objects="1" scenarios="1" formatColumns="0" formatRows="0"/>
  <mergeCells count="49"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16935 - Stavební úpravy Č...'!C2" display="/"/>
    <hyperlink ref="A53" location="'16935-6 - Stavební úpravy...'!C2" display="/"/>
    <hyperlink ref="A54" location="'16936 - Stavební úpravy S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06"/>
  <sheetViews>
    <sheetView showGridLines="0" workbookViewId="0" topLeftCell="A1">
      <pane ySplit="1" topLeftCell="A12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90</v>
      </c>
      <c r="G1" s="388" t="s">
        <v>91</v>
      </c>
      <c r="H1" s="388"/>
      <c r="I1" s="115"/>
      <c r="J1" s="114" t="s">
        <v>92</v>
      </c>
      <c r="K1" s="113" t="s">
        <v>93</v>
      </c>
      <c r="L1" s="114" t="s">
        <v>94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24" t="s">
        <v>82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83</v>
      </c>
    </row>
    <row r="4" spans="2:46" ht="36.95" customHeight="1">
      <c r="B4" s="28"/>
      <c r="C4" s="29"/>
      <c r="D4" s="30" t="s">
        <v>95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80" t="str">
        <f>'Rekapitulace stavby'!K6</f>
        <v>SOŠ a SOU řemesel Kutná Hora, stavební úpravy Čáslavská 202, Seifertovy sady 20</v>
      </c>
      <c r="F7" s="381"/>
      <c r="G7" s="381"/>
      <c r="H7" s="381"/>
      <c r="I7" s="117"/>
      <c r="J7" s="29"/>
      <c r="K7" s="31"/>
    </row>
    <row r="8" spans="2:11" s="1" customFormat="1" ht="13.5">
      <c r="B8" s="41"/>
      <c r="C8" s="42"/>
      <c r="D8" s="37" t="s">
        <v>96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82" t="s">
        <v>97</v>
      </c>
      <c r="F9" s="383"/>
      <c r="G9" s="383"/>
      <c r="H9" s="383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98</v>
      </c>
      <c r="G12" s="42"/>
      <c r="H12" s="42"/>
      <c r="I12" s="119" t="s">
        <v>25</v>
      </c>
      <c r="J12" s="120" t="str">
        <f>'Rekapitulace stavby'!AN8</f>
        <v>8. 11. 2017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">
        <v>99</v>
      </c>
      <c r="K14" s="45"/>
    </row>
    <row r="15" spans="2:11" s="1" customFormat="1" ht="18" customHeight="1">
      <c r="B15" s="41"/>
      <c r="C15" s="42"/>
      <c r="D15" s="42"/>
      <c r="E15" s="35" t="s">
        <v>100</v>
      </c>
      <c r="F15" s="42"/>
      <c r="G15" s="42"/>
      <c r="H15" s="42"/>
      <c r="I15" s="119" t="s">
        <v>30</v>
      </c>
      <c r="J15" s="35" t="s">
        <v>21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 t="s">
        <v>34</v>
      </c>
      <c r="K20" s="45"/>
    </row>
    <row r="21" spans="2:11" s="1" customFormat="1" ht="18" customHeight="1">
      <c r="B21" s="41"/>
      <c r="C21" s="42"/>
      <c r="D21" s="42"/>
      <c r="E21" s="35" t="s">
        <v>101</v>
      </c>
      <c r="F21" s="42"/>
      <c r="G21" s="42"/>
      <c r="H21" s="42"/>
      <c r="I21" s="119" t="s">
        <v>30</v>
      </c>
      <c r="J21" s="35" t="s">
        <v>102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38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49" t="s">
        <v>21</v>
      </c>
      <c r="F24" s="349"/>
      <c r="G24" s="349"/>
      <c r="H24" s="349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39</v>
      </c>
      <c r="E27" s="42"/>
      <c r="F27" s="42"/>
      <c r="G27" s="42"/>
      <c r="H27" s="42"/>
      <c r="I27" s="118"/>
      <c r="J27" s="128">
        <f>ROUND(J105,2)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41</v>
      </c>
      <c r="G29" s="42"/>
      <c r="H29" s="42"/>
      <c r="I29" s="129" t="s">
        <v>40</v>
      </c>
      <c r="J29" s="46" t="s">
        <v>42</v>
      </c>
      <c r="K29" s="45"/>
    </row>
    <row r="30" spans="2:11" s="1" customFormat="1" ht="14.45" customHeight="1">
      <c r="B30" s="41"/>
      <c r="C30" s="42"/>
      <c r="D30" s="49" t="s">
        <v>43</v>
      </c>
      <c r="E30" s="49" t="s">
        <v>44</v>
      </c>
      <c r="F30" s="130">
        <f>ROUND(SUM(BE105:BE405),2)</f>
        <v>0</v>
      </c>
      <c r="G30" s="42"/>
      <c r="H30" s="42"/>
      <c r="I30" s="131">
        <v>0.21</v>
      </c>
      <c r="J30" s="130">
        <f>ROUND(ROUND((SUM(BE105:BE405)),2)*I30,2)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45</v>
      </c>
      <c r="F31" s="130">
        <f>ROUND(SUM(BF105:BF405),2)</f>
        <v>0</v>
      </c>
      <c r="G31" s="42"/>
      <c r="H31" s="42"/>
      <c r="I31" s="131">
        <v>0.15</v>
      </c>
      <c r="J31" s="130">
        <f>ROUND(ROUND((SUM(BF105:BF405)),2)*I31,2)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46</v>
      </c>
      <c r="F32" s="130">
        <f>ROUND(SUM(BG105:BG405),2)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47</v>
      </c>
      <c r="F33" s="130">
        <f>ROUND(SUM(BH105:BH405),2)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48</v>
      </c>
      <c r="F34" s="130">
        <f>ROUND(SUM(BI105:BI405),2)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49</v>
      </c>
      <c r="E36" s="79"/>
      <c r="F36" s="79"/>
      <c r="G36" s="134" t="s">
        <v>50</v>
      </c>
      <c r="H36" s="135" t="s">
        <v>51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103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0" t="str">
        <f>E7</f>
        <v>SOŠ a SOU řemesel Kutná Hora, stavební úpravy Čáslavská 202, Seifertovy sady 20</v>
      </c>
      <c r="F45" s="381"/>
      <c r="G45" s="381"/>
      <c r="H45" s="381"/>
      <c r="I45" s="118"/>
      <c r="J45" s="42"/>
      <c r="K45" s="45"/>
    </row>
    <row r="46" spans="2:11" s="1" customFormat="1" ht="14.45" customHeight="1">
      <c r="B46" s="41"/>
      <c r="C46" s="37" t="s">
        <v>96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2" t="str">
        <f>E9</f>
        <v>16935 - Stavební úpravy Čáslavská 202,Kutná Hora</v>
      </c>
      <c r="F47" s="383"/>
      <c r="G47" s="383"/>
      <c r="H47" s="383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Čáslavská 202,Kutná Hora</v>
      </c>
      <c r="G49" s="42"/>
      <c r="H49" s="42"/>
      <c r="I49" s="119" t="s">
        <v>25</v>
      </c>
      <c r="J49" s="120" t="str">
        <f>IF(J12="","",J12)</f>
        <v>8. 11. 2017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27</v>
      </c>
      <c r="D51" s="42"/>
      <c r="E51" s="42"/>
      <c r="F51" s="35" t="str">
        <f>E15</f>
        <v>SOŠ a SOUřemesel,Čáslavská 202,Kutná Hora</v>
      </c>
      <c r="G51" s="42"/>
      <c r="H51" s="42"/>
      <c r="I51" s="119" t="s">
        <v>33</v>
      </c>
      <c r="J51" s="349" t="str">
        <f>E21</f>
        <v>Kutnohorská stavební-projekce,ing. Hádková</v>
      </c>
      <c r="K51" s="45"/>
    </row>
    <row r="52" spans="2:11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8"/>
      <c r="J52" s="384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104</v>
      </c>
      <c r="D54" s="132"/>
      <c r="E54" s="132"/>
      <c r="F54" s="132"/>
      <c r="G54" s="132"/>
      <c r="H54" s="132"/>
      <c r="I54" s="145"/>
      <c r="J54" s="146" t="s">
        <v>105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106</v>
      </c>
      <c r="D56" s="42"/>
      <c r="E56" s="42"/>
      <c r="F56" s="42"/>
      <c r="G56" s="42"/>
      <c r="H56" s="42"/>
      <c r="I56" s="118"/>
      <c r="J56" s="128">
        <f>J105</f>
        <v>0</v>
      </c>
      <c r="K56" s="45"/>
      <c r="AU56" s="24" t="s">
        <v>107</v>
      </c>
    </row>
    <row r="57" spans="2:11" s="7" customFormat="1" ht="24.95" customHeight="1">
      <c r="B57" s="149"/>
      <c r="C57" s="150"/>
      <c r="D57" s="151" t="s">
        <v>108</v>
      </c>
      <c r="E57" s="152"/>
      <c r="F57" s="152"/>
      <c r="G57" s="152"/>
      <c r="H57" s="152"/>
      <c r="I57" s="153"/>
      <c r="J57" s="154">
        <f>J106</f>
        <v>0</v>
      </c>
      <c r="K57" s="155"/>
    </row>
    <row r="58" spans="2:11" s="8" customFormat="1" ht="19.9" customHeight="1">
      <c r="B58" s="156"/>
      <c r="C58" s="157"/>
      <c r="D58" s="158" t="s">
        <v>109</v>
      </c>
      <c r="E58" s="159"/>
      <c r="F58" s="159"/>
      <c r="G58" s="159"/>
      <c r="H58" s="159"/>
      <c r="I58" s="160"/>
      <c r="J58" s="161">
        <f>J107</f>
        <v>0</v>
      </c>
      <c r="K58" s="162"/>
    </row>
    <row r="59" spans="2:11" s="8" customFormat="1" ht="19.9" customHeight="1">
      <c r="B59" s="156"/>
      <c r="C59" s="157"/>
      <c r="D59" s="158" t="s">
        <v>110</v>
      </c>
      <c r="E59" s="159"/>
      <c r="F59" s="159"/>
      <c r="G59" s="159"/>
      <c r="H59" s="159"/>
      <c r="I59" s="160"/>
      <c r="J59" s="161">
        <f>J138</f>
        <v>0</v>
      </c>
      <c r="K59" s="162"/>
    </row>
    <row r="60" spans="2:11" s="8" customFormat="1" ht="14.85" customHeight="1">
      <c r="B60" s="156"/>
      <c r="C60" s="157"/>
      <c r="D60" s="158" t="s">
        <v>111</v>
      </c>
      <c r="E60" s="159"/>
      <c r="F60" s="159"/>
      <c r="G60" s="159"/>
      <c r="H60" s="159"/>
      <c r="I60" s="160"/>
      <c r="J60" s="161">
        <f>J160</f>
        <v>0</v>
      </c>
      <c r="K60" s="162"/>
    </row>
    <row r="61" spans="2:11" s="8" customFormat="1" ht="19.9" customHeight="1">
      <c r="B61" s="156"/>
      <c r="C61" s="157"/>
      <c r="D61" s="158" t="s">
        <v>112</v>
      </c>
      <c r="E61" s="159"/>
      <c r="F61" s="159"/>
      <c r="G61" s="159"/>
      <c r="H61" s="159"/>
      <c r="I61" s="160"/>
      <c r="J61" s="161">
        <f>J163</f>
        <v>0</v>
      </c>
      <c r="K61" s="162"/>
    </row>
    <row r="62" spans="2:11" s="8" customFormat="1" ht="19.9" customHeight="1">
      <c r="B62" s="156"/>
      <c r="C62" s="157"/>
      <c r="D62" s="158" t="s">
        <v>113</v>
      </c>
      <c r="E62" s="159"/>
      <c r="F62" s="159"/>
      <c r="G62" s="159"/>
      <c r="H62" s="159"/>
      <c r="I62" s="160"/>
      <c r="J62" s="161">
        <f>J171</f>
        <v>0</v>
      </c>
      <c r="K62" s="162"/>
    </row>
    <row r="63" spans="2:11" s="7" customFormat="1" ht="24.95" customHeight="1">
      <c r="B63" s="149"/>
      <c r="C63" s="150"/>
      <c r="D63" s="151" t="s">
        <v>114</v>
      </c>
      <c r="E63" s="152"/>
      <c r="F63" s="152"/>
      <c r="G63" s="152"/>
      <c r="H63" s="152"/>
      <c r="I63" s="153"/>
      <c r="J63" s="154">
        <f>J173</f>
        <v>0</v>
      </c>
      <c r="K63" s="155"/>
    </row>
    <row r="64" spans="2:11" s="8" customFormat="1" ht="19.9" customHeight="1">
      <c r="B64" s="156"/>
      <c r="C64" s="157"/>
      <c r="D64" s="158" t="s">
        <v>115</v>
      </c>
      <c r="E64" s="159"/>
      <c r="F64" s="159"/>
      <c r="G64" s="159"/>
      <c r="H64" s="159"/>
      <c r="I64" s="160"/>
      <c r="J64" s="161">
        <f>J174</f>
        <v>0</v>
      </c>
      <c r="K64" s="162"/>
    </row>
    <row r="65" spans="2:11" s="8" customFormat="1" ht="19.9" customHeight="1">
      <c r="B65" s="156"/>
      <c r="C65" s="157"/>
      <c r="D65" s="158" t="s">
        <v>116</v>
      </c>
      <c r="E65" s="159"/>
      <c r="F65" s="159"/>
      <c r="G65" s="159"/>
      <c r="H65" s="159"/>
      <c r="I65" s="160"/>
      <c r="J65" s="161">
        <f>J180</f>
        <v>0</v>
      </c>
      <c r="K65" s="162"/>
    </row>
    <row r="66" spans="2:11" s="8" customFormat="1" ht="19.9" customHeight="1">
      <c r="B66" s="156"/>
      <c r="C66" s="157"/>
      <c r="D66" s="158" t="s">
        <v>117</v>
      </c>
      <c r="E66" s="159"/>
      <c r="F66" s="159"/>
      <c r="G66" s="159"/>
      <c r="H66" s="159"/>
      <c r="I66" s="160"/>
      <c r="J66" s="161">
        <f>J190</f>
        <v>0</v>
      </c>
      <c r="K66" s="162"/>
    </row>
    <row r="67" spans="2:11" s="8" customFormat="1" ht="19.9" customHeight="1">
      <c r="B67" s="156"/>
      <c r="C67" s="157"/>
      <c r="D67" s="158" t="s">
        <v>118</v>
      </c>
      <c r="E67" s="159"/>
      <c r="F67" s="159"/>
      <c r="G67" s="159"/>
      <c r="H67" s="159"/>
      <c r="I67" s="160"/>
      <c r="J67" s="161">
        <f>J196</f>
        <v>0</v>
      </c>
      <c r="K67" s="162"/>
    </row>
    <row r="68" spans="2:11" s="8" customFormat="1" ht="19.9" customHeight="1">
      <c r="B68" s="156"/>
      <c r="C68" s="157"/>
      <c r="D68" s="158" t="s">
        <v>119</v>
      </c>
      <c r="E68" s="159"/>
      <c r="F68" s="159"/>
      <c r="G68" s="159"/>
      <c r="H68" s="159"/>
      <c r="I68" s="160"/>
      <c r="J68" s="161">
        <f>J208</f>
        <v>0</v>
      </c>
      <c r="K68" s="162"/>
    </row>
    <row r="69" spans="2:11" s="8" customFormat="1" ht="19.9" customHeight="1">
      <c r="B69" s="156"/>
      <c r="C69" s="157"/>
      <c r="D69" s="158" t="s">
        <v>120</v>
      </c>
      <c r="E69" s="159"/>
      <c r="F69" s="159"/>
      <c r="G69" s="159"/>
      <c r="H69" s="159"/>
      <c r="I69" s="160"/>
      <c r="J69" s="161">
        <f>J210</f>
        <v>0</v>
      </c>
      <c r="K69" s="162"/>
    </row>
    <row r="70" spans="2:11" s="8" customFormat="1" ht="19.9" customHeight="1">
      <c r="B70" s="156"/>
      <c r="C70" s="157"/>
      <c r="D70" s="158" t="s">
        <v>121</v>
      </c>
      <c r="E70" s="159"/>
      <c r="F70" s="159"/>
      <c r="G70" s="159"/>
      <c r="H70" s="159"/>
      <c r="I70" s="160"/>
      <c r="J70" s="161">
        <f>J214</f>
        <v>0</v>
      </c>
      <c r="K70" s="162"/>
    </row>
    <row r="71" spans="2:11" s="8" customFormat="1" ht="19.9" customHeight="1">
      <c r="B71" s="156"/>
      <c r="C71" s="157"/>
      <c r="D71" s="158" t="s">
        <v>122</v>
      </c>
      <c r="E71" s="159"/>
      <c r="F71" s="159"/>
      <c r="G71" s="159"/>
      <c r="H71" s="159"/>
      <c r="I71" s="160"/>
      <c r="J71" s="161">
        <f>J217</f>
        <v>0</v>
      </c>
      <c r="K71" s="162"/>
    </row>
    <row r="72" spans="2:11" s="8" customFormat="1" ht="19.9" customHeight="1">
      <c r="B72" s="156"/>
      <c r="C72" s="157"/>
      <c r="D72" s="158" t="s">
        <v>123</v>
      </c>
      <c r="E72" s="159"/>
      <c r="F72" s="159"/>
      <c r="G72" s="159"/>
      <c r="H72" s="159"/>
      <c r="I72" s="160"/>
      <c r="J72" s="161">
        <f>J221</f>
        <v>0</v>
      </c>
      <c r="K72" s="162"/>
    </row>
    <row r="73" spans="2:11" s="8" customFormat="1" ht="19.9" customHeight="1">
      <c r="B73" s="156"/>
      <c r="C73" s="157"/>
      <c r="D73" s="158" t="s">
        <v>124</v>
      </c>
      <c r="E73" s="159"/>
      <c r="F73" s="159"/>
      <c r="G73" s="159"/>
      <c r="H73" s="159"/>
      <c r="I73" s="160"/>
      <c r="J73" s="161">
        <f>J235</f>
        <v>0</v>
      </c>
      <c r="K73" s="162"/>
    </row>
    <row r="74" spans="2:11" s="8" customFormat="1" ht="19.9" customHeight="1">
      <c r="B74" s="156"/>
      <c r="C74" s="157"/>
      <c r="D74" s="158" t="s">
        <v>125</v>
      </c>
      <c r="E74" s="159"/>
      <c r="F74" s="159"/>
      <c r="G74" s="159"/>
      <c r="H74" s="159"/>
      <c r="I74" s="160"/>
      <c r="J74" s="161">
        <f>J262</f>
        <v>0</v>
      </c>
      <c r="K74" s="162"/>
    </row>
    <row r="75" spans="2:11" s="8" customFormat="1" ht="19.9" customHeight="1">
      <c r="B75" s="156"/>
      <c r="C75" s="157"/>
      <c r="D75" s="158" t="s">
        <v>126</v>
      </c>
      <c r="E75" s="159"/>
      <c r="F75" s="159"/>
      <c r="G75" s="159"/>
      <c r="H75" s="159"/>
      <c r="I75" s="160"/>
      <c r="J75" s="161">
        <f>J268</f>
        <v>0</v>
      </c>
      <c r="K75" s="162"/>
    </row>
    <row r="76" spans="2:11" s="8" customFormat="1" ht="19.9" customHeight="1">
      <c r="B76" s="156"/>
      <c r="C76" s="157"/>
      <c r="D76" s="158" t="s">
        <v>127</v>
      </c>
      <c r="E76" s="159"/>
      <c r="F76" s="159"/>
      <c r="G76" s="159"/>
      <c r="H76" s="159"/>
      <c r="I76" s="160"/>
      <c r="J76" s="161">
        <f>J300</f>
        <v>0</v>
      </c>
      <c r="K76" s="162"/>
    </row>
    <row r="77" spans="2:11" s="8" customFormat="1" ht="19.9" customHeight="1">
      <c r="B77" s="156"/>
      <c r="C77" s="157"/>
      <c r="D77" s="158" t="s">
        <v>128</v>
      </c>
      <c r="E77" s="159"/>
      <c r="F77" s="159"/>
      <c r="G77" s="159"/>
      <c r="H77" s="159"/>
      <c r="I77" s="160"/>
      <c r="J77" s="161">
        <f>J311</f>
        <v>0</v>
      </c>
      <c r="K77" s="162"/>
    </row>
    <row r="78" spans="2:11" s="8" customFormat="1" ht="19.9" customHeight="1">
      <c r="B78" s="156"/>
      <c r="C78" s="157"/>
      <c r="D78" s="158" t="s">
        <v>129</v>
      </c>
      <c r="E78" s="159"/>
      <c r="F78" s="159"/>
      <c r="G78" s="159"/>
      <c r="H78" s="159"/>
      <c r="I78" s="160"/>
      <c r="J78" s="161">
        <f>J334</f>
        <v>0</v>
      </c>
      <c r="K78" s="162"/>
    </row>
    <row r="79" spans="2:11" s="8" customFormat="1" ht="19.9" customHeight="1">
      <c r="B79" s="156"/>
      <c r="C79" s="157"/>
      <c r="D79" s="158" t="s">
        <v>130</v>
      </c>
      <c r="E79" s="159"/>
      <c r="F79" s="159"/>
      <c r="G79" s="159"/>
      <c r="H79" s="159"/>
      <c r="I79" s="160"/>
      <c r="J79" s="161">
        <f>J348</f>
        <v>0</v>
      </c>
      <c r="K79" s="162"/>
    </row>
    <row r="80" spans="2:11" s="7" customFormat="1" ht="24.95" customHeight="1">
      <c r="B80" s="149"/>
      <c r="C80" s="150"/>
      <c r="D80" s="151" t="s">
        <v>131</v>
      </c>
      <c r="E80" s="152"/>
      <c r="F80" s="152"/>
      <c r="G80" s="152"/>
      <c r="H80" s="152"/>
      <c r="I80" s="153"/>
      <c r="J80" s="154">
        <f>J386</f>
        <v>0</v>
      </c>
      <c r="K80" s="155"/>
    </row>
    <row r="81" spans="2:11" s="8" customFormat="1" ht="19.9" customHeight="1">
      <c r="B81" s="156"/>
      <c r="C81" s="157"/>
      <c r="D81" s="158" t="s">
        <v>132</v>
      </c>
      <c r="E81" s="159"/>
      <c r="F81" s="159"/>
      <c r="G81" s="159"/>
      <c r="H81" s="159"/>
      <c r="I81" s="160"/>
      <c r="J81" s="161">
        <f>J387</f>
        <v>0</v>
      </c>
      <c r="K81" s="162"/>
    </row>
    <row r="82" spans="2:11" s="8" customFormat="1" ht="19.9" customHeight="1">
      <c r="B82" s="156"/>
      <c r="C82" s="157"/>
      <c r="D82" s="158" t="s">
        <v>133</v>
      </c>
      <c r="E82" s="159"/>
      <c r="F82" s="159"/>
      <c r="G82" s="159"/>
      <c r="H82" s="159"/>
      <c r="I82" s="160"/>
      <c r="J82" s="161">
        <f>J396</f>
        <v>0</v>
      </c>
      <c r="K82" s="162"/>
    </row>
    <row r="83" spans="2:11" s="7" customFormat="1" ht="24.95" customHeight="1">
      <c r="B83" s="149"/>
      <c r="C83" s="150"/>
      <c r="D83" s="151" t="s">
        <v>134</v>
      </c>
      <c r="E83" s="152"/>
      <c r="F83" s="152"/>
      <c r="G83" s="152"/>
      <c r="H83" s="152"/>
      <c r="I83" s="153"/>
      <c r="J83" s="154">
        <f>J398</f>
        <v>0</v>
      </c>
      <c r="K83" s="155"/>
    </row>
    <row r="84" spans="2:11" s="7" customFormat="1" ht="24.95" customHeight="1">
      <c r="B84" s="149"/>
      <c r="C84" s="150"/>
      <c r="D84" s="151" t="s">
        <v>135</v>
      </c>
      <c r="E84" s="152"/>
      <c r="F84" s="152"/>
      <c r="G84" s="152"/>
      <c r="H84" s="152"/>
      <c r="I84" s="153"/>
      <c r="J84" s="154">
        <f>J400</f>
        <v>0</v>
      </c>
      <c r="K84" s="155"/>
    </row>
    <row r="85" spans="2:11" s="8" customFormat="1" ht="19.9" customHeight="1">
      <c r="B85" s="156"/>
      <c r="C85" s="157"/>
      <c r="D85" s="158" t="s">
        <v>136</v>
      </c>
      <c r="E85" s="159"/>
      <c r="F85" s="159"/>
      <c r="G85" s="159"/>
      <c r="H85" s="159"/>
      <c r="I85" s="160"/>
      <c r="J85" s="161">
        <f>J401</f>
        <v>0</v>
      </c>
      <c r="K85" s="162"/>
    </row>
    <row r="86" spans="2:11" s="1" customFormat="1" ht="21.75" customHeight="1">
      <c r="B86" s="41"/>
      <c r="C86" s="42"/>
      <c r="D86" s="42"/>
      <c r="E86" s="42"/>
      <c r="F86" s="42"/>
      <c r="G86" s="42"/>
      <c r="H86" s="42"/>
      <c r="I86" s="118"/>
      <c r="J86" s="42"/>
      <c r="K86" s="45"/>
    </row>
    <row r="87" spans="2:11" s="1" customFormat="1" ht="6.95" customHeight="1">
      <c r="B87" s="56"/>
      <c r="C87" s="57"/>
      <c r="D87" s="57"/>
      <c r="E87" s="57"/>
      <c r="F87" s="57"/>
      <c r="G87" s="57"/>
      <c r="H87" s="57"/>
      <c r="I87" s="139"/>
      <c r="J87" s="57"/>
      <c r="K87" s="58"/>
    </row>
    <row r="91" spans="2:12" s="1" customFormat="1" ht="6.95" customHeight="1">
      <c r="B91" s="59"/>
      <c r="C91" s="60"/>
      <c r="D91" s="60"/>
      <c r="E91" s="60"/>
      <c r="F91" s="60"/>
      <c r="G91" s="60"/>
      <c r="H91" s="60"/>
      <c r="I91" s="142"/>
      <c r="J91" s="60"/>
      <c r="K91" s="60"/>
      <c r="L91" s="61"/>
    </row>
    <row r="92" spans="2:12" s="1" customFormat="1" ht="36.95" customHeight="1">
      <c r="B92" s="41"/>
      <c r="C92" s="62" t="s">
        <v>137</v>
      </c>
      <c r="D92" s="63"/>
      <c r="E92" s="63"/>
      <c r="F92" s="63"/>
      <c r="G92" s="63"/>
      <c r="H92" s="63"/>
      <c r="I92" s="163"/>
      <c r="J92" s="63"/>
      <c r="K92" s="63"/>
      <c r="L92" s="61"/>
    </row>
    <row r="93" spans="2:12" s="1" customFormat="1" ht="6.95" customHeight="1">
      <c r="B93" s="41"/>
      <c r="C93" s="63"/>
      <c r="D93" s="63"/>
      <c r="E93" s="63"/>
      <c r="F93" s="63"/>
      <c r="G93" s="63"/>
      <c r="H93" s="63"/>
      <c r="I93" s="163"/>
      <c r="J93" s="63"/>
      <c r="K93" s="63"/>
      <c r="L93" s="61"/>
    </row>
    <row r="94" spans="2:12" s="1" customFormat="1" ht="14.45" customHeight="1">
      <c r="B94" s="41"/>
      <c r="C94" s="65" t="s">
        <v>18</v>
      </c>
      <c r="D94" s="63"/>
      <c r="E94" s="63"/>
      <c r="F94" s="63"/>
      <c r="G94" s="63"/>
      <c r="H94" s="63"/>
      <c r="I94" s="163"/>
      <c r="J94" s="63"/>
      <c r="K94" s="63"/>
      <c r="L94" s="61"/>
    </row>
    <row r="95" spans="2:12" s="1" customFormat="1" ht="16.5" customHeight="1">
      <c r="B95" s="41"/>
      <c r="C95" s="63"/>
      <c r="D95" s="63"/>
      <c r="E95" s="385" t="str">
        <f>E7</f>
        <v>SOŠ a SOU řemesel Kutná Hora, stavební úpravy Čáslavská 202, Seifertovy sady 20</v>
      </c>
      <c r="F95" s="386"/>
      <c r="G95" s="386"/>
      <c r="H95" s="386"/>
      <c r="I95" s="163"/>
      <c r="J95" s="63"/>
      <c r="K95" s="63"/>
      <c r="L95" s="61"/>
    </row>
    <row r="96" spans="2:12" s="1" customFormat="1" ht="14.45" customHeight="1">
      <c r="B96" s="41"/>
      <c r="C96" s="65" t="s">
        <v>96</v>
      </c>
      <c r="D96" s="63"/>
      <c r="E96" s="63"/>
      <c r="F96" s="63"/>
      <c r="G96" s="63"/>
      <c r="H96" s="63"/>
      <c r="I96" s="163"/>
      <c r="J96" s="63"/>
      <c r="K96" s="63"/>
      <c r="L96" s="61"/>
    </row>
    <row r="97" spans="2:12" s="1" customFormat="1" ht="17.25" customHeight="1">
      <c r="B97" s="41"/>
      <c r="C97" s="63"/>
      <c r="D97" s="63"/>
      <c r="E97" s="360" t="str">
        <f>E9</f>
        <v>16935 - Stavební úpravy Čáslavská 202,Kutná Hora</v>
      </c>
      <c r="F97" s="387"/>
      <c r="G97" s="387"/>
      <c r="H97" s="387"/>
      <c r="I97" s="163"/>
      <c r="J97" s="63"/>
      <c r="K97" s="63"/>
      <c r="L97" s="61"/>
    </row>
    <row r="98" spans="2:12" s="1" customFormat="1" ht="6.95" customHeight="1">
      <c r="B98" s="41"/>
      <c r="C98" s="63"/>
      <c r="D98" s="63"/>
      <c r="E98" s="63"/>
      <c r="F98" s="63"/>
      <c r="G98" s="63"/>
      <c r="H98" s="63"/>
      <c r="I98" s="163"/>
      <c r="J98" s="63"/>
      <c r="K98" s="63"/>
      <c r="L98" s="61"/>
    </row>
    <row r="99" spans="2:12" s="1" customFormat="1" ht="18" customHeight="1">
      <c r="B99" s="41"/>
      <c r="C99" s="65" t="s">
        <v>23</v>
      </c>
      <c r="D99" s="63"/>
      <c r="E99" s="63"/>
      <c r="F99" s="164" t="str">
        <f>F12</f>
        <v>Čáslavská 202,Kutná Hora</v>
      </c>
      <c r="G99" s="63"/>
      <c r="H99" s="63"/>
      <c r="I99" s="165" t="s">
        <v>25</v>
      </c>
      <c r="J99" s="73" t="str">
        <f>IF(J12="","",J12)</f>
        <v>8. 11. 2017</v>
      </c>
      <c r="K99" s="63"/>
      <c r="L99" s="61"/>
    </row>
    <row r="100" spans="2:12" s="1" customFormat="1" ht="6.95" customHeight="1">
      <c r="B100" s="41"/>
      <c r="C100" s="63"/>
      <c r="D100" s="63"/>
      <c r="E100" s="63"/>
      <c r="F100" s="63"/>
      <c r="G100" s="63"/>
      <c r="H100" s="63"/>
      <c r="I100" s="163"/>
      <c r="J100" s="63"/>
      <c r="K100" s="63"/>
      <c r="L100" s="61"/>
    </row>
    <row r="101" spans="2:12" s="1" customFormat="1" ht="13.5">
      <c r="B101" s="41"/>
      <c r="C101" s="65" t="s">
        <v>27</v>
      </c>
      <c r="D101" s="63"/>
      <c r="E101" s="63"/>
      <c r="F101" s="164" t="str">
        <f>E15</f>
        <v>SOŠ a SOUřemesel,Čáslavská 202,Kutná Hora</v>
      </c>
      <c r="G101" s="63"/>
      <c r="H101" s="63"/>
      <c r="I101" s="165" t="s">
        <v>33</v>
      </c>
      <c r="J101" s="164" t="str">
        <f>E21</f>
        <v>Kutnohorská stavební-projekce,ing. Hádková</v>
      </c>
      <c r="K101" s="63"/>
      <c r="L101" s="61"/>
    </row>
    <row r="102" spans="2:12" s="1" customFormat="1" ht="14.45" customHeight="1">
      <c r="B102" s="41"/>
      <c r="C102" s="65" t="s">
        <v>31</v>
      </c>
      <c r="D102" s="63"/>
      <c r="E102" s="63"/>
      <c r="F102" s="164" t="str">
        <f>IF(E18="","",E18)</f>
        <v/>
      </c>
      <c r="G102" s="63"/>
      <c r="H102" s="63"/>
      <c r="I102" s="163"/>
      <c r="J102" s="63"/>
      <c r="K102" s="63"/>
      <c r="L102" s="61"/>
    </row>
    <row r="103" spans="2:12" s="1" customFormat="1" ht="10.35" customHeight="1">
      <c r="B103" s="41"/>
      <c r="C103" s="63"/>
      <c r="D103" s="63"/>
      <c r="E103" s="63"/>
      <c r="F103" s="63"/>
      <c r="G103" s="63"/>
      <c r="H103" s="63"/>
      <c r="I103" s="163"/>
      <c r="J103" s="63"/>
      <c r="K103" s="63"/>
      <c r="L103" s="61"/>
    </row>
    <row r="104" spans="2:20" s="9" customFormat="1" ht="29.25" customHeight="1">
      <c r="B104" s="166"/>
      <c r="C104" s="167" t="s">
        <v>138</v>
      </c>
      <c r="D104" s="168" t="s">
        <v>58</v>
      </c>
      <c r="E104" s="168" t="s">
        <v>54</v>
      </c>
      <c r="F104" s="168" t="s">
        <v>139</v>
      </c>
      <c r="G104" s="168" t="s">
        <v>140</v>
      </c>
      <c r="H104" s="168" t="s">
        <v>141</v>
      </c>
      <c r="I104" s="169" t="s">
        <v>142</v>
      </c>
      <c r="J104" s="168" t="s">
        <v>105</v>
      </c>
      <c r="K104" s="170" t="s">
        <v>143</v>
      </c>
      <c r="L104" s="171"/>
      <c r="M104" s="81" t="s">
        <v>144</v>
      </c>
      <c r="N104" s="82" t="s">
        <v>43</v>
      </c>
      <c r="O104" s="82" t="s">
        <v>145</v>
      </c>
      <c r="P104" s="82" t="s">
        <v>146</v>
      </c>
      <c r="Q104" s="82" t="s">
        <v>147</v>
      </c>
      <c r="R104" s="82" t="s">
        <v>148</v>
      </c>
      <c r="S104" s="82" t="s">
        <v>149</v>
      </c>
      <c r="T104" s="83" t="s">
        <v>150</v>
      </c>
    </row>
    <row r="105" spans="2:63" s="1" customFormat="1" ht="29.25" customHeight="1">
      <c r="B105" s="41"/>
      <c r="C105" s="87" t="s">
        <v>106</v>
      </c>
      <c r="D105" s="63"/>
      <c r="E105" s="63"/>
      <c r="F105" s="63"/>
      <c r="G105" s="63"/>
      <c r="H105" s="63"/>
      <c r="I105" s="163"/>
      <c r="J105" s="172">
        <f>BK105</f>
        <v>0</v>
      </c>
      <c r="K105" s="63"/>
      <c r="L105" s="61"/>
      <c r="M105" s="84"/>
      <c r="N105" s="85"/>
      <c r="O105" s="85"/>
      <c r="P105" s="173">
        <f>P106+P173+P386+P398+P400</f>
        <v>0</v>
      </c>
      <c r="Q105" s="85"/>
      <c r="R105" s="173">
        <f>R106+R173+R386+R398+R400</f>
        <v>8.530384020400001</v>
      </c>
      <c r="S105" s="85"/>
      <c r="T105" s="174">
        <f>T106+T173+T386+T398+T400</f>
        <v>4.198468</v>
      </c>
      <c r="AT105" s="24" t="s">
        <v>72</v>
      </c>
      <c r="AU105" s="24" t="s">
        <v>107</v>
      </c>
      <c r="BK105" s="175">
        <f>BK106+BK173+BK386+BK398+BK400</f>
        <v>0</v>
      </c>
    </row>
    <row r="106" spans="2:63" s="10" customFormat="1" ht="37.35" customHeight="1">
      <c r="B106" s="176"/>
      <c r="C106" s="177"/>
      <c r="D106" s="178" t="s">
        <v>72</v>
      </c>
      <c r="E106" s="179" t="s">
        <v>151</v>
      </c>
      <c r="F106" s="179" t="s">
        <v>152</v>
      </c>
      <c r="G106" s="177"/>
      <c r="H106" s="177"/>
      <c r="I106" s="180"/>
      <c r="J106" s="181">
        <f>BK106</f>
        <v>0</v>
      </c>
      <c r="K106" s="177"/>
      <c r="L106" s="182"/>
      <c r="M106" s="183"/>
      <c r="N106" s="184"/>
      <c r="O106" s="184"/>
      <c r="P106" s="185">
        <f>P107+P138+P163+P171</f>
        <v>0</v>
      </c>
      <c r="Q106" s="184"/>
      <c r="R106" s="185">
        <f>R107+R138+R163+R171</f>
        <v>1.3708471999999998</v>
      </c>
      <c r="S106" s="184"/>
      <c r="T106" s="186">
        <f>T107+T138+T163+T171</f>
        <v>4.0217220000000005</v>
      </c>
      <c r="AR106" s="187" t="s">
        <v>81</v>
      </c>
      <c r="AT106" s="188" t="s">
        <v>72</v>
      </c>
      <c r="AU106" s="188" t="s">
        <v>73</v>
      </c>
      <c r="AY106" s="187" t="s">
        <v>153</v>
      </c>
      <c r="BK106" s="189">
        <f>BK107+BK138+BK163+BK171</f>
        <v>0</v>
      </c>
    </row>
    <row r="107" spans="2:63" s="10" customFormat="1" ht="19.9" customHeight="1">
      <c r="B107" s="176"/>
      <c r="C107" s="177"/>
      <c r="D107" s="178" t="s">
        <v>72</v>
      </c>
      <c r="E107" s="190" t="s">
        <v>154</v>
      </c>
      <c r="F107" s="190" t="s">
        <v>155</v>
      </c>
      <c r="G107" s="177"/>
      <c r="H107" s="177"/>
      <c r="I107" s="180"/>
      <c r="J107" s="191">
        <f>BK107</f>
        <v>0</v>
      </c>
      <c r="K107" s="177"/>
      <c r="L107" s="182"/>
      <c r="M107" s="183"/>
      <c r="N107" s="184"/>
      <c r="O107" s="184"/>
      <c r="P107" s="185">
        <f>SUM(P108:P137)</f>
        <v>0</v>
      </c>
      <c r="Q107" s="184"/>
      <c r="R107" s="185">
        <f>SUM(R108:R137)</f>
        <v>1.3469588</v>
      </c>
      <c r="S107" s="184"/>
      <c r="T107" s="186">
        <f>SUM(T108:T137)</f>
        <v>0</v>
      </c>
      <c r="AR107" s="187" t="s">
        <v>81</v>
      </c>
      <c r="AT107" s="188" t="s">
        <v>72</v>
      </c>
      <c r="AU107" s="188" t="s">
        <v>81</v>
      </c>
      <c r="AY107" s="187" t="s">
        <v>153</v>
      </c>
      <c r="BK107" s="189">
        <f>SUM(BK108:BK137)</f>
        <v>0</v>
      </c>
    </row>
    <row r="108" spans="2:65" s="1" customFormat="1" ht="25.5" customHeight="1">
      <c r="B108" s="41"/>
      <c r="C108" s="192" t="s">
        <v>83</v>
      </c>
      <c r="D108" s="192" t="s">
        <v>156</v>
      </c>
      <c r="E108" s="193" t="s">
        <v>157</v>
      </c>
      <c r="F108" s="194" t="s">
        <v>158</v>
      </c>
      <c r="G108" s="195" t="s">
        <v>159</v>
      </c>
      <c r="H108" s="196">
        <v>17.179</v>
      </c>
      <c r="I108" s="197"/>
      <c r="J108" s="198">
        <f>ROUND(I108*H108,2)</f>
        <v>0</v>
      </c>
      <c r="K108" s="194" t="s">
        <v>160</v>
      </c>
      <c r="L108" s="61"/>
      <c r="M108" s="199" t="s">
        <v>21</v>
      </c>
      <c r="N108" s="200" t="s">
        <v>44</v>
      </c>
      <c r="O108" s="42"/>
      <c r="P108" s="201">
        <f>O108*H108</f>
        <v>0</v>
      </c>
      <c r="Q108" s="201">
        <v>0.0154</v>
      </c>
      <c r="R108" s="201">
        <f>Q108*H108</f>
        <v>0.2645566</v>
      </c>
      <c r="S108" s="201">
        <v>0</v>
      </c>
      <c r="T108" s="202">
        <f>S108*H108</f>
        <v>0</v>
      </c>
      <c r="AR108" s="24" t="s">
        <v>161</v>
      </c>
      <c r="AT108" s="24" t="s">
        <v>156</v>
      </c>
      <c r="AU108" s="24" t="s">
        <v>83</v>
      </c>
      <c r="AY108" s="24" t="s">
        <v>153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81</v>
      </c>
      <c r="BK108" s="203">
        <f>ROUND(I108*H108,2)</f>
        <v>0</v>
      </c>
      <c r="BL108" s="24" t="s">
        <v>161</v>
      </c>
      <c r="BM108" s="24" t="s">
        <v>162</v>
      </c>
    </row>
    <row r="109" spans="2:51" s="11" customFormat="1" ht="13.5">
      <c r="B109" s="204"/>
      <c r="C109" s="205"/>
      <c r="D109" s="206" t="s">
        <v>163</v>
      </c>
      <c r="E109" s="207" t="s">
        <v>21</v>
      </c>
      <c r="F109" s="208" t="s">
        <v>164</v>
      </c>
      <c r="G109" s="205"/>
      <c r="H109" s="209">
        <v>17.179</v>
      </c>
      <c r="I109" s="210"/>
      <c r="J109" s="205"/>
      <c r="K109" s="205"/>
      <c r="L109" s="211"/>
      <c r="M109" s="212"/>
      <c r="N109" s="213"/>
      <c r="O109" s="213"/>
      <c r="P109" s="213"/>
      <c r="Q109" s="213"/>
      <c r="R109" s="213"/>
      <c r="S109" s="213"/>
      <c r="T109" s="214"/>
      <c r="AT109" s="215" t="s">
        <v>163</v>
      </c>
      <c r="AU109" s="215" t="s">
        <v>83</v>
      </c>
      <c r="AV109" s="11" t="s">
        <v>83</v>
      </c>
      <c r="AW109" s="11" t="s">
        <v>37</v>
      </c>
      <c r="AX109" s="11" t="s">
        <v>73</v>
      </c>
      <c r="AY109" s="215" t="s">
        <v>153</v>
      </c>
    </row>
    <row r="110" spans="2:51" s="12" customFormat="1" ht="13.5">
      <c r="B110" s="216"/>
      <c r="C110" s="217"/>
      <c r="D110" s="206" t="s">
        <v>163</v>
      </c>
      <c r="E110" s="218" t="s">
        <v>21</v>
      </c>
      <c r="F110" s="219" t="s">
        <v>165</v>
      </c>
      <c r="G110" s="217"/>
      <c r="H110" s="220">
        <v>17.179</v>
      </c>
      <c r="I110" s="221"/>
      <c r="J110" s="217"/>
      <c r="K110" s="217"/>
      <c r="L110" s="222"/>
      <c r="M110" s="223"/>
      <c r="N110" s="224"/>
      <c r="O110" s="224"/>
      <c r="P110" s="224"/>
      <c r="Q110" s="224"/>
      <c r="R110" s="224"/>
      <c r="S110" s="224"/>
      <c r="T110" s="225"/>
      <c r="AT110" s="226" t="s">
        <v>163</v>
      </c>
      <c r="AU110" s="226" t="s">
        <v>83</v>
      </c>
      <c r="AV110" s="12" t="s">
        <v>161</v>
      </c>
      <c r="AW110" s="12" t="s">
        <v>37</v>
      </c>
      <c r="AX110" s="12" t="s">
        <v>81</v>
      </c>
      <c r="AY110" s="226" t="s">
        <v>153</v>
      </c>
    </row>
    <row r="111" spans="2:65" s="1" customFormat="1" ht="16.5" customHeight="1">
      <c r="B111" s="41"/>
      <c r="C111" s="192" t="s">
        <v>166</v>
      </c>
      <c r="D111" s="192" t="s">
        <v>156</v>
      </c>
      <c r="E111" s="193" t="s">
        <v>167</v>
      </c>
      <c r="F111" s="194" t="s">
        <v>168</v>
      </c>
      <c r="G111" s="195" t="s">
        <v>159</v>
      </c>
      <c r="H111" s="196">
        <v>5.94</v>
      </c>
      <c r="I111" s="197"/>
      <c r="J111" s="198">
        <f>ROUND(I111*H111,2)</f>
        <v>0</v>
      </c>
      <c r="K111" s="194" t="s">
        <v>160</v>
      </c>
      <c r="L111" s="61"/>
      <c r="M111" s="199" t="s">
        <v>21</v>
      </c>
      <c r="N111" s="200" t="s">
        <v>44</v>
      </c>
      <c r="O111" s="42"/>
      <c r="P111" s="201">
        <f>O111*H111</f>
        <v>0</v>
      </c>
      <c r="Q111" s="201">
        <v>0.03045</v>
      </c>
      <c r="R111" s="201">
        <f>Q111*H111</f>
        <v>0.18087300000000003</v>
      </c>
      <c r="S111" s="201">
        <v>0</v>
      </c>
      <c r="T111" s="202">
        <f>S111*H111</f>
        <v>0</v>
      </c>
      <c r="AR111" s="24" t="s">
        <v>161</v>
      </c>
      <c r="AT111" s="24" t="s">
        <v>156</v>
      </c>
      <c r="AU111" s="24" t="s">
        <v>83</v>
      </c>
      <c r="AY111" s="24" t="s">
        <v>153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81</v>
      </c>
      <c r="BK111" s="203">
        <f>ROUND(I111*H111,2)</f>
        <v>0</v>
      </c>
      <c r="BL111" s="24" t="s">
        <v>161</v>
      </c>
      <c r="BM111" s="24" t="s">
        <v>169</v>
      </c>
    </row>
    <row r="112" spans="2:51" s="11" customFormat="1" ht="13.5">
      <c r="B112" s="204"/>
      <c r="C112" s="205"/>
      <c r="D112" s="206" t="s">
        <v>163</v>
      </c>
      <c r="E112" s="207" t="s">
        <v>21</v>
      </c>
      <c r="F112" s="208" t="s">
        <v>170</v>
      </c>
      <c r="G112" s="205"/>
      <c r="H112" s="209">
        <v>5.94</v>
      </c>
      <c r="I112" s="210"/>
      <c r="J112" s="205"/>
      <c r="K112" s="205"/>
      <c r="L112" s="211"/>
      <c r="M112" s="212"/>
      <c r="N112" s="213"/>
      <c r="O112" s="213"/>
      <c r="P112" s="213"/>
      <c r="Q112" s="213"/>
      <c r="R112" s="213"/>
      <c r="S112" s="213"/>
      <c r="T112" s="214"/>
      <c r="AT112" s="215" t="s">
        <v>163</v>
      </c>
      <c r="AU112" s="215" t="s">
        <v>83</v>
      </c>
      <c r="AV112" s="11" t="s">
        <v>83</v>
      </c>
      <c r="AW112" s="11" t="s">
        <v>37</v>
      </c>
      <c r="AX112" s="11" t="s">
        <v>73</v>
      </c>
      <c r="AY112" s="215" t="s">
        <v>153</v>
      </c>
    </row>
    <row r="113" spans="2:51" s="12" customFormat="1" ht="13.5">
      <c r="B113" s="216"/>
      <c r="C113" s="217"/>
      <c r="D113" s="206" t="s">
        <v>163</v>
      </c>
      <c r="E113" s="218" t="s">
        <v>21</v>
      </c>
      <c r="F113" s="219" t="s">
        <v>165</v>
      </c>
      <c r="G113" s="217"/>
      <c r="H113" s="220">
        <v>5.94</v>
      </c>
      <c r="I113" s="221"/>
      <c r="J113" s="217"/>
      <c r="K113" s="217"/>
      <c r="L113" s="222"/>
      <c r="M113" s="223"/>
      <c r="N113" s="224"/>
      <c r="O113" s="224"/>
      <c r="P113" s="224"/>
      <c r="Q113" s="224"/>
      <c r="R113" s="224"/>
      <c r="S113" s="224"/>
      <c r="T113" s="225"/>
      <c r="AT113" s="226" t="s">
        <v>163</v>
      </c>
      <c r="AU113" s="226" t="s">
        <v>83</v>
      </c>
      <c r="AV113" s="12" t="s">
        <v>161</v>
      </c>
      <c r="AW113" s="12" t="s">
        <v>37</v>
      </c>
      <c r="AX113" s="12" t="s">
        <v>81</v>
      </c>
      <c r="AY113" s="226" t="s">
        <v>153</v>
      </c>
    </row>
    <row r="114" spans="2:65" s="1" customFormat="1" ht="16.5" customHeight="1">
      <c r="B114" s="41"/>
      <c r="C114" s="192" t="s">
        <v>161</v>
      </c>
      <c r="D114" s="192" t="s">
        <v>156</v>
      </c>
      <c r="E114" s="193" t="s">
        <v>171</v>
      </c>
      <c r="F114" s="194" t="s">
        <v>172</v>
      </c>
      <c r="G114" s="195" t="s">
        <v>159</v>
      </c>
      <c r="H114" s="196">
        <v>7.32</v>
      </c>
      <c r="I114" s="197"/>
      <c r="J114" s="198">
        <f>ROUND(I114*H114,2)</f>
        <v>0</v>
      </c>
      <c r="K114" s="194" t="s">
        <v>160</v>
      </c>
      <c r="L114" s="61"/>
      <c r="M114" s="199" t="s">
        <v>21</v>
      </c>
      <c r="N114" s="200" t="s">
        <v>44</v>
      </c>
      <c r="O114" s="42"/>
      <c r="P114" s="201">
        <f>O114*H114</f>
        <v>0</v>
      </c>
      <c r="Q114" s="201">
        <v>0.03358</v>
      </c>
      <c r="R114" s="201">
        <f>Q114*H114</f>
        <v>0.2458056</v>
      </c>
      <c r="S114" s="201">
        <v>0</v>
      </c>
      <c r="T114" s="202">
        <f>S114*H114</f>
        <v>0</v>
      </c>
      <c r="AR114" s="24" t="s">
        <v>161</v>
      </c>
      <c r="AT114" s="24" t="s">
        <v>156</v>
      </c>
      <c r="AU114" s="24" t="s">
        <v>83</v>
      </c>
      <c r="AY114" s="24" t="s">
        <v>153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81</v>
      </c>
      <c r="BK114" s="203">
        <f>ROUND(I114*H114,2)</f>
        <v>0</v>
      </c>
      <c r="BL114" s="24" t="s">
        <v>161</v>
      </c>
      <c r="BM114" s="24" t="s">
        <v>173</v>
      </c>
    </row>
    <row r="115" spans="2:51" s="11" customFormat="1" ht="13.5">
      <c r="B115" s="204"/>
      <c r="C115" s="205"/>
      <c r="D115" s="206" t="s">
        <v>163</v>
      </c>
      <c r="E115" s="207" t="s">
        <v>21</v>
      </c>
      <c r="F115" s="208" t="s">
        <v>174</v>
      </c>
      <c r="G115" s="205"/>
      <c r="H115" s="209">
        <v>7.32</v>
      </c>
      <c r="I115" s="210"/>
      <c r="J115" s="205"/>
      <c r="K115" s="205"/>
      <c r="L115" s="211"/>
      <c r="M115" s="212"/>
      <c r="N115" s="213"/>
      <c r="O115" s="213"/>
      <c r="P115" s="213"/>
      <c r="Q115" s="213"/>
      <c r="R115" s="213"/>
      <c r="S115" s="213"/>
      <c r="T115" s="214"/>
      <c r="AT115" s="215" t="s">
        <v>163</v>
      </c>
      <c r="AU115" s="215" t="s">
        <v>83</v>
      </c>
      <c r="AV115" s="11" t="s">
        <v>83</v>
      </c>
      <c r="AW115" s="11" t="s">
        <v>37</v>
      </c>
      <c r="AX115" s="11" t="s">
        <v>73</v>
      </c>
      <c r="AY115" s="215" t="s">
        <v>153</v>
      </c>
    </row>
    <row r="116" spans="2:51" s="12" customFormat="1" ht="13.5">
      <c r="B116" s="216"/>
      <c r="C116" s="217"/>
      <c r="D116" s="206" t="s">
        <v>163</v>
      </c>
      <c r="E116" s="218" t="s">
        <v>21</v>
      </c>
      <c r="F116" s="219" t="s">
        <v>165</v>
      </c>
      <c r="G116" s="217"/>
      <c r="H116" s="220">
        <v>7.32</v>
      </c>
      <c r="I116" s="221"/>
      <c r="J116" s="217"/>
      <c r="K116" s="217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163</v>
      </c>
      <c r="AU116" s="226" t="s">
        <v>83</v>
      </c>
      <c r="AV116" s="12" t="s">
        <v>161</v>
      </c>
      <c r="AW116" s="12" t="s">
        <v>37</v>
      </c>
      <c r="AX116" s="12" t="s">
        <v>81</v>
      </c>
      <c r="AY116" s="226" t="s">
        <v>153</v>
      </c>
    </row>
    <row r="117" spans="2:65" s="1" customFormat="1" ht="25.5" customHeight="1">
      <c r="B117" s="41"/>
      <c r="C117" s="192" t="s">
        <v>175</v>
      </c>
      <c r="D117" s="192" t="s">
        <v>156</v>
      </c>
      <c r="E117" s="193" t="s">
        <v>176</v>
      </c>
      <c r="F117" s="194" t="s">
        <v>177</v>
      </c>
      <c r="G117" s="195" t="s">
        <v>159</v>
      </c>
      <c r="H117" s="196">
        <v>404.16</v>
      </c>
      <c r="I117" s="197"/>
      <c r="J117" s="198">
        <f>ROUND(I117*H117,2)</f>
        <v>0</v>
      </c>
      <c r="K117" s="194" t="s">
        <v>160</v>
      </c>
      <c r="L117" s="61"/>
      <c r="M117" s="199" t="s">
        <v>21</v>
      </c>
      <c r="N117" s="200" t="s">
        <v>44</v>
      </c>
      <c r="O117" s="42"/>
      <c r="P117" s="201">
        <f>O117*H117</f>
        <v>0</v>
      </c>
      <c r="Q117" s="201">
        <v>0.00012</v>
      </c>
      <c r="R117" s="201">
        <f>Q117*H117</f>
        <v>0.048499200000000006</v>
      </c>
      <c r="S117" s="201">
        <v>0</v>
      </c>
      <c r="T117" s="202">
        <f>S117*H117</f>
        <v>0</v>
      </c>
      <c r="AR117" s="24" t="s">
        <v>161</v>
      </c>
      <c r="AT117" s="24" t="s">
        <v>156</v>
      </c>
      <c r="AU117" s="24" t="s">
        <v>83</v>
      </c>
      <c r="AY117" s="24" t="s">
        <v>153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81</v>
      </c>
      <c r="BK117" s="203">
        <f>ROUND(I117*H117,2)</f>
        <v>0</v>
      </c>
      <c r="BL117" s="24" t="s">
        <v>161</v>
      </c>
      <c r="BM117" s="24" t="s">
        <v>178</v>
      </c>
    </row>
    <row r="118" spans="2:51" s="11" customFormat="1" ht="13.5">
      <c r="B118" s="204"/>
      <c r="C118" s="205"/>
      <c r="D118" s="206" t="s">
        <v>163</v>
      </c>
      <c r="E118" s="207" t="s">
        <v>21</v>
      </c>
      <c r="F118" s="208" t="s">
        <v>179</v>
      </c>
      <c r="G118" s="205"/>
      <c r="H118" s="209">
        <v>404.16</v>
      </c>
      <c r="I118" s="210"/>
      <c r="J118" s="205"/>
      <c r="K118" s="205"/>
      <c r="L118" s="211"/>
      <c r="M118" s="212"/>
      <c r="N118" s="213"/>
      <c r="O118" s="213"/>
      <c r="P118" s="213"/>
      <c r="Q118" s="213"/>
      <c r="R118" s="213"/>
      <c r="S118" s="213"/>
      <c r="T118" s="214"/>
      <c r="AT118" s="215" t="s">
        <v>163</v>
      </c>
      <c r="AU118" s="215" t="s">
        <v>83</v>
      </c>
      <c r="AV118" s="11" t="s">
        <v>83</v>
      </c>
      <c r="AW118" s="11" t="s">
        <v>37</v>
      </c>
      <c r="AX118" s="11" t="s">
        <v>73</v>
      </c>
      <c r="AY118" s="215" t="s">
        <v>153</v>
      </c>
    </row>
    <row r="119" spans="2:51" s="12" customFormat="1" ht="13.5">
      <c r="B119" s="216"/>
      <c r="C119" s="217"/>
      <c r="D119" s="206" t="s">
        <v>163</v>
      </c>
      <c r="E119" s="218" t="s">
        <v>21</v>
      </c>
      <c r="F119" s="219" t="s">
        <v>165</v>
      </c>
      <c r="G119" s="217"/>
      <c r="H119" s="220">
        <v>404.16</v>
      </c>
      <c r="I119" s="221"/>
      <c r="J119" s="217"/>
      <c r="K119" s="217"/>
      <c r="L119" s="222"/>
      <c r="M119" s="223"/>
      <c r="N119" s="224"/>
      <c r="O119" s="224"/>
      <c r="P119" s="224"/>
      <c r="Q119" s="224"/>
      <c r="R119" s="224"/>
      <c r="S119" s="224"/>
      <c r="T119" s="225"/>
      <c r="AT119" s="226" t="s">
        <v>163</v>
      </c>
      <c r="AU119" s="226" t="s">
        <v>83</v>
      </c>
      <c r="AV119" s="12" t="s">
        <v>161</v>
      </c>
      <c r="AW119" s="12" t="s">
        <v>37</v>
      </c>
      <c r="AX119" s="12" t="s">
        <v>81</v>
      </c>
      <c r="AY119" s="226" t="s">
        <v>153</v>
      </c>
    </row>
    <row r="120" spans="2:65" s="1" customFormat="1" ht="16.5" customHeight="1">
      <c r="B120" s="41"/>
      <c r="C120" s="192" t="s">
        <v>154</v>
      </c>
      <c r="D120" s="192" t="s">
        <v>156</v>
      </c>
      <c r="E120" s="193" t="s">
        <v>180</v>
      </c>
      <c r="F120" s="194" t="s">
        <v>181</v>
      </c>
      <c r="G120" s="195" t="s">
        <v>182</v>
      </c>
      <c r="H120" s="196">
        <v>88.4</v>
      </c>
      <c r="I120" s="197"/>
      <c r="J120" s="198">
        <f>ROUND(I120*H120,2)</f>
        <v>0</v>
      </c>
      <c r="K120" s="194" t="s">
        <v>160</v>
      </c>
      <c r="L120" s="61"/>
      <c r="M120" s="199" t="s">
        <v>21</v>
      </c>
      <c r="N120" s="200" t="s">
        <v>44</v>
      </c>
      <c r="O120" s="42"/>
      <c r="P120" s="201">
        <f>O120*H120</f>
        <v>0</v>
      </c>
      <c r="Q120" s="201">
        <v>0.0015</v>
      </c>
      <c r="R120" s="201">
        <f>Q120*H120</f>
        <v>0.13260000000000002</v>
      </c>
      <c r="S120" s="201">
        <v>0</v>
      </c>
      <c r="T120" s="202">
        <f>S120*H120</f>
        <v>0</v>
      </c>
      <c r="AR120" s="24" t="s">
        <v>161</v>
      </c>
      <c r="AT120" s="24" t="s">
        <v>156</v>
      </c>
      <c r="AU120" s="24" t="s">
        <v>83</v>
      </c>
      <c r="AY120" s="24" t="s">
        <v>153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81</v>
      </c>
      <c r="BK120" s="203">
        <f>ROUND(I120*H120,2)</f>
        <v>0</v>
      </c>
      <c r="BL120" s="24" t="s">
        <v>161</v>
      </c>
      <c r="BM120" s="24" t="s">
        <v>183</v>
      </c>
    </row>
    <row r="121" spans="2:51" s="11" customFormat="1" ht="13.5">
      <c r="B121" s="204"/>
      <c r="C121" s="205"/>
      <c r="D121" s="206" t="s">
        <v>163</v>
      </c>
      <c r="E121" s="207" t="s">
        <v>21</v>
      </c>
      <c r="F121" s="208" t="s">
        <v>184</v>
      </c>
      <c r="G121" s="205"/>
      <c r="H121" s="209">
        <v>88.4</v>
      </c>
      <c r="I121" s="210"/>
      <c r="J121" s="205"/>
      <c r="K121" s="205"/>
      <c r="L121" s="211"/>
      <c r="M121" s="212"/>
      <c r="N121" s="213"/>
      <c r="O121" s="213"/>
      <c r="P121" s="213"/>
      <c r="Q121" s="213"/>
      <c r="R121" s="213"/>
      <c r="S121" s="213"/>
      <c r="T121" s="214"/>
      <c r="AT121" s="215" t="s">
        <v>163</v>
      </c>
      <c r="AU121" s="215" t="s">
        <v>83</v>
      </c>
      <c r="AV121" s="11" t="s">
        <v>83</v>
      </c>
      <c r="AW121" s="11" t="s">
        <v>37</v>
      </c>
      <c r="AX121" s="11" t="s">
        <v>73</v>
      </c>
      <c r="AY121" s="215" t="s">
        <v>153</v>
      </c>
    </row>
    <row r="122" spans="2:51" s="12" customFormat="1" ht="13.5">
      <c r="B122" s="216"/>
      <c r="C122" s="217"/>
      <c r="D122" s="206" t="s">
        <v>163</v>
      </c>
      <c r="E122" s="218" t="s">
        <v>21</v>
      </c>
      <c r="F122" s="219" t="s">
        <v>165</v>
      </c>
      <c r="G122" s="217"/>
      <c r="H122" s="220">
        <v>88.4</v>
      </c>
      <c r="I122" s="221"/>
      <c r="J122" s="217"/>
      <c r="K122" s="217"/>
      <c r="L122" s="222"/>
      <c r="M122" s="223"/>
      <c r="N122" s="224"/>
      <c r="O122" s="224"/>
      <c r="P122" s="224"/>
      <c r="Q122" s="224"/>
      <c r="R122" s="224"/>
      <c r="S122" s="224"/>
      <c r="T122" s="225"/>
      <c r="AT122" s="226" t="s">
        <v>163</v>
      </c>
      <c r="AU122" s="226" t="s">
        <v>83</v>
      </c>
      <c r="AV122" s="12" t="s">
        <v>161</v>
      </c>
      <c r="AW122" s="12" t="s">
        <v>37</v>
      </c>
      <c r="AX122" s="12" t="s">
        <v>81</v>
      </c>
      <c r="AY122" s="226" t="s">
        <v>153</v>
      </c>
    </row>
    <row r="123" spans="2:65" s="1" customFormat="1" ht="38.25" customHeight="1">
      <c r="B123" s="41"/>
      <c r="C123" s="192" t="s">
        <v>185</v>
      </c>
      <c r="D123" s="192" t="s">
        <v>156</v>
      </c>
      <c r="E123" s="193" t="s">
        <v>186</v>
      </c>
      <c r="F123" s="194" t="s">
        <v>187</v>
      </c>
      <c r="G123" s="195" t="s">
        <v>182</v>
      </c>
      <c r="H123" s="196">
        <v>48.8</v>
      </c>
      <c r="I123" s="197"/>
      <c r="J123" s="198">
        <f>ROUND(I123*H123,2)</f>
        <v>0</v>
      </c>
      <c r="K123" s="194" t="s">
        <v>160</v>
      </c>
      <c r="L123" s="61"/>
      <c r="M123" s="199" t="s">
        <v>21</v>
      </c>
      <c r="N123" s="200" t="s">
        <v>44</v>
      </c>
      <c r="O123" s="42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161</v>
      </c>
      <c r="AT123" s="24" t="s">
        <v>156</v>
      </c>
      <c r="AU123" s="24" t="s">
        <v>83</v>
      </c>
      <c r="AY123" s="24" t="s">
        <v>153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81</v>
      </c>
      <c r="BK123" s="203">
        <f>ROUND(I123*H123,2)</f>
        <v>0</v>
      </c>
      <c r="BL123" s="24" t="s">
        <v>161</v>
      </c>
      <c r="BM123" s="24" t="s">
        <v>188</v>
      </c>
    </row>
    <row r="124" spans="2:51" s="11" customFormat="1" ht="13.5">
      <c r="B124" s="204"/>
      <c r="C124" s="205"/>
      <c r="D124" s="206" t="s">
        <v>163</v>
      </c>
      <c r="E124" s="207" t="s">
        <v>21</v>
      </c>
      <c r="F124" s="208" t="s">
        <v>189</v>
      </c>
      <c r="G124" s="205"/>
      <c r="H124" s="209">
        <v>48.8</v>
      </c>
      <c r="I124" s="210"/>
      <c r="J124" s="205"/>
      <c r="K124" s="205"/>
      <c r="L124" s="211"/>
      <c r="M124" s="212"/>
      <c r="N124" s="213"/>
      <c r="O124" s="213"/>
      <c r="P124" s="213"/>
      <c r="Q124" s="213"/>
      <c r="R124" s="213"/>
      <c r="S124" s="213"/>
      <c r="T124" s="214"/>
      <c r="AT124" s="215" t="s">
        <v>163</v>
      </c>
      <c r="AU124" s="215" t="s">
        <v>83</v>
      </c>
      <c r="AV124" s="11" t="s">
        <v>83</v>
      </c>
      <c r="AW124" s="11" t="s">
        <v>37</v>
      </c>
      <c r="AX124" s="11" t="s">
        <v>73</v>
      </c>
      <c r="AY124" s="215" t="s">
        <v>153</v>
      </c>
    </row>
    <row r="125" spans="2:51" s="12" customFormat="1" ht="13.5">
      <c r="B125" s="216"/>
      <c r="C125" s="217"/>
      <c r="D125" s="206" t="s">
        <v>163</v>
      </c>
      <c r="E125" s="218" t="s">
        <v>21</v>
      </c>
      <c r="F125" s="219" t="s">
        <v>165</v>
      </c>
      <c r="G125" s="217"/>
      <c r="H125" s="220">
        <v>48.8</v>
      </c>
      <c r="I125" s="221"/>
      <c r="J125" s="217"/>
      <c r="K125" s="217"/>
      <c r="L125" s="222"/>
      <c r="M125" s="223"/>
      <c r="N125" s="224"/>
      <c r="O125" s="224"/>
      <c r="P125" s="224"/>
      <c r="Q125" s="224"/>
      <c r="R125" s="224"/>
      <c r="S125" s="224"/>
      <c r="T125" s="225"/>
      <c r="AT125" s="226" t="s">
        <v>163</v>
      </c>
      <c r="AU125" s="226" t="s">
        <v>83</v>
      </c>
      <c r="AV125" s="12" t="s">
        <v>161</v>
      </c>
      <c r="AW125" s="12" t="s">
        <v>37</v>
      </c>
      <c r="AX125" s="12" t="s">
        <v>81</v>
      </c>
      <c r="AY125" s="226" t="s">
        <v>153</v>
      </c>
    </row>
    <row r="126" spans="2:65" s="1" customFormat="1" ht="25.5" customHeight="1">
      <c r="B126" s="41"/>
      <c r="C126" s="227" t="s">
        <v>190</v>
      </c>
      <c r="D126" s="227" t="s">
        <v>191</v>
      </c>
      <c r="E126" s="228" t="s">
        <v>192</v>
      </c>
      <c r="F126" s="229" t="s">
        <v>193</v>
      </c>
      <c r="G126" s="230" t="s">
        <v>182</v>
      </c>
      <c r="H126" s="231">
        <v>51.24</v>
      </c>
      <c r="I126" s="232"/>
      <c r="J126" s="233">
        <f>ROUND(I126*H126,2)</f>
        <v>0</v>
      </c>
      <c r="K126" s="229" t="s">
        <v>160</v>
      </c>
      <c r="L126" s="234"/>
      <c r="M126" s="235" t="s">
        <v>21</v>
      </c>
      <c r="N126" s="236" t="s">
        <v>44</v>
      </c>
      <c r="O126" s="42"/>
      <c r="P126" s="201">
        <f>O126*H126</f>
        <v>0</v>
      </c>
      <c r="Q126" s="201">
        <v>4E-05</v>
      </c>
      <c r="R126" s="201">
        <f>Q126*H126</f>
        <v>0.0020496000000000004</v>
      </c>
      <c r="S126" s="201">
        <v>0</v>
      </c>
      <c r="T126" s="202">
        <f>S126*H126</f>
        <v>0</v>
      </c>
      <c r="AR126" s="24" t="s">
        <v>190</v>
      </c>
      <c r="AT126" s="24" t="s">
        <v>191</v>
      </c>
      <c r="AU126" s="24" t="s">
        <v>83</v>
      </c>
      <c r="AY126" s="24" t="s">
        <v>153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81</v>
      </c>
      <c r="BK126" s="203">
        <f>ROUND(I126*H126,2)</f>
        <v>0</v>
      </c>
      <c r="BL126" s="24" t="s">
        <v>161</v>
      </c>
      <c r="BM126" s="24" t="s">
        <v>194</v>
      </c>
    </row>
    <row r="127" spans="2:51" s="11" customFormat="1" ht="13.5">
      <c r="B127" s="204"/>
      <c r="C127" s="205"/>
      <c r="D127" s="206" t="s">
        <v>163</v>
      </c>
      <c r="E127" s="205"/>
      <c r="F127" s="208" t="s">
        <v>195</v>
      </c>
      <c r="G127" s="205"/>
      <c r="H127" s="209">
        <v>51.24</v>
      </c>
      <c r="I127" s="210"/>
      <c r="J127" s="205"/>
      <c r="K127" s="205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163</v>
      </c>
      <c r="AU127" s="215" t="s">
        <v>83</v>
      </c>
      <c r="AV127" s="11" t="s">
        <v>83</v>
      </c>
      <c r="AW127" s="11" t="s">
        <v>6</v>
      </c>
      <c r="AX127" s="11" t="s">
        <v>81</v>
      </c>
      <c r="AY127" s="215" t="s">
        <v>153</v>
      </c>
    </row>
    <row r="128" spans="2:65" s="1" customFormat="1" ht="25.5" customHeight="1">
      <c r="B128" s="41"/>
      <c r="C128" s="192" t="s">
        <v>196</v>
      </c>
      <c r="D128" s="192" t="s">
        <v>156</v>
      </c>
      <c r="E128" s="193" t="s">
        <v>197</v>
      </c>
      <c r="F128" s="194" t="s">
        <v>198</v>
      </c>
      <c r="G128" s="195" t="s">
        <v>182</v>
      </c>
      <c r="H128" s="196">
        <v>19.8</v>
      </c>
      <c r="I128" s="197"/>
      <c r="J128" s="198">
        <f>ROUND(I128*H128,2)</f>
        <v>0</v>
      </c>
      <c r="K128" s="194" t="s">
        <v>160</v>
      </c>
      <c r="L128" s="61"/>
      <c r="M128" s="199" t="s">
        <v>21</v>
      </c>
      <c r="N128" s="200" t="s">
        <v>44</v>
      </c>
      <c r="O128" s="42"/>
      <c r="P128" s="201">
        <f>O128*H128</f>
        <v>0</v>
      </c>
      <c r="Q128" s="201">
        <v>0.02065</v>
      </c>
      <c r="R128" s="201">
        <f>Q128*H128</f>
        <v>0.40887000000000007</v>
      </c>
      <c r="S128" s="201">
        <v>0</v>
      </c>
      <c r="T128" s="202">
        <f>S128*H128</f>
        <v>0</v>
      </c>
      <c r="AR128" s="24" t="s">
        <v>161</v>
      </c>
      <c r="AT128" s="24" t="s">
        <v>156</v>
      </c>
      <c r="AU128" s="24" t="s">
        <v>83</v>
      </c>
      <c r="AY128" s="24" t="s">
        <v>153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81</v>
      </c>
      <c r="BK128" s="203">
        <f>ROUND(I128*H128,2)</f>
        <v>0</v>
      </c>
      <c r="BL128" s="24" t="s">
        <v>161</v>
      </c>
      <c r="BM128" s="24" t="s">
        <v>199</v>
      </c>
    </row>
    <row r="129" spans="2:51" s="11" customFormat="1" ht="13.5">
      <c r="B129" s="204"/>
      <c r="C129" s="205"/>
      <c r="D129" s="206" t="s">
        <v>163</v>
      </c>
      <c r="E129" s="207" t="s">
        <v>21</v>
      </c>
      <c r="F129" s="208" t="s">
        <v>200</v>
      </c>
      <c r="G129" s="205"/>
      <c r="H129" s="209">
        <v>19.8</v>
      </c>
      <c r="I129" s="210"/>
      <c r="J129" s="205"/>
      <c r="K129" s="205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163</v>
      </c>
      <c r="AU129" s="215" t="s">
        <v>83</v>
      </c>
      <c r="AV129" s="11" t="s">
        <v>83</v>
      </c>
      <c r="AW129" s="11" t="s">
        <v>37</v>
      </c>
      <c r="AX129" s="11" t="s">
        <v>73</v>
      </c>
      <c r="AY129" s="215" t="s">
        <v>153</v>
      </c>
    </row>
    <row r="130" spans="2:51" s="12" customFormat="1" ht="13.5">
      <c r="B130" s="216"/>
      <c r="C130" s="217"/>
      <c r="D130" s="206" t="s">
        <v>163</v>
      </c>
      <c r="E130" s="218" t="s">
        <v>21</v>
      </c>
      <c r="F130" s="219" t="s">
        <v>165</v>
      </c>
      <c r="G130" s="217"/>
      <c r="H130" s="220">
        <v>19.8</v>
      </c>
      <c r="I130" s="221"/>
      <c r="J130" s="217"/>
      <c r="K130" s="217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163</v>
      </c>
      <c r="AU130" s="226" t="s">
        <v>83</v>
      </c>
      <c r="AV130" s="12" t="s">
        <v>161</v>
      </c>
      <c r="AW130" s="12" t="s">
        <v>37</v>
      </c>
      <c r="AX130" s="12" t="s">
        <v>81</v>
      </c>
      <c r="AY130" s="226" t="s">
        <v>153</v>
      </c>
    </row>
    <row r="131" spans="2:65" s="1" customFormat="1" ht="25.5" customHeight="1">
      <c r="B131" s="41"/>
      <c r="C131" s="192" t="s">
        <v>201</v>
      </c>
      <c r="D131" s="192" t="s">
        <v>156</v>
      </c>
      <c r="E131" s="193" t="s">
        <v>202</v>
      </c>
      <c r="F131" s="194" t="s">
        <v>203</v>
      </c>
      <c r="G131" s="195" t="s">
        <v>159</v>
      </c>
      <c r="H131" s="196">
        <v>45.54</v>
      </c>
      <c r="I131" s="197"/>
      <c r="J131" s="198">
        <f>ROUND(I131*H131,2)</f>
        <v>0</v>
      </c>
      <c r="K131" s="194" t="s">
        <v>160</v>
      </c>
      <c r="L131" s="61"/>
      <c r="M131" s="199" t="s">
        <v>21</v>
      </c>
      <c r="N131" s="200" t="s">
        <v>44</v>
      </c>
      <c r="O131" s="42"/>
      <c r="P131" s="201">
        <f>O131*H131</f>
        <v>0</v>
      </c>
      <c r="Q131" s="201">
        <v>0.00012</v>
      </c>
      <c r="R131" s="201">
        <f>Q131*H131</f>
        <v>0.0054648</v>
      </c>
      <c r="S131" s="201">
        <v>0</v>
      </c>
      <c r="T131" s="202">
        <f>S131*H131</f>
        <v>0</v>
      </c>
      <c r="AR131" s="24" t="s">
        <v>161</v>
      </c>
      <c r="AT131" s="24" t="s">
        <v>156</v>
      </c>
      <c r="AU131" s="24" t="s">
        <v>83</v>
      </c>
      <c r="AY131" s="24" t="s">
        <v>153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81</v>
      </c>
      <c r="BK131" s="203">
        <f>ROUND(I131*H131,2)</f>
        <v>0</v>
      </c>
      <c r="BL131" s="24" t="s">
        <v>161</v>
      </c>
      <c r="BM131" s="24" t="s">
        <v>204</v>
      </c>
    </row>
    <row r="132" spans="2:51" s="11" customFormat="1" ht="13.5">
      <c r="B132" s="204"/>
      <c r="C132" s="205"/>
      <c r="D132" s="206" t="s">
        <v>163</v>
      </c>
      <c r="E132" s="207" t="s">
        <v>21</v>
      </c>
      <c r="F132" s="208" t="s">
        <v>205</v>
      </c>
      <c r="G132" s="205"/>
      <c r="H132" s="209">
        <v>45.54</v>
      </c>
      <c r="I132" s="210"/>
      <c r="J132" s="205"/>
      <c r="K132" s="205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163</v>
      </c>
      <c r="AU132" s="215" t="s">
        <v>83</v>
      </c>
      <c r="AV132" s="11" t="s">
        <v>83</v>
      </c>
      <c r="AW132" s="11" t="s">
        <v>37</v>
      </c>
      <c r="AX132" s="11" t="s">
        <v>73</v>
      </c>
      <c r="AY132" s="215" t="s">
        <v>153</v>
      </c>
    </row>
    <row r="133" spans="2:51" s="12" customFormat="1" ht="13.5">
      <c r="B133" s="216"/>
      <c r="C133" s="217"/>
      <c r="D133" s="206" t="s">
        <v>163</v>
      </c>
      <c r="E133" s="218" t="s">
        <v>21</v>
      </c>
      <c r="F133" s="219" t="s">
        <v>165</v>
      </c>
      <c r="G133" s="217"/>
      <c r="H133" s="220">
        <v>45.54</v>
      </c>
      <c r="I133" s="221"/>
      <c r="J133" s="217"/>
      <c r="K133" s="217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163</v>
      </c>
      <c r="AU133" s="226" t="s">
        <v>83</v>
      </c>
      <c r="AV133" s="12" t="s">
        <v>161</v>
      </c>
      <c r="AW133" s="12" t="s">
        <v>37</v>
      </c>
      <c r="AX133" s="12" t="s">
        <v>81</v>
      </c>
      <c r="AY133" s="226" t="s">
        <v>153</v>
      </c>
    </row>
    <row r="134" spans="2:65" s="1" customFormat="1" ht="25.5" customHeight="1">
      <c r="B134" s="41"/>
      <c r="C134" s="192" t="s">
        <v>206</v>
      </c>
      <c r="D134" s="192" t="s">
        <v>156</v>
      </c>
      <c r="E134" s="193" t="s">
        <v>207</v>
      </c>
      <c r="F134" s="194" t="s">
        <v>208</v>
      </c>
      <c r="G134" s="195" t="s">
        <v>209</v>
      </c>
      <c r="H134" s="196">
        <v>1</v>
      </c>
      <c r="I134" s="197"/>
      <c r="J134" s="198">
        <f>ROUND(I134*H134,2)</f>
        <v>0</v>
      </c>
      <c r="K134" s="194" t="s">
        <v>160</v>
      </c>
      <c r="L134" s="61"/>
      <c r="M134" s="199" t="s">
        <v>21</v>
      </c>
      <c r="N134" s="200" t="s">
        <v>44</v>
      </c>
      <c r="O134" s="42"/>
      <c r="P134" s="201">
        <f>O134*H134</f>
        <v>0</v>
      </c>
      <c r="Q134" s="201">
        <v>0.04684</v>
      </c>
      <c r="R134" s="201">
        <f>Q134*H134</f>
        <v>0.04684</v>
      </c>
      <c r="S134" s="201">
        <v>0</v>
      </c>
      <c r="T134" s="202">
        <f>S134*H134</f>
        <v>0</v>
      </c>
      <c r="AR134" s="24" t="s">
        <v>161</v>
      </c>
      <c r="AT134" s="24" t="s">
        <v>156</v>
      </c>
      <c r="AU134" s="24" t="s">
        <v>83</v>
      </c>
      <c r="AY134" s="24" t="s">
        <v>153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4" t="s">
        <v>81</v>
      </c>
      <c r="BK134" s="203">
        <f>ROUND(I134*H134,2)</f>
        <v>0</v>
      </c>
      <c r="BL134" s="24" t="s">
        <v>161</v>
      </c>
      <c r="BM134" s="24" t="s">
        <v>210</v>
      </c>
    </row>
    <row r="135" spans="2:51" s="11" customFormat="1" ht="13.5">
      <c r="B135" s="204"/>
      <c r="C135" s="205"/>
      <c r="D135" s="206" t="s">
        <v>163</v>
      </c>
      <c r="E135" s="207" t="s">
        <v>21</v>
      </c>
      <c r="F135" s="208" t="s">
        <v>81</v>
      </c>
      <c r="G135" s="205"/>
      <c r="H135" s="209">
        <v>1</v>
      </c>
      <c r="I135" s="210"/>
      <c r="J135" s="205"/>
      <c r="K135" s="205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163</v>
      </c>
      <c r="AU135" s="215" t="s">
        <v>83</v>
      </c>
      <c r="AV135" s="11" t="s">
        <v>83</v>
      </c>
      <c r="AW135" s="11" t="s">
        <v>37</v>
      </c>
      <c r="AX135" s="11" t="s">
        <v>73</v>
      </c>
      <c r="AY135" s="215" t="s">
        <v>153</v>
      </c>
    </row>
    <row r="136" spans="2:51" s="12" customFormat="1" ht="13.5">
      <c r="B136" s="216"/>
      <c r="C136" s="217"/>
      <c r="D136" s="206" t="s">
        <v>163</v>
      </c>
      <c r="E136" s="218" t="s">
        <v>21</v>
      </c>
      <c r="F136" s="219" t="s">
        <v>165</v>
      </c>
      <c r="G136" s="217"/>
      <c r="H136" s="220">
        <v>1</v>
      </c>
      <c r="I136" s="221"/>
      <c r="J136" s="217"/>
      <c r="K136" s="217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163</v>
      </c>
      <c r="AU136" s="226" t="s">
        <v>83</v>
      </c>
      <c r="AV136" s="12" t="s">
        <v>161</v>
      </c>
      <c r="AW136" s="12" t="s">
        <v>37</v>
      </c>
      <c r="AX136" s="12" t="s">
        <v>81</v>
      </c>
      <c r="AY136" s="226" t="s">
        <v>153</v>
      </c>
    </row>
    <row r="137" spans="2:65" s="1" customFormat="1" ht="16.5" customHeight="1">
      <c r="B137" s="41"/>
      <c r="C137" s="227" t="s">
        <v>211</v>
      </c>
      <c r="D137" s="227" t="s">
        <v>191</v>
      </c>
      <c r="E137" s="228" t="s">
        <v>212</v>
      </c>
      <c r="F137" s="229" t="s">
        <v>213</v>
      </c>
      <c r="G137" s="230" t="s">
        <v>209</v>
      </c>
      <c r="H137" s="231">
        <v>1</v>
      </c>
      <c r="I137" s="232"/>
      <c r="J137" s="233">
        <f>ROUND(I137*H137,2)</f>
        <v>0</v>
      </c>
      <c r="K137" s="229" t="s">
        <v>160</v>
      </c>
      <c r="L137" s="234"/>
      <c r="M137" s="235" t="s">
        <v>21</v>
      </c>
      <c r="N137" s="236" t="s">
        <v>44</v>
      </c>
      <c r="O137" s="42"/>
      <c r="P137" s="201">
        <f>O137*H137</f>
        <v>0</v>
      </c>
      <c r="Q137" s="201">
        <v>0.0114</v>
      </c>
      <c r="R137" s="201">
        <f>Q137*H137</f>
        <v>0.0114</v>
      </c>
      <c r="S137" s="201">
        <v>0</v>
      </c>
      <c r="T137" s="202">
        <f>S137*H137</f>
        <v>0</v>
      </c>
      <c r="AR137" s="24" t="s">
        <v>190</v>
      </c>
      <c r="AT137" s="24" t="s">
        <v>191</v>
      </c>
      <c r="AU137" s="24" t="s">
        <v>83</v>
      </c>
      <c r="AY137" s="24" t="s">
        <v>153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81</v>
      </c>
      <c r="BK137" s="203">
        <f>ROUND(I137*H137,2)</f>
        <v>0</v>
      </c>
      <c r="BL137" s="24" t="s">
        <v>161</v>
      </c>
      <c r="BM137" s="24" t="s">
        <v>214</v>
      </c>
    </row>
    <row r="138" spans="2:63" s="10" customFormat="1" ht="29.85" customHeight="1">
      <c r="B138" s="176"/>
      <c r="C138" s="177"/>
      <c r="D138" s="178" t="s">
        <v>72</v>
      </c>
      <c r="E138" s="190" t="s">
        <v>196</v>
      </c>
      <c r="F138" s="190" t="s">
        <v>215</v>
      </c>
      <c r="G138" s="177"/>
      <c r="H138" s="177"/>
      <c r="I138" s="180"/>
      <c r="J138" s="191">
        <f>BK138</f>
        <v>0</v>
      </c>
      <c r="K138" s="177"/>
      <c r="L138" s="182"/>
      <c r="M138" s="183"/>
      <c r="N138" s="184"/>
      <c r="O138" s="184"/>
      <c r="P138" s="185">
        <f>P139+SUM(P140:P160)</f>
        <v>0</v>
      </c>
      <c r="Q138" s="184"/>
      <c r="R138" s="185">
        <f>R139+SUM(R140:R160)</f>
        <v>0.0238884</v>
      </c>
      <c r="S138" s="184"/>
      <c r="T138" s="186">
        <f>T139+SUM(T140:T160)</f>
        <v>4.0217220000000005</v>
      </c>
      <c r="AR138" s="187" t="s">
        <v>81</v>
      </c>
      <c r="AT138" s="188" t="s">
        <v>72</v>
      </c>
      <c r="AU138" s="188" t="s">
        <v>81</v>
      </c>
      <c r="AY138" s="187" t="s">
        <v>153</v>
      </c>
      <c r="BK138" s="189">
        <f>BK139+SUM(BK140:BK160)</f>
        <v>0</v>
      </c>
    </row>
    <row r="139" spans="2:65" s="1" customFormat="1" ht="25.5" customHeight="1">
      <c r="B139" s="41"/>
      <c r="C139" s="192" t="s">
        <v>216</v>
      </c>
      <c r="D139" s="192" t="s">
        <v>156</v>
      </c>
      <c r="E139" s="193" t="s">
        <v>217</v>
      </c>
      <c r="F139" s="194" t="s">
        <v>218</v>
      </c>
      <c r="G139" s="195" t="s">
        <v>159</v>
      </c>
      <c r="H139" s="196">
        <v>59.4</v>
      </c>
      <c r="I139" s="197"/>
      <c r="J139" s="198">
        <f>ROUND(I139*H139,2)</f>
        <v>0</v>
      </c>
      <c r="K139" s="194" t="s">
        <v>160</v>
      </c>
      <c r="L139" s="61"/>
      <c r="M139" s="199" t="s">
        <v>21</v>
      </c>
      <c r="N139" s="200" t="s">
        <v>44</v>
      </c>
      <c r="O139" s="42"/>
      <c r="P139" s="201">
        <f>O139*H139</f>
        <v>0</v>
      </c>
      <c r="Q139" s="201">
        <v>0.00013</v>
      </c>
      <c r="R139" s="201">
        <f>Q139*H139</f>
        <v>0.007721999999999999</v>
      </c>
      <c r="S139" s="201">
        <v>0</v>
      </c>
      <c r="T139" s="202">
        <f>S139*H139</f>
        <v>0</v>
      </c>
      <c r="AR139" s="24" t="s">
        <v>161</v>
      </c>
      <c r="AT139" s="24" t="s">
        <v>156</v>
      </c>
      <c r="AU139" s="24" t="s">
        <v>83</v>
      </c>
      <c r="AY139" s="24" t="s">
        <v>153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81</v>
      </c>
      <c r="BK139" s="203">
        <f>ROUND(I139*H139,2)</f>
        <v>0</v>
      </c>
      <c r="BL139" s="24" t="s">
        <v>161</v>
      </c>
      <c r="BM139" s="24" t="s">
        <v>219</v>
      </c>
    </row>
    <row r="140" spans="2:51" s="11" customFormat="1" ht="13.5">
      <c r="B140" s="204"/>
      <c r="C140" s="205"/>
      <c r="D140" s="206" t="s">
        <v>163</v>
      </c>
      <c r="E140" s="207" t="s">
        <v>21</v>
      </c>
      <c r="F140" s="208" t="s">
        <v>220</v>
      </c>
      <c r="G140" s="205"/>
      <c r="H140" s="209">
        <v>59.4</v>
      </c>
      <c r="I140" s="210"/>
      <c r="J140" s="205"/>
      <c r="K140" s="205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163</v>
      </c>
      <c r="AU140" s="215" t="s">
        <v>83</v>
      </c>
      <c r="AV140" s="11" t="s">
        <v>83</v>
      </c>
      <c r="AW140" s="11" t="s">
        <v>37</v>
      </c>
      <c r="AX140" s="11" t="s">
        <v>73</v>
      </c>
      <c r="AY140" s="215" t="s">
        <v>153</v>
      </c>
    </row>
    <row r="141" spans="2:51" s="12" customFormat="1" ht="13.5">
      <c r="B141" s="216"/>
      <c r="C141" s="217"/>
      <c r="D141" s="206" t="s">
        <v>163</v>
      </c>
      <c r="E141" s="218" t="s">
        <v>21</v>
      </c>
      <c r="F141" s="219" t="s">
        <v>165</v>
      </c>
      <c r="G141" s="217"/>
      <c r="H141" s="220">
        <v>59.4</v>
      </c>
      <c r="I141" s="221"/>
      <c r="J141" s="217"/>
      <c r="K141" s="217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163</v>
      </c>
      <c r="AU141" s="226" t="s">
        <v>83</v>
      </c>
      <c r="AV141" s="12" t="s">
        <v>161</v>
      </c>
      <c r="AW141" s="12" t="s">
        <v>37</v>
      </c>
      <c r="AX141" s="12" t="s">
        <v>81</v>
      </c>
      <c r="AY141" s="226" t="s">
        <v>153</v>
      </c>
    </row>
    <row r="142" spans="2:65" s="1" customFormat="1" ht="63.75" customHeight="1">
      <c r="B142" s="41"/>
      <c r="C142" s="192" t="s">
        <v>221</v>
      </c>
      <c r="D142" s="192" t="s">
        <v>156</v>
      </c>
      <c r="E142" s="193" t="s">
        <v>222</v>
      </c>
      <c r="F142" s="194" t="s">
        <v>223</v>
      </c>
      <c r="G142" s="195" t="s">
        <v>159</v>
      </c>
      <c r="H142" s="196">
        <v>404.16</v>
      </c>
      <c r="I142" s="197"/>
      <c r="J142" s="198">
        <f>ROUND(I142*H142,2)</f>
        <v>0</v>
      </c>
      <c r="K142" s="194" t="s">
        <v>160</v>
      </c>
      <c r="L142" s="61"/>
      <c r="M142" s="199" t="s">
        <v>21</v>
      </c>
      <c r="N142" s="200" t="s">
        <v>44</v>
      </c>
      <c r="O142" s="42"/>
      <c r="P142" s="201">
        <f>O142*H142</f>
        <v>0</v>
      </c>
      <c r="Q142" s="201">
        <v>4E-05</v>
      </c>
      <c r="R142" s="201">
        <f>Q142*H142</f>
        <v>0.0161664</v>
      </c>
      <c r="S142" s="201">
        <v>0</v>
      </c>
      <c r="T142" s="202">
        <f>S142*H142</f>
        <v>0</v>
      </c>
      <c r="AR142" s="24" t="s">
        <v>161</v>
      </c>
      <c r="AT142" s="24" t="s">
        <v>156</v>
      </c>
      <c r="AU142" s="24" t="s">
        <v>83</v>
      </c>
      <c r="AY142" s="24" t="s">
        <v>153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4" t="s">
        <v>81</v>
      </c>
      <c r="BK142" s="203">
        <f>ROUND(I142*H142,2)</f>
        <v>0</v>
      </c>
      <c r="BL142" s="24" t="s">
        <v>161</v>
      </c>
      <c r="BM142" s="24" t="s">
        <v>224</v>
      </c>
    </row>
    <row r="143" spans="2:51" s="11" customFormat="1" ht="13.5">
      <c r="B143" s="204"/>
      <c r="C143" s="205"/>
      <c r="D143" s="206" t="s">
        <v>163</v>
      </c>
      <c r="E143" s="207" t="s">
        <v>21</v>
      </c>
      <c r="F143" s="208" t="s">
        <v>225</v>
      </c>
      <c r="G143" s="205"/>
      <c r="H143" s="209">
        <v>404.16</v>
      </c>
      <c r="I143" s="210"/>
      <c r="J143" s="205"/>
      <c r="K143" s="205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163</v>
      </c>
      <c r="AU143" s="215" t="s">
        <v>83</v>
      </c>
      <c r="AV143" s="11" t="s">
        <v>83</v>
      </c>
      <c r="AW143" s="11" t="s">
        <v>37</v>
      </c>
      <c r="AX143" s="11" t="s">
        <v>73</v>
      </c>
      <c r="AY143" s="215" t="s">
        <v>153</v>
      </c>
    </row>
    <row r="144" spans="2:51" s="12" customFormat="1" ht="13.5">
      <c r="B144" s="216"/>
      <c r="C144" s="217"/>
      <c r="D144" s="206" t="s">
        <v>163</v>
      </c>
      <c r="E144" s="218" t="s">
        <v>21</v>
      </c>
      <c r="F144" s="219" t="s">
        <v>165</v>
      </c>
      <c r="G144" s="217"/>
      <c r="H144" s="220">
        <v>404.16</v>
      </c>
      <c r="I144" s="221"/>
      <c r="J144" s="217"/>
      <c r="K144" s="217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163</v>
      </c>
      <c r="AU144" s="226" t="s">
        <v>83</v>
      </c>
      <c r="AV144" s="12" t="s">
        <v>161</v>
      </c>
      <c r="AW144" s="12" t="s">
        <v>37</v>
      </c>
      <c r="AX144" s="12" t="s">
        <v>81</v>
      </c>
      <c r="AY144" s="226" t="s">
        <v>153</v>
      </c>
    </row>
    <row r="145" spans="2:65" s="1" customFormat="1" ht="25.5" customHeight="1">
      <c r="B145" s="41"/>
      <c r="C145" s="192" t="s">
        <v>10</v>
      </c>
      <c r="D145" s="192" t="s">
        <v>156</v>
      </c>
      <c r="E145" s="193" t="s">
        <v>226</v>
      </c>
      <c r="F145" s="194" t="s">
        <v>227</v>
      </c>
      <c r="G145" s="195" t="s">
        <v>228</v>
      </c>
      <c r="H145" s="196">
        <v>0.265</v>
      </c>
      <c r="I145" s="197"/>
      <c r="J145" s="198">
        <f>ROUND(I145*H145,2)</f>
        <v>0</v>
      </c>
      <c r="K145" s="194" t="s">
        <v>160</v>
      </c>
      <c r="L145" s="61"/>
      <c r="M145" s="199" t="s">
        <v>21</v>
      </c>
      <c r="N145" s="200" t="s">
        <v>44</v>
      </c>
      <c r="O145" s="42"/>
      <c r="P145" s="201">
        <f>O145*H145</f>
        <v>0</v>
      </c>
      <c r="Q145" s="201">
        <v>0</v>
      </c>
      <c r="R145" s="201">
        <f>Q145*H145</f>
        <v>0</v>
      </c>
      <c r="S145" s="201">
        <v>2.2</v>
      </c>
      <c r="T145" s="202">
        <f>S145*H145</f>
        <v>0.5830000000000001</v>
      </c>
      <c r="AR145" s="24" t="s">
        <v>161</v>
      </c>
      <c r="AT145" s="24" t="s">
        <v>156</v>
      </c>
      <c r="AU145" s="24" t="s">
        <v>83</v>
      </c>
      <c r="AY145" s="24" t="s">
        <v>153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4" t="s">
        <v>81</v>
      </c>
      <c r="BK145" s="203">
        <f>ROUND(I145*H145,2)</f>
        <v>0</v>
      </c>
      <c r="BL145" s="24" t="s">
        <v>161</v>
      </c>
      <c r="BM145" s="24" t="s">
        <v>229</v>
      </c>
    </row>
    <row r="146" spans="2:51" s="11" customFormat="1" ht="13.5">
      <c r="B146" s="204"/>
      <c r="C146" s="205"/>
      <c r="D146" s="206" t="s">
        <v>163</v>
      </c>
      <c r="E146" s="207" t="s">
        <v>21</v>
      </c>
      <c r="F146" s="208" t="s">
        <v>230</v>
      </c>
      <c r="G146" s="205"/>
      <c r="H146" s="209">
        <v>0.265</v>
      </c>
      <c r="I146" s="210"/>
      <c r="J146" s="205"/>
      <c r="K146" s="205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163</v>
      </c>
      <c r="AU146" s="215" t="s">
        <v>83</v>
      </c>
      <c r="AV146" s="11" t="s">
        <v>83</v>
      </c>
      <c r="AW146" s="11" t="s">
        <v>37</v>
      </c>
      <c r="AX146" s="11" t="s">
        <v>73</v>
      </c>
      <c r="AY146" s="215" t="s">
        <v>153</v>
      </c>
    </row>
    <row r="147" spans="2:51" s="12" customFormat="1" ht="13.5">
      <c r="B147" s="216"/>
      <c r="C147" s="217"/>
      <c r="D147" s="206" t="s">
        <v>163</v>
      </c>
      <c r="E147" s="218" t="s">
        <v>21</v>
      </c>
      <c r="F147" s="219" t="s">
        <v>165</v>
      </c>
      <c r="G147" s="217"/>
      <c r="H147" s="220">
        <v>0.265</v>
      </c>
      <c r="I147" s="221"/>
      <c r="J147" s="217"/>
      <c r="K147" s="217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163</v>
      </c>
      <c r="AU147" s="226" t="s">
        <v>83</v>
      </c>
      <c r="AV147" s="12" t="s">
        <v>161</v>
      </c>
      <c r="AW147" s="12" t="s">
        <v>37</v>
      </c>
      <c r="AX147" s="12" t="s">
        <v>81</v>
      </c>
      <c r="AY147" s="226" t="s">
        <v>153</v>
      </c>
    </row>
    <row r="148" spans="2:65" s="1" customFormat="1" ht="25.5" customHeight="1">
      <c r="B148" s="41"/>
      <c r="C148" s="192" t="s">
        <v>231</v>
      </c>
      <c r="D148" s="192" t="s">
        <v>156</v>
      </c>
      <c r="E148" s="193" t="s">
        <v>232</v>
      </c>
      <c r="F148" s="194" t="s">
        <v>233</v>
      </c>
      <c r="G148" s="195" t="s">
        <v>159</v>
      </c>
      <c r="H148" s="196">
        <v>45.54</v>
      </c>
      <c r="I148" s="197"/>
      <c r="J148" s="198">
        <f>ROUND(I148*H148,2)</f>
        <v>0</v>
      </c>
      <c r="K148" s="194" t="s">
        <v>160</v>
      </c>
      <c r="L148" s="61"/>
      <c r="M148" s="199" t="s">
        <v>21</v>
      </c>
      <c r="N148" s="200" t="s">
        <v>44</v>
      </c>
      <c r="O148" s="42"/>
      <c r="P148" s="201">
        <f>O148*H148</f>
        <v>0</v>
      </c>
      <c r="Q148" s="201">
        <v>0</v>
      </c>
      <c r="R148" s="201">
        <f>Q148*H148</f>
        <v>0</v>
      </c>
      <c r="S148" s="201">
        <v>0.053</v>
      </c>
      <c r="T148" s="202">
        <f>S148*H148</f>
        <v>2.41362</v>
      </c>
      <c r="AR148" s="24" t="s">
        <v>161</v>
      </c>
      <c r="AT148" s="24" t="s">
        <v>156</v>
      </c>
      <c r="AU148" s="24" t="s">
        <v>83</v>
      </c>
      <c r="AY148" s="24" t="s">
        <v>153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4" t="s">
        <v>81</v>
      </c>
      <c r="BK148" s="203">
        <f>ROUND(I148*H148,2)</f>
        <v>0</v>
      </c>
      <c r="BL148" s="24" t="s">
        <v>161</v>
      </c>
      <c r="BM148" s="24" t="s">
        <v>234</v>
      </c>
    </row>
    <row r="149" spans="2:51" s="11" customFormat="1" ht="13.5">
      <c r="B149" s="204"/>
      <c r="C149" s="205"/>
      <c r="D149" s="206" t="s">
        <v>163</v>
      </c>
      <c r="E149" s="207" t="s">
        <v>21</v>
      </c>
      <c r="F149" s="208" t="s">
        <v>235</v>
      </c>
      <c r="G149" s="205"/>
      <c r="H149" s="209">
        <v>45.54</v>
      </c>
      <c r="I149" s="210"/>
      <c r="J149" s="205"/>
      <c r="K149" s="205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163</v>
      </c>
      <c r="AU149" s="215" t="s">
        <v>83</v>
      </c>
      <c r="AV149" s="11" t="s">
        <v>83</v>
      </c>
      <c r="AW149" s="11" t="s">
        <v>37</v>
      </c>
      <c r="AX149" s="11" t="s">
        <v>73</v>
      </c>
      <c r="AY149" s="215" t="s">
        <v>153</v>
      </c>
    </row>
    <row r="150" spans="2:51" s="12" customFormat="1" ht="13.5">
      <c r="B150" s="216"/>
      <c r="C150" s="217"/>
      <c r="D150" s="206" t="s">
        <v>163</v>
      </c>
      <c r="E150" s="218" t="s">
        <v>21</v>
      </c>
      <c r="F150" s="219" t="s">
        <v>165</v>
      </c>
      <c r="G150" s="217"/>
      <c r="H150" s="220">
        <v>45.54</v>
      </c>
      <c r="I150" s="221"/>
      <c r="J150" s="217"/>
      <c r="K150" s="217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163</v>
      </c>
      <c r="AU150" s="226" t="s">
        <v>83</v>
      </c>
      <c r="AV150" s="12" t="s">
        <v>161</v>
      </c>
      <c r="AW150" s="12" t="s">
        <v>37</v>
      </c>
      <c r="AX150" s="12" t="s">
        <v>81</v>
      </c>
      <c r="AY150" s="226" t="s">
        <v>153</v>
      </c>
    </row>
    <row r="151" spans="2:65" s="1" customFormat="1" ht="25.5" customHeight="1">
      <c r="B151" s="41"/>
      <c r="C151" s="192" t="s">
        <v>236</v>
      </c>
      <c r="D151" s="192" t="s">
        <v>156</v>
      </c>
      <c r="E151" s="193" t="s">
        <v>237</v>
      </c>
      <c r="F151" s="194" t="s">
        <v>238</v>
      </c>
      <c r="G151" s="195" t="s">
        <v>159</v>
      </c>
      <c r="H151" s="196">
        <v>1.6</v>
      </c>
      <c r="I151" s="197"/>
      <c r="J151" s="198">
        <f>ROUND(I151*H151,2)</f>
        <v>0</v>
      </c>
      <c r="K151" s="194" t="s">
        <v>160</v>
      </c>
      <c r="L151" s="61"/>
      <c r="M151" s="199" t="s">
        <v>21</v>
      </c>
      <c r="N151" s="200" t="s">
        <v>44</v>
      </c>
      <c r="O151" s="42"/>
      <c r="P151" s="201">
        <f>O151*H151</f>
        <v>0</v>
      </c>
      <c r="Q151" s="201">
        <v>0</v>
      </c>
      <c r="R151" s="201">
        <f>Q151*H151</f>
        <v>0</v>
      </c>
      <c r="S151" s="201">
        <v>0.076</v>
      </c>
      <c r="T151" s="202">
        <f>S151*H151</f>
        <v>0.1216</v>
      </c>
      <c r="AR151" s="24" t="s">
        <v>161</v>
      </c>
      <c r="AT151" s="24" t="s">
        <v>156</v>
      </c>
      <c r="AU151" s="24" t="s">
        <v>83</v>
      </c>
      <c r="AY151" s="24" t="s">
        <v>153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4" t="s">
        <v>81</v>
      </c>
      <c r="BK151" s="203">
        <f>ROUND(I151*H151,2)</f>
        <v>0</v>
      </c>
      <c r="BL151" s="24" t="s">
        <v>161</v>
      </c>
      <c r="BM151" s="24" t="s">
        <v>239</v>
      </c>
    </row>
    <row r="152" spans="2:51" s="11" customFormat="1" ht="13.5">
      <c r="B152" s="204"/>
      <c r="C152" s="205"/>
      <c r="D152" s="206" t="s">
        <v>163</v>
      </c>
      <c r="E152" s="207" t="s">
        <v>21</v>
      </c>
      <c r="F152" s="208" t="s">
        <v>240</v>
      </c>
      <c r="G152" s="205"/>
      <c r="H152" s="209">
        <v>1.6</v>
      </c>
      <c r="I152" s="210"/>
      <c r="J152" s="205"/>
      <c r="K152" s="205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163</v>
      </c>
      <c r="AU152" s="215" t="s">
        <v>83</v>
      </c>
      <c r="AV152" s="11" t="s">
        <v>83</v>
      </c>
      <c r="AW152" s="11" t="s">
        <v>37</v>
      </c>
      <c r="AX152" s="11" t="s">
        <v>73</v>
      </c>
      <c r="AY152" s="215" t="s">
        <v>153</v>
      </c>
    </row>
    <row r="153" spans="2:51" s="12" customFormat="1" ht="13.5">
      <c r="B153" s="216"/>
      <c r="C153" s="217"/>
      <c r="D153" s="206" t="s">
        <v>163</v>
      </c>
      <c r="E153" s="218" t="s">
        <v>21</v>
      </c>
      <c r="F153" s="219" t="s">
        <v>165</v>
      </c>
      <c r="G153" s="217"/>
      <c r="H153" s="220">
        <v>1.6</v>
      </c>
      <c r="I153" s="221"/>
      <c r="J153" s="217"/>
      <c r="K153" s="217"/>
      <c r="L153" s="222"/>
      <c r="M153" s="223"/>
      <c r="N153" s="224"/>
      <c r="O153" s="224"/>
      <c r="P153" s="224"/>
      <c r="Q153" s="224"/>
      <c r="R153" s="224"/>
      <c r="S153" s="224"/>
      <c r="T153" s="225"/>
      <c r="AT153" s="226" t="s">
        <v>163</v>
      </c>
      <c r="AU153" s="226" t="s">
        <v>83</v>
      </c>
      <c r="AV153" s="12" t="s">
        <v>161</v>
      </c>
      <c r="AW153" s="12" t="s">
        <v>37</v>
      </c>
      <c r="AX153" s="12" t="s">
        <v>81</v>
      </c>
      <c r="AY153" s="226" t="s">
        <v>153</v>
      </c>
    </row>
    <row r="154" spans="2:65" s="1" customFormat="1" ht="38.25" customHeight="1">
      <c r="B154" s="41"/>
      <c r="C154" s="192" t="s">
        <v>241</v>
      </c>
      <c r="D154" s="192" t="s">
        <v>156</v>
      </c>
      <c r="E154" s="193" t="s">
        <v>242</v>
      </c>
      <c r="F154" s="194" t="s">
        <v>243</v>
      </c>
      <c r="G154" s="195" t="s">
        <v>159</v>
      </c>
      <c r="H154" s="196">
        <v>1.25</v>
      </c>
      <c r="I154" s="197"/>
      <c r="J154" s="198">
        <f>ROUND(I154*H154,2)</f>
        <v>0</v>
      </c>
      <c r="K154" s="194" t="s">
        <v>160</v>
      </c>
      <c r="L154" s="61"/>
      <c r="M154" s="199" t="s">
        <v>21</v>
      </c>
      <c r="N154" s="200" t="s">
        <v>44</v>
      </c>
      <c r="O154" s="42"/>
      <c r="P154" s="201">
        <f>O154*H154</f>
        <v>0</v>
      </c>
      <c r="Q154" s="201">
        <v>0</v>
      </c>
      <c r="R154" s="201">
        <f>Q154*H154</f>
        <v>0</v>
      </c>
      <c r="S154" s="201">
        <v>0.117</v>
      </c>
      <c r="T154" s="202">
        <f>S154*H154</f>
        <v>0.14625000000000002</v>
      </c>
      <c r="AR154" s="24" t="s">
        <v>161</v>
      </c>
      <c r="AT154" s="24" t="s">
        <v>156</v>
      </c>
      <c r="AU154" s="24" t="s">
        <v>83</v>
      </c>
      <c r="AY154" s="24" t="s">
        <v>153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24" t="s">
        <v>81</v>
      </c>
      <c r="BK154" s="203">
        <f>ROUND(I154*H154,2)</f>
        <v>0</v>
      </c>
      <c r="BL154" s="24" t="s">
        <v>161</v>
      </c>
      <c r="BM154" s="24" t="s">
        <v>244</v>
      </c>
    </row>
    <row r="155" spans="2:51" s="11" customFormat="1" ht="13.5">
      <c r="B155" s="204"/>
      <c r="C155" s="205"/>
      <c r="D155" s="206" t="s">
        <v>163</v>
      </c>
      <c r="E155" s="207" t="s">
        <v>21</v>
      </c>
      <c r="F155" s="208" t="s">
        <v>245</v>
      </c>
      <c r="G155" s="205"/>
      <c r="H155" s="209">
        <v>1.25</v>
      </c>
      <c r="I155" s="210"/>
      <c r="J155" s="205"/>
      <c r="K155" s="205"/>
      <c r="L155" s="211"/>
      <c r="M155" s="212"/>
      <c r="N155" s="213"/>
      <c r="O155" s="213"/>
      <c r="P155" s="213"/>
      <c r="Q155" s="213"/>
      <c r="R155" s="213"/>
      <c r="S155" s="213"/>
      <c r="T155" s="214"/>
      <c r="AT155" s="215" t="s">
        <v>163</v>
      </c>
      <c r="AU155" s="215" t="s">
        <v>83</v>
      </c>
      <c r="AV155" s="11" t="s">
        <v>83</v>
      </c>
      <c r="AW155" s="11" t="s">
        <v>37</v>
      </c>
      <c r="AX155" s="11" t="s">
        <v>73</v>
      </c>
      <c r="AY155" s="215" t="s">
        <v>153</v>
      </c>
    </row>
    <row r="156" spans="2:51" s="12" customFormat="1" ht="13.5">
      <c r="B156" s="216"/>
      <c r="C156" s="217"/>
      <c r="D156" s="206" t="s">
        <v>163</v>
      </c>
      <c r="E156" s="218" t="s">
        <v>21</v>
      </c>
      <c r="F156" s="219" t="s">
        <v>165</v>
      </c>
      <c r="G156" s="217"/>
      <c r="H156" s="220">
        <v>1.25</v>
      </c>
      <c r="I156" s="221"/>
      <c r="J156" s="217"/>
      <c r="K156" s="217"/>
      <c r="L156" s="222"/>
      <c r="M156" s="223"/>
      <c r="N156" s="224"/>
      <c r="O156" s="224"/>
      <c r="P156" s="224"/>
      <c r="Q156" s="224"/>
      <c r="R156" s="224"/>
      <c r="S156" s="224"/>
      <c r="T156" s="225"/>
      <c r="AT156" s="226" t="s">
        <v>163</v>
      </c>
      <c r="AU156" s="226" t="s">
        <v>83</v>
      </c>
      <c r="AV156" s="12" t="s">
        <v>161</v>
      </c>
      <c r="AW156" s="12" t="s">
        <v>37</v>
      </c>
      <c r="AX156" s="12" t="s">
        <v>81</v>
      </c>
      <c r="AY156" s="226" t="s">
        <v>153</v>
      </c>
    </row>
    <row r="157" spans="2:65" s="1" customFormat="1" ht="25.5" customHeight="1">
      <c r="B157" s="41"/>
      <c r="C157" s="192" t="s">
        <v>246</v>
      </c>
      <c r="D157" s="192" t="s">
        <v>156</v>
      </c>
      <c r="E157" s="193" t="s">
        <v>247</v>
      </c>
      <c r="F157" s="194" t="s">
        <v>248</v>
      </c>
      <c r="G157" s="195" t="s">
        <v>159</v>
      </c>
      <c r="H157" s="196">
        <v>16.462</v>
      </c>
      <c r="I157" s="197"/>
      <c r="J157" s="198">
        <f>ROUND(I157*H157,2)</f>
        <v>0</v>
      </c>
      <c r="K157" s="194" t="s">
        <v>160</v>
      </c>
      <c r="L157" s="61"/>
      <c r="M157" s="199" t="s">
        <v>21</v>
      </c>
      <c r="N157" s="200" t="s">
        <v>44</v>
      </c>
      <c r="O157" s="42"/>
      <c r="P157" s="201">
        <f>O157*H157</f>
        <v>0</v>
      </c>
      <c r="Q157" s="201">
        <v>0</v>
      </c>
      <c r="R157" s="201">
        <f>Q157*H157</f>
        <v>0</v>
      </c>
      <c r="S157" s="201">
        <v>0.046</v>
      </c>
      <c r="T157" s="202">
        <f>S157*H157</f>
        <v>0.7572519999999999</v>
      </c>
      <c r="AR157" s="24" t="s">
        <v>161</v>
      </c>
      <c r="AT157" s="24" t="s">
        <v>156</v>
      </c>
      <c r="AU157" s="24" t="s">
        <v>83</v>
      </c>
      <c r="AY157" s="24" t="s">
        <v>153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4" t="s">
        <v>81</v>
      </c>
      <c r="BK157" s="203">
        <f>ROUND(I157*H157,2)</f>
        <v>0</v>
      </c>
      <c r="BL157" s="24" t="s">
        <v>161</v>
      </c>
      <c r="BM157" s="24" t="s">
        <v>249</v>
      </c>
    </row>
    <row r="158" spans="2:51" s="11" customFormat="1" ht="13.5">
      <c r="B158" s="204"/>
      <c r="C158" s="205"/>
      <c r="D158" s="206" t="s">
        <v>163</v>
      </c>
      <c r="E158" s="207" t="s">
        <v>21</v>
      </c>
      <c r="F158" s="208" t="s">
        <v>250</v>
      </c>
      <c r="G158" s="205"/>
      <c r="H158" s="209">
        <v>16.462</v>
      </c>
      <c r="I158" s="210"/>
      <c r="J158" s="205"/>
      <c r="K158" s="205"/>
      <c r="L158" s="211"/>
      <c r="M158" s="212"/>
      <c r="N158" s="213"/>
      <c r="O158" s="213"/>
      <c r="P158" s="213"/>
      <c r="Q158" s="213"/>
      <c r="R158" s="213"/>
      <c r="S158" s="213"/>
      <c r="T158" s="214"/>
      <c r="AT158" s="215" t="s">
        <v>163</v>
      </c>
      <c r="AU158" s="215" t="s">
        <v>83</v>
      </c>
      <c r="AV158" s="11" t="s">
        <v>83</v>
      </c>
      <c r="AW158" s="11" t="s">
        <v>37</v>
      </c>
      <c r="AX158" s="11" t="s">
        <v>73</v>
      </c>
      <c r="AY158" s="215" t="s">
        <v>153</v>
      </c>
    </row>
    <row r="159" spans="2:51" s="12" customFormat="1" ht="13.5">
      <c r="B159" s="216"/>
      <c r="C159" s="217"/>
      <c r="D159" s="206" t="s">
        <v>163</v>
      </c>
      <c r="E159" s="218" t="s">
        <v>21</v>
      </c>
      <c r="F159" s="219" t="s">
        <v>165</v>
      </c>
      <c r="G159" s="217"/>
      <c r="H159" s="220">
        <v>16.462</v>
      </c>
      <c r="I159" s="221"/>
      <c r="J159" s="217"/>
      <c r="K159" s="217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163</v>
      </c>
      <c r="AU159" s="226" t="s">
        <v>83</v>
      </c>
      <c r="AV159" s="12" t="s">
        <v>161</v>
      </c>
      <c r="AW159" s="12" t="s">
        <v>37</v>
      </c>
      <c r="AX159" s="12" t="s">
        <v>81</v>
      </c>
      <c r="AY159" s="226" t="s">
        <v>153</v>
      </c>
    </row>
    <row r="160" spans="2:63" s="10" customFormat="1" ht="22.35" customHeight="1">
      <c r="B160" s="176"/>
      <c r="C160" s="177"/>
      <c r="D160" s="178" t="s">
        <v>72</v>
      </c>
      <c r="E160" s="190" t="s">
        <v>251</v>
      </c>
      <c r="F160" s="190" t="s">
        <v>252</v>
      </c>
      <c r="G160" s="177"/>
      <c r="H160" s="177"/>
      <c r="I160" s="180"/>
      <c r="J160" s="191">
        <f>BK160</f>
        <v>0</v>
      </c>
      <c r="K160" s="177"/>
      <c r="L160" s="182"/>
      <c r="M160" s="183"/>
      <c r="N160" s="184"/>
      <c r="O160" s="184"/>
      <c r="P160" s="185">
        <f>SUM(P161:P162)</f>
        <v>0</v>
      </c>
      <c r="Q160" s="184"/>
      <c r="R160" s="185">
        <f>SUM(R161:R162)</f>
        <v>0</v>
      </c>
      <c r="S160" s="184"/>
      <c r="T160" s="186">
        <f>SUM(T161:T162)</f>
        <v>0</v>
      </c>
      <c r="AR160" s="187" t="s">
        <v>81</v>
      </c>
      <c r="AT160" s="188" t="s">
        <v>72</v>
      </c>
      <c r="AU160" s="188" t="s">
        <v>83</v>
      </c>
      <c r="AY160" s="187" t="s">
        <v>153</v>
      </c>
      <c r="BK160" s="189">
        <f>SUM(BK161:BK162)</f>
        <v>0</v>
      </c>
    </row>
    <row r="161" spans="2:65" s="1" customFormat="1" ht="25.5" customHeight="1">
      <c r="B161" s="41"/>
      <c r="C161" s="192" t="s">
        <v>253</v>
      </c>
      <c r="D161" s="192" t="s">
        <v>156</v>
      </c>
      <c r="E161" s="193" t="s">
        <v>254</v>
      </c>
      <c r="F161" s="194" t="s">
        <v>255</v>
      </c>
      <c r="G161" s="195" t="s">
        <v>256</v>
      </c>
      <c r="H161" s="196">
        <v>1</v>
      </c>
      <c r="I161" s="197"/>
      <c r="J161" s="198">
        <f>ROUND(I161*H161,2)</f>
        <v>0</v>
      </c>
      <c r="K161" s="194" t="s">
        <v>160</v>
      </c>
      <c r="L161" s="61"/>
      <c r="M161" s="199" t="s">
        <v>21</v>
      </c>
      <c r="N161" s="200" t="s">
        <v>44</v>
      </c>
      <c r="O161" s="42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AR161" s="24" t="s">
        <v>257</v>
      </c>
      <c r="AT161" s="24" t="s">
        <v>156</v>
      </c>
      <c r="AU161" s="24" t="s">
        <v>166</v>
      </c>
      <c r="AY161" s="24" t="s">
        <v>153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4" t="s">
        <v>81</v>
      </c>
      <c r="BK161" s="203">
        <f>ROUND(I161*H161,2)</f>
        <v>0</v>
      </c>
      <c r="BL161" s="24" t="s">
        <v>257</v>
      </c>
      <c r="BM161" s="24" t="s">
        <v>258</v>
      </c>
    </row>
    <row r="162" spans="2:51" s="11" customFormat="1" ht="13.5">
      <c r="B162" s="204"/>
      <c r="C162" s="205"/>
      <c r="D162" s="206" t="s">
        <v>163</v>
      </c>
      <c r="E162" s="205"/>
      <c r="F162" s="208" t="s">
        <v>259</v>
      </c>
      <c r="G162" s="205"/>
      <c r="H162" s="209">
        <v>1</v>
      </c>
      <c r="I162" s="210"/>
      <c r="J162" s="205"/>
      <c r="K162" s="205"/>
      <c r="L162" s="211"/>
      <c r="M162" s="212"/>
      <c r="N162" s="213"/>
      <c r="O162" s="213"/>
      <c r="P162" s="213"/>
      <c r="Q162" s="213"/>
      <c r="R162" s="213"/>
      <c r="S162" s="213"/>
      <c r="T162" s="214"/>
      <c r="AT162" s="215" t="s">
        <v>163</v>
      </c>
      <c r="AU162" s="215" t="s">
        <v>166</v>
      </c>
      <c r="AV162" s="11" t="s">
        <v>83</v>
      </c>
      <c r="AW162" s="11" t="s">
        <v>6</v>
      </c>
      <c r="AX162" s="11" t="s">
        <v>81</v>
      </c>
      <c r="AY162" s="215" t="s">
        <v>153</v>
      </c>
    </row>
    <row r="163" spans="2:63" s="10" customFormat="1" ht="29.85" customHeight="1">
      <c r="B163" s="176"/>
      <c r="C163" s="177"/>
      <c r="D163" s="178" t="s">
        <v>72</v>
      </c>
      <c r="E163" s="190" t="s">
        <v>260</v>
      </c>
      <c r="F163" s="190" t="s">
        <v>261</v>
      </c>
      <c r="G163" s="177"/>
      <c r="H163" s="177"/>
      <c r="I163" s="180"/>
      <c r="J163" s="191">
        <f>BK163</f>
        <v>0</v>
      </c>
      <c r="K163" s="177"/>
      <c r="L163" s="182"/>
      <c r="M163" s="183"/>
      <c r="N163" s="184"/>
      <c r="O163" s="184"/>
      <c r="P163" s="185">
        <f>SUM(P164:P170)</f>
        <v>0</v>
      </c>
      <c r="Q163" s="184"/>
      <c r="R163" s="185">
        <f>SUM(R164:R170)</f>
        <v>0</v>
      </c>
      <c r="S163" s="184"/>
      <c r="T163" s="186">
        <f>SUM(T164:T170)</f>
        <v>0</v>
      </c>
      <c r="AR163" s="187" t="s">
        <v>81</v>
      </c>
      <c r="AT163" s="188" t="s">
        <v>72</v>
      </c>
      <c r="AU163" s="188" t="s">
        <v>81</v>
      </c>
      <c r="AY163" s="187" t="s">
        <v>153</v>
      </c>
      <c r="BK163" s="189">
        <f>SUM(BK164:BK170)</f>
        <v>0</v>
      </c>
    </row>
    <row r="164" spans="2:65" s="1" customFormat="1" ht="38.25" customHeight="1">
      <c r="B164" s="41"/>
      <c r="C164" s="192" t="s">
        <v>262</v>
      </c>
      <c r="D164" s="192" t="s">
        <v>156</v>
      </c>
      <c r="E164" s="193" t="s">
        <v>263</v>
      </c>
      <c r="F164" s="194" t="s">
        <v>264</v>
      </c>
      <c r="G164" s="195" t="s">
        <v>265</v>
      </c>
      <c r="H164" s="196">
        <v>4.198</v>
      </c>
      <c r="I164" s="197"/>
      <c r="J164" s="198">
        <f>ROUND(I164*H164,2)</f>
        <v>0</v>
      </c>
      <c r="K164" s="194" t="s">
        <v>160</v>
      </c>
      <c r="L164" s="61"/>
      <c r="M164" s="199" t="s">
        <v>21</v>
      </c>
      <c r="N164" s="200" t="s">
        <v>44</v>
      </c>
      <c r="O164" s="42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AR164" s="24" t="s">
        <v>161</v>
      </c>
      <c r="AT164" s="24" t="s">
        <v>156</v>
      </c>
      <c r="AU164" s="24" t="s">
        <v>83</v>
      </c>
      <c r="AY164" s="24" t="s">
        <v>153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4" t="s">
        <v>81</v>
      </c>
      <c r="BK164" s="203">
        <f>ROUND(I164*H164,2)</f>
        <v>0</v>
      </c>
      <c r="BL164" s="24" t="s">
        <v>161</v>
      </c>
      <c r="BM164" s="24" t="s">
        <v>266</v>
      </c>
    </row>
    <row r="165" spans="2:65" s="1" customFormat="1" ht="38.25" customHeight="1">
      <c r="B165" s="41"/>
      <c r="C165" s="192" t="s">
        <v>9</v>
      </c>
      <c r="D165" s="192" t="s">
        <v>156</v>
      </c>
      <c r="E165" s="193" t="s">
        <v>267</v>
      </c>
      <c r="F165" s="194" t="s">
        <v>268</v>
      </c>
      <c r="G165" s="195" t="s">
        <v>265</v>
      </c>
      <c r="H165" s="196">
        <v>16.792</v>
      </c>
      <c r="I165" s="197"/>
      <c r="J165" s="198">
        <f>ROUND(I165*H165,2)</f>
        <v>0</v>
      </c>
      <c r="K165" s="194" t="s">
        <v>160</v>
      </c>
      <c r="L165" s="61"/>
      <c r="M165" s="199" t="s">
        <v>21</v>
      </c>
      <c r="N165" s="200" t="s">
        <v>44</v>
      </c>
      <c r="O165" s="42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AR165" s="24" t="s">
        <v>161</v>
      </c>
      <c r="AT165" s="24" t="s">
        <v>156</v>
      </c>
      <c r="AU165" s="24" t="s">
        <v>83</v>
      </c>
      <c r="AY165" s="24" t="s">
        <v>153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24" t="s">
        <v>81</v>
      </c>
      <c r="BK165" s="203">
        <f>ROUND(I165*H165,2)</f>
        <v>0</v>
      </c>
      <c r="BL165" s="24" t="s">
        <v>161</v>
      </c>
      <c r="BM165" s="24" t="s">
        <v>269</v>
      </c>
    </row>
    <row r="166" spans="2:51" s="11" customFormat="1" ht="13.5">
      <c r="B166" s="204"/>
      <c r="C166" s="205"/>
      <c r="D166" s="206" t="s">
        <v>163</v>
      </c>
      <c r="E166" s="205"/>
      <c r="F166" s="208" t="s">
        <v>270</v>
      </c>
      <c r="G166" s="205"/>
      <c r="H166" s="209">
        <v>16.792</v>
      </c>
      <c r="I166" s="210"/>
      <c r="J166" s="205"/>
      <c r="K166" s="205"/>
      <c r="L166" s="211"/>
      <c r="M166" s="212"/>
      <c r="N166" s="213"/>
      <c r="O166" s="213"/>
      <c r="P166" s="213"/>
      <c r="Q166" s="213"/>
      <c r="R166" s="213"/>
      <c r="S166" s="213"/>
      <c r="T166" s="214"/>
      <c r="AT166" s="215" t="s">
        <v>163</v>
      </c>
      <c r="AU166" s="215" t="s">
        <v>83</v>
      </c>
      <c r="AV166" s="11" t="s">
        <v>83</v>
      </c>
      <c r="AW166" s="11" t="s">
        <v>6</v>
      </c>
      <c r="AX166" s="11" t="s">
        <v>81</v>
      </c>
      <c r="AY166" s="215" t="s">
        <v>153</v>
      </c>
    </row>
    <row r="167" spans="2:65" s="1" customFormat="1" ht="25.5" customHeight="1">
      <c r="B167" s="41"/>
      <c r="C167" s="192" t="s">
        <v>271</v>
      </c>
      <c r="D167" s="192" t="s">
        <v>156</v>
      </c>
      <c r="E167" s="193" t="s">
        <v>272</v>
      </c>
      <c r="F167" s="194" t="s">
        <v>273</v>
      </c>
      <c r="G167" s="195" t="s">
        <v>265</v>
      </c>
      <c r="H167" s="196">
        <v>4.198</v>
      </c>
      <c r="I167" s="197"/>
      <c r="J167" s="198">
        <f>ROUND(I167*H167,2)</f>
        <v>0</v>
      </c>
      <c r="K167" s="194" t="s">
        <v>160</v>
      </c>
      <c r="L167" s="61"/>
      <c r="M167" s="199" t="s">
        <v>21</v>
      </c>
      <c r="N167" s="200" t="s">
        <v>44</v>
      </c>
      <c r="O167" s="42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AR167" s="24" t="s">
        <v>161</v>
      </c>
      <c r="AT167" s="24" t="s">
        <v>156</v>
      </c>
      <c r="AU167" s="24" t="s">
        <v>83</v>
      </c>
      <c r="AY167" s="24" t="s">
        <v>153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4" t="s">
        <v>81</v>
      </c>
      <c r="BK167" s="203">
        <f>ROUND(I167*H167,2)</f>
        <v>0</v>
      </c>
      <c r="BL167" s="24" t="s">
        <v>161</v>
      </c>
      <c r="BM167" s="24" t="s">
        <v>274</v>
      </c>
    </row>
    <row r="168" spans="2:65" s="1" customFormat="1" ht="25.5" customHeight="1">
      <c r="B168" s="41"/>
      <c r="C168" s="192" t="s">
        <v>275</v>
      </c>
      <c r="D168" s="192" t="s">
        <v>156</v>
      </c>
      <c r="E168" s="193" t="s">
        <v>276</v>
      </c>
      <c r="F168" s="194" t="s">
        <v>277</v>
      </c>
      <c r="G168" s="195" t="s">
        <v>265</v>
      </c>
      <c r="H168" s="196">
        <v>37.782</v>
      </c>
      <c r="I168" s="197"/>
      <c r="J168" s="198">
        <f>ROUND(I168*H168,2)</f>
        <v>0</v>
      </c>
      <c r="K168" s="194" t="s">
        <v>160</v>
      </c>
      <c r="L168" s="61"/>
      <c r="M168" s="199" t="s">
        <v>21</v>
      </c>
      <c r="N168" s="200" t="s">
        <v>44</v>
      </c>
      <c r="O168" s="42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AR168" s="24" t="s">
        <v>161</v>
      </c>
      <c r="AT168" s="24" t="s">
        <v>156</v>
      </c>
      <c r="AU168" s="24" t="s">
        <v>83</v>
      </c>
      <c r="AY168" s="24" t="s">
        <v>153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24" t="s">
        <v>81</v>
      </c>
      <c r="BK168" s="203">
        <f>ROUND(I168*H168,2)</f>
        <v>0</v>
      </c>
      <c r="BL168" s="24" t="s">
        <v>161</v>
      </c>
      <c r="BM168" s="24" t="s">
        <v>278</v>
      </c>
    </row>
    <row r="169" spans="2:51" s="11" customFormat="1" ht="13.5">
      <c r="B169" s="204"/>
      <c r="C169" s="205"/>
      <c r="D169" s="206" t="s">
        <v>163</v>
      </c>
      <c r="E169" s="205"/>
      <c r="F169" s="208" t="s">
        <v>279</v>
      </c>
      <c r="G169" s="205"/>
      <c r="H169" s="209">
        <v>37.782</v>
      </c>
      <c r="I169" s="210"/>
      <c r="J169" s="205"/>
      <c r="K169" s="205"/>
      <c r="L169" s="211"/>
      <c r="M169" s="212"/>
      <c r="N169" s="213"/>
      <c r="O169" s="213"/>
      <c r="P169" s="213"/>
      <c r="Q169" s="213"/>
      <c r="R169" s="213"/>
      <c r="S169" s="213"/>
      <c r="T169" s="214"/>
      <c r="AT169" s="215" t="s">
        <v>163</v>
      </c>
      <c r="AU169" s="215" t="s">
        <v>83</v>
      </c>
      <c r="AV169" s="11" t="s">
        <v>83</v>
      </c>
      <c r="AW169" s="11" t="s">
        <v>6</v>
      </c>
      <c r="AX169" s="11" t="s">
        <v>81</v>
      </c>
      <c r="AY169" s="215" t="s">
        <v>153</v>
      </c>
    </row>
    <row r="170" spans="2:65" s="1" customFormat="1" ht="16.5" customHeight="1">
      <c r="B170" s="41"/>
      <c r="C170" s="192" t="s">
        <v>280</v>
      </c>
      <c r="D170" s="192" t="s">
        <v>156</v>
      </c>
      <c r="E170" s="193" t="s">
        <v>281</v>
      </c>
      <c r="F170" s="194" t="s">
        <v>282</v>
      </c>
      <c r="G170" s="195" t="s">
        <v>265</v>
      </c>
      <c r="H170" s="196">
        <v>4.198</v>
      </c>
      <c r="I170" s="197"/>
      <c r="J170" s="198">
        <f>ROUND(I170*H170,2)</f>
        <v>0</v>
      </c>
      <c r="K170" s="194" t="s">
        <v>160</v>
      </c>
      <c r="L170" s="61"/>
      <c r="M170" s="199" t="s">
        <v>21</v>
      </c>
      <c r="N170" s="200" t="s">
        <v>44</v>
      </c>
      <c r="O170" s="42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AR170" s="24" t="s">
        <v>161</v>
      </c>
      <c r="AT170" s="24" t="s">
        <v>156</v>
      </c>
      <c r="AU170" s="24" t="s">
        <v>83</v>
      </c>
      <c r="AY170" s="24" t="s">
        <v>153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24" t="s">
        <v>81</v>
      </c>
      <c r="BK170" s="203">
        <f>ROUND(I170*H170,2)</f>
        <v>0</v>
      </c>
      <c r="BL170" s="24" t="s">
        <v>161</v>
      </c>
      <c r="BM170" s="24" t="s">
        <v>283</v>
      </c>
    </row>
    <row r="171" spans="2:63" s="10" customFormat="1" ht="29.85" customHeight="1">
      <c r="B171" s="176"/>
      <c r="C171" s="177"/>
      <c r="D171" s="178" t="s">
        <v>72</v>
      </c>
      <c r="E171" s="190" t="s">
        <v>284</v>
      </c>
      <c r="F171" s="190" t="s">
        <v>252</v>
      </c>
      <c r="G171" s="177"/>
      <c r="H171" s="177"/>
      <c r="I171" s="180"/>
      <c r="J171" s="191">
        <f>BK171</f>
        <v>0</v>
      </c>
      <c r="K171" s="177"/>
      <c r="L171" s="182"/>
      <c r="M171" s="183"/>
      <c r="N171" s="184"/>
      <c r="O171" s="184"/>
      <c r="P171" s="185">
        <f>P172</f>
        <v>0</v>
      </c>
      <c r="Q171" s="184"/>
      <c r="R171" s="185">
        <f>R172</f>
        <v>0</v>
      </c>
      <c r="S171" s="184"/>
      <c r="T171" s="186">
        <f>T172</f>
        <v>0</v>
      </c>
      <c r="AR171" s="187" t="s">
        <v>81</v>
      </c>
      <c r="AT171" s="188" t="s">
        <v>72</v>
      </c>
      <c r="AU171" s="188" t="s">
        <v>81</v>
      </c>
      <c r="AY171" s="187" t="s">
        <v>153</v>
      </c>
      <c r="BK171" s="189">
        <f>BK172</f>
        <v>0</v>
      </c>
    </row>
    <row r="172" spans="2:65" s="1" customFormat="1" ht="38.25" customHeight="1">
      <c r="B172" s="41"/>
      <c r="C172" s="192" t="s">
        <v>285</v>
      </c>
      <c r="D172" s="192" t="s">
        <v>156</v>
      </c>
      <c r="E172" s="193" t="s">
        <v>286</v>
      </c>
      <c r="F172" s="194" t="s">
        <v>287</v>
      </c>
      <c r="G172" s="195" t="s">
        <v>265</v>
      </c>
      <c r="H172" s="196">
        <v>1.371</v>
      </c>
      <c r="I172" s="197"/>
      <c r="J172" s="198">
        <f>ROUND(I172*H172,2)</f>
        <v>0</v>
      </c>
      <c r="K172" s="194" t="s">
        <v>160</v>
      </c>
      <c r="L172" s="61"/>
      <c r="M172" s="199" t="s">
        <v>21</v>
      </c>
      <c r="N172" s="200" t="s">
        <v>44</v>
      </c>
      <c r="O172" s="42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AR172" s="24" t="s">
        <v>161</v>
      </c>
      <c r="AT172" s="24" t="s">
        <v>156</v>
      </c>
      <c r="AU172" s="24" t="s">
        <v>83</v>
      </c>
      <c r="AY172" s="24" t="s">
        <v>153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24" t="s">
        <v>81</v>
      </c>
      <c r="BK172" s="203">
        <f>ROUND(I172*H172,2)</f>
        <v>0</v>
      </c>
      <c r="BL172" s="24" t="s">
        <v>161</v>
      </c>
      <c r="BM172" s="24" t="s">
        <v>288</v>
      </c>
    </row>
    <row r="173" spans="2:63" s="10" customFormat="1" ht="37.35" customHeight="1">
      <c r="B173" s="176"/>
      <c r="C173" s="177"/>
      <c r="D173" s="178" t="s">
        <v>72</v>
      </c>
      <c r="E173" s="179" t="s">
        <v>289</v>
      </c>
      <c r="F173" s="179" t="s">
        <v>290</v>
      </c>
      <c r="G173" s="177"/>
      <c r="H173" s="177"/>
      <c r="I173" s="180"/>
      <c r="J173" s="181">
        <f>BK173</f>
        <v>0</v>
      </c>
      <c r="K173" s="177"/>
      <c r="L173" s="182"/>
      <c r="M173" s="183"/>
      <c r="N173" s="184"/>
      <c r="O173" s="184"/>
      <c r="P173" s="185">
        <f>P174+P180+P190+P196+P208+P210+P214+P217+P221+P235+P262+P268+P300+P311+P334+P348</f>
        <v>0</v>
      </c>
      <c r="Q173" s="184"/>
      <c r="R173" s="185">
        <f>R174+R180+R190+R196+R208+R210+R214+R217+R221+R235+R262+R268+R300+R311+R334+R348</f>
        <v>7.036011820400001</v>
      </c>
      <c r="S173" s="184"/>
      <c r="T173" s="186">
        <f>T174+T180+T190+T196+T208+T210+T214+T217+T221+T235+T262+T268+T300+T311+T334+T348</f>
        <v>0.17674600000000001</v>
      </c>
      <c r="AR173" s="187" t="s">
        <v>83</v>
      </c>
      <c r="AT173" s="188" t="s">
        <v>72</v>
      </c>
      <c r="AU173" s="188" t="s">
        <v>73</v>
      </c>
      <c r="AY173" s="187" t="s">
        <v>153</v>
      </c>
      <c r="BK173" s="189">
        <f>BK174+BK180+BK190+BK196+BK208+BK210+BK214+BK217+BK221+BK235+BK262+BK268+BK300+BK311+BK334+BK348</f>
        <v>0</v>
      </c>
    </row>
    <row r="174" spans="2:63" s="10" customFormat="1" ht="19.9" customHeight="1">
      <c r="B174" s="176"/>
      <c r="C174" s="177"/>
      <c r="D174" s="178" t="s">
        <v>72</v>
      </c>
      <c r="E174" s="190" t="s">
        <v>291</v>
      </c>
      <c r="F174" s="190" t="s">
        <v>292</v>
      </c>
      <c r="G174" s="177"/>
      <c r="H174" s="177"/>
      <c r="I174" s="180"/>
      <c r="J174" s="191">
        <f>BK174</f>
        <v>0</v>
      </c>
      <c r="K174" s="177"/>
      <c r="L174" s="182"/>
      <c r="M174" s="183"/>
      <c r="N174" s="184"/>
      <c r="O174" s="184"/>
      <c r="P174" s="185">
        <f>SUM(P175:P179)</f>
        <v>0</v>
      </c>
      <c r="Q174" s="184"/>
      <c r="R174" s="185">
        <f>SUM(R175:R179)</f>
        <v>0.000377</v>
      </c>
      <c r="S174" s="184"/>
      <c r="T174" s="186">
        <f>SUM(T175:T179)</f>
        <v>0</v>
      </c>
      <c r="AR174" s="187" t="s">
        <v>83</v>
      </c>
      <c r="AT174" s="188" t="s">
        <v>72</v>
      </c>
      <c r="AU174" s="188" t="s">
        <v>81</v>
      </c>
      <c r="AY174" s="187" t="s">
        <v>153</v>
      </c>
      <c r="BK174" s="189">
        <f>SUM(BK175:BK179)</f>
        <v>0</v>
      </c>
    </row>
    <row r="175" spans="2:65" s="1" customFormat="1" ht="16.5" customHeight="1">
      <c r="B175" s="41"/>
      <c r="C175" s="192" t="s">
        <v>293</v>
      </c>
      <c r="D175" s="192" t="s">
        <v>156</v>
      </c>
      <c r="E175" s="193" t="s">
        <v>294</v>
      </c>
      <c r="F175" s="194" t="s">
        <v>295</v>
      </c>
      <c r="G175" s="195" t="s">
        <v>182</v>
      </c>
      <c r="H175" s="196">
        <v>6</v>
      </c>
      <c r="I175" s="197"/>
      <c r="J175" s="198">
        <f>ROUND(I175*H175,2)</f>
        <v>0</v>
      </c>
      <c r="K175" s="194" t="s">
        <v>160</v>
      </c>
      <c r="L175" s="61"/>
      <c r="M175" s="199" t="s">
        <v>21</v>
      </c>
      <c r="N175" s="200" t="s">
        <v>44</v>
      </c>
      <c r="O175" s="42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4" t="s">
        <v>231</v>
      </c>
      <c r="AT175" s="24" t="s">
        <v>156</v>
      </c>
      <c r="AU175" s="24" t="s">
        <v>83</v>
      </c>
      <c r="AY175" s="24" t="s">
        <v>153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4" t="s">
        <v>81</v>
      </c>
      <c r="BK175" s="203">
        <f>ROUND(I175*H175,2)</f>
        <v>0</v>
      </c>
      <c r="BL175" s="24" t="s">
        <v>231</v>
      </c>
      <c r="BM175" s="24" t="s">
        <v>296</v>
      </c>
    </row>
    <row r="176" spans="2:65" s="1" customFormat="1" ht="16.5" customHeight="1">
      <c r="B176" s="41"/>
      <c r="C176" s="227" t="s">
        <v>251</v>
      </c>
      <c r="D176" s="227" t="s">
        <v>191</v>
      </c>
      <c r="E176" s="228" t="s">
        <v>297</v>
      </c>
      <c r="F176" s="229" t="s">
        <v>298</v>
      </c>
      <c r="G176" s="230" t="s">
        <v>182</v>
      </c>
      <c r="H176" s="231">
        <v>3</v>
      </c>
      <c r="I176" s="232"/>
      <c r="J176" s="233">
        <f>ROUND(I176*H176,2)</f>
        <v>0</v>
      </c>
      <c r="K176" s="229" t="s">
        <v>160</v>
      </c>
      <c r="L176" s="234"/>
      <c r="M176" s="235" t="s">
        <v>21</v>
      </c>
      <c r="N176" s="236" t="s">
        <v>44</v>
      </c>
      <c r="O176" s="42"/>
      <c r="P176" s="201">
        <f>O176*H176</f>
        <v>0</v>
      </c>
      <c r="Q176" s="201">
        <v>1.6E-05</v>
      </c>
      <c r="R176" s="201">
        <f>Q176*H176</f>
        <v>4.8E-05</v>
      </c>
      <c r="S176" s="201">
        <v>0</v>
      </c>
      <c r="T176" s="202">
        <f>S176*H176</f>
        <v>0</v>
      </c>
      <c r="AR176" s="24" t="s">
        <v>299</v>
      </c>
      <c r="AT176" s="24" t="s">
        <v>191</v>
      </c>
      <c r="AU176" s="24" t="s">
        <v>83</v>
      </c>
      <c r="AY176" s="24" t="s">
        <v>153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4" t="s">
        <v>81</v>
      </c>
      <c r="BK176" s="203">
        <f>ROUND(I176*H176,2)</f>
        <v>0</v>
      </c>
      <c r="BL176" s="24" t="s">
        <v>231</v>
      </c>
      <c r="BM176" s="24" t="s">
        <v>300</v>
      </c>
    </row>
    <row r="177" spans="2:65" s="1" customFormat="1" ht="16.5" customHeight="1">
      <c r="B177" s="41"/>
      <c r="C177" s="227" t="s">
        <v>301</v>
      </c>
      <c r="D177" s="227" t="s">
        <v>191</v>
      </c>
      <c r="E177" s="228" t="s">
        <v>302</v>
      </c>
      <c r="F177" s="229" t="s">
        <v>303</v>
      </c>
      <c r="G177" s="230" t="s">
        <v>182</v>
      </c>
      <c r="H177" s="231">
        <v>3</v>
      </c>
      <c r="I177" s="232"/>
      <c r="J177" s="233">
        <f>ROUND(I177*H177,2)</f>
        <v>0</v>
      </c>
      <c r="K177" s="229" t="s">
        <v>160</v>
      </c>
      <c r="L177" s="234"/>
      <c r="M177" s="235" t="s">
        <v>21</v>
      </c>
      <c r="N177" s="236" t="s">
        <v>44</v>
      </c>
      <c r="O177" s="42"/>
      <c r="P177" s="201">
        <f>O177*H177</f>
        <v>0</v>
      </c>
      <c r="Q177" s="201">
        <v>4.3E-05</v>
      </c>
      <c r="R177" s="201">
        <f>Q177*H177</f>
        <v>0.000129</v>
      </c>
      <c r="S177" s="201">
        <v>0</v>
      </c>
      <c r="T177" s="202">
        <f>S177*H177</f>
        <v>0</v>
      </c>
      <c r="AR177" s="24" t="s">
        <v>299</v>
      </c>
      <c r="AT177" s="24" t="s">
        <v>191</v>
      </c>
      <c r="AU177" s="24" t="s">
        <v>83</v>
      </c>
      <c r="AY177" s="24" t="s">
        <v>153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4" t="s">
        <v>81</v>
      </c>
      <c r="BK177" s="203">
        <f>ROUND(I177*H177,2)</f>
        <v>0</v>
      </c>
      <c r="BL177" s="24" t="s">
        <v>231</v>
      </c>
      <c r="BM177" s="24" t="s">
        <v>304</v>
      </c>
    </row>
    <row r="178" spans="2:65" s="1" customFormat="1" ht="16.5" customHeight="1">
      <c r="B178" s="41"/>
      <c r="C178" s="227" t="s">
        <v>305</v>
      </c>
      <c r="D178" s="227" t="s">
        <v>191</v>
      </c>
      <c r="E178" s="228" t="s">
        <v>306</v>
      </c>
      <c r="F178" s="229" t="s">
        <v>307</v>
      </c>
      <c r="G178" s="230" t="s">
        <v>209</v>
      </c>
      <c r="H178" s="231">
        <v>0.5</v>
      </c>
      <c r="I178" s="232"/>
      <c r="J178" s="233">
        <f>ROUND(I178*H178,2)</f>
        <v>0</v>
      </c>
      <c r="K178" s="229" t="s">
        <v>160</v>
      </c>
      <c r="L178" s="234"/>
      <c r="M178" s="235" t="s">
        <v>21</v>
      </c>
      <c r="N178" s="236" t="s">
        <v>44</v>
      </c>
      <c r="O178" s="42"/>
      <c r="P178" s="201">
        <f>O178*H178</f>
        <v>0</v>
      </c>
      <c r="Q178" s="201">
        <v>0.0004</v>
      </c>
      <c r="R178" s="201">
        <f>Q178*H178</f>
        <v>0.0002</v>
      </c>
      <c r="S178" s="201">
        <v>0</v>
      </c>
      <c r="T178" s="202">
        <f>S178*H178</f>
        <v>0</v>
      </c>
      <c r="AR178" s="24" t="s">
        <v>299</v>
      </c>
      <c r="AT178" s="24" t="s">
        <v>191</v>
      </c>
      <c r="AU178" s="24" t="s">
        <v>83</v>
      </c>
      <c r="AY178" s="24" t="s">
        <v>153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4" t="s">
        <v>81</v>
      </c>
      <c r="BK178" s="203">
        <f>ROUND(I178*H178,2)</f>
        <v>0</v>
      </c>
      <c r="BL178" s="24" t="s">
        <v>231</v>
      </c>
      <c r="BM178" s="24" t="s">
        <v>308</v>
      </c>
    </row>
    <row r="179" spans="2:65" s="1" customFormat="1" ht="16.5" customHeight="1">
      <c r="B179" s="41"/>
      <c r="C179" s="192" t="s">
        <v>309</v>
      </c>
      <c r="D179" s="192" t="s">
        <v>156</v>
      </c>
      <c r="E179" s="193" t="s">
        <v>310</v>
      </c>
      <c r="F179" s="194" t="s">
        <v>311</v>
      </c>
      <c r="G179" s="195" t="s">
        <v>312</v>
      </c>
      <c r="H179" s="237"/>
      <c r="I179" s="197"/>
      <c r="J179" s="198">
        <f>ROUND(I179*H179,2)</f>
        <v>0</v>
      </c>
      <c r="K179" s="194" t="s">
        <v>160</v>
      </c>
      <c r="L179" s="61"/>
      <c r="M179" s="199" t="s">
        <v>21</v>
      </c>
      <c r="N179" s="200" t="s">
        <v>44</v>
      </c>
      <c r="O179" s="42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AR179" s="24" t="s">
        <v>231</v>
      </c>
      <c r="AT179" s="24" t="s">
        <v>156</v>
      </c>
      <c r="AU179" s="24" t="s">
        <v>83</v>
      </c>
      <c r="AY179" s="24" t="s">
        <v>153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24" t="s">
        <v>81</v>
      </c>
      <c r="BK179" s="203">
        <f>ROUND(I179*H179,2)</f>
        <v>0</v>
      </c>
      <c r="BL179" s="24" t="s">
        <v>231</v>
      </c>
      <c r="BM179" s="24" t="s">
        <v>313</v>
      </c>
    </row>
    <row r="180" spans="2:63" s="10" customFormat="1" ht="29.85" customHeight="1">
      <c r="B180" s="176"/>
      <c r="C180" s="177"/>
      <c r="D180" s="178" t="s">
        <v>72</v>
      </c>
      <c r="E180" s="190" t="s">
        <v>314</v>
      </c>
      <c r="F180" s="190" t="s">
        <v>315</v>
      </c>
      <c r="G180" s="177"/>
      <c r="H180" s="177"/>
      <c r="I180" s="180"/>
      <c r="J180" s="191">
        <f>BK180</f>
        <v>0</v>
      </c>
      <c r="K180" s="177"/>
      <c r="L180" s="182"/>
      <c r="M180" s="183"/>
      <c r="N180" s="184"/>
      <c r="O180" s="184"/>
      <c r="P180" s="185">
        <f>SUM(P181:P189)</f>
        <v>0</v>
      </c>
      <c r="Q180" s="184"/>
      <c r="R180" s="185">
        <f>SUM(R181:R189)</f>
        <v>0.010215</v>
      </c>
      <c r="S180" s="184"/>
      <c r="T180" s="186">
        <f>SUM(T181:T189)</f>
        <v>0.05968</v>
      </c>
      <c r="AR180" s="187" t="s">
        <v>83</v>
      </c>
      <c r="AT180" s="188" t="s">
        <v>72</v>
      </c>
      <c r="AU180" s="188" t="s">
        <v>81</v>
      </c>
      <c r="AY180" s="187" t="s">
        <v>153</v>
      </c>
      <c r="BK180" s="189">
        <f>SUM(BK181:BK189)</f>
        <v>0</v>
      </c>
    </row>
    <row r="181" spans="2:65" s="1" customFormat="1" ht="16.5" customHeight="1">
      <c r="B181" s="41"/>
      <c r="C181" s="192" t="s">
        <v>316</v>
      </c>
      <c r="D181" s="192" t="s">
        <v>156</v>
      </c>
      <c r="E181" s="193" t="s">
        <v>317</v>
      </c>
      <c r="F181" s="194" t="s">
        <v>318</v>
      </c>
      <c r="G181" s="195" t="s">
        <v>182</v>
      </c>
      <c r="H181" s="196">
        <v>4</v>
      </c>
      <c r="I181" s="197"/>
      <c r="J181" s="198">
        <f aca="true" t="shared" si="0" ref="J181:J189">ROUND(I181*H181,2)</f>
        <v>0</v>
      </c>
      <c r="K181" s="194" t="s">
        <v>160</v>
      </c>
      <c r="L181" s="61"/>
      <c r="M181" s="199" t="s">
        <v>21</v>
      </c>
      <c r="N181" s="200" t="s">
        <v>44</v>
      </c>
      <c r="O181" s="42"/>
      <c r="P181" s="201">
        <f aca="true" t="shared" si="1" ref="P181:P189">O181*H181</f>
        <v>0</v>
      </c>
      <c r="Q181" s="201">
        <v>0</v>
      </c>
      <c r="R181" s="201">
        <f aca="true" t="shared" si="2" ref="R181:R189">Q181*H181</f>
        <v>0</v>
      </c>
      <c r="S181" s="201">
        <v>0.01492</v>
      </c>
      <c r="T181" s="202">
        <f aca="true" t="shared" si="3" ref="T181:T189">S181*H181</f>
        <v>0.05968</v>
      </c>
      <c r="AR181" s="24" t="s">
        <v>231</v>
      </c>
      <c r="AT181" s="24" t="s">
        <v>156</v>
      </c>
      <c r="AU181" s="24" t="s">
        <v>83</v>
      </c>
      <c r="AY181" s="24" t="s">
        <v>153</v>
      </c>
      <c r="BE181" s="203">
        <f aca="true" t="shared" si="4" ref="BE181:BE189">IF(N181="základní",J181,0)</f>
        <v>0</v>
      </c>
      <c r="BF181" s="203">
        <f aca="true" t="shared" si="5" ref="BF181:BF189">IF(N181="snížená",J181,0)</f>
        <v>0</v>
      </c>
      <c r="BG181" s="203">
        <f aca="true" t="shared" si="6" ref="BG181:BG189">IF(N181="zákl. přenesená",J181,0)</f>
        <v>0</v>
      </c>
      <c r="BH181" s="203">
        <f aca="true" t="shared" si="7" ref="BH181:BH189">IF(N181="sníž. přenesená",J181,0)</f>
        <v>0</v>
      </c>
      <c r="BI181" s="203">
        <f aca="true" t="shared" si="8" ref="BI181:BI189">IF(N181="nulová",J181,0)</f>
        <v>0</v>
      </c>
      <c r="BJ181" s="24" t="s">
        <v>81</v>
      </c>
      <c r="BK181" s="203">
        <f aca="true" t="shared" si="9" ref="BK181:BK189">ROUND(I181*H181,2)</f>
        <v>0</v>
      </c>
      <c r="BL181" s="24" t="s">
        <v>231</v>
      </c>
      <c r="BM181" s="24" t="s">
        <v>319</v>
      </c>
    </row>
    <row r="182" spans="2:65" s="1" customFormat="1" ht="16.5" customHeight="1">
      <c r="B182" s="41"/>
      <c r="C182" s="192" t="s">
        <v>320</v>
      </c>
      <c r="D182" s="192" t="s">
        <v>156</v>
      </c>
      <c r="E182" s="193" t="s">
        <v>321</v>
      </c>
      <c r="F182" s="194" t="s">
        <v>322</v>
      </c>
      <c r="G182" s="195" t="s">
        <v>209</v>
      </c>
      <c r="H182" s="196">
        <v>2</v>
      </c>
      <c r="I182" s="197"/>
      <c r="J182" s="198">
        <f t="shared" si="0"/>
        <v>0</v>
      </c>
      <c r="K182" s="194" t="s">
        <v>160</v>
      </c>
      <c r="L182" s="61"/>
      <c r="M182" s="199" t="s">
        <v>21</v>
      </c>
      <c r="N182" s="200" t="s">
        <v>44</v>
      </c>
      <c r="O182" s="42"/>
      <c r="P182" s="201">
        <f t="shared" si="1"/>
        <v>0</v>
      </c>
      <c r="Q182" s="201">
        <v>0.00202</v>
      </c>
      <c r="R182" s="201">
        <f t="shared" si="2"/>
        <v>0.00404</v>
      </c>
      <c r="S182" s="201">
        <v>0</v>
      </c>
      <c r="T182" s="202">
        <f t="shared" si="3"/>
        <v>0</v>
      </c>
      <c r="AR182" s="24" t="s">
        <v>231</v>
      </c>
      <c r="AT182" s="24" t="s">
        <v>156</v>
      </c>
      <c r="AU182" s="24" t="s">
        <v>83</v>
      </c>
      <c r="AY182" s="24" t="s">
        <v>153</v>
      </c>
      <c r="BE182" s="203">
        <f t="shared" si="4"/>
        <v>0</v>
      </c>
      <c r="BF182" s="203">
        <f t="shared" si="5"/>
        <v>0</v>
      </c>
      <c r="BG182" s="203">
        <f t="shared" si="6"/>
        <v>0</v>
      </c>
      <c r="BH182" s="203">
        <f t="shared" si="7"/>
        <v>0</v>
      </c>
      <c r="BI182" s="203">
        <f t="shared" si="8"/>
        <v>0</v>
      </c>
      <c r="BJ182" s="24" t="s">
        <v>81</v>
      </c>
      <c r="BK182" s="203">
        <f t="shared" si="9"/>
        <v>0</v>
      </c>
      <c r="BL182" s="24" t="s">
        <v>231</v>
      </c>
      <c r="BM182" s="24" t="s">
        <v>323</v>
      </c>
    </row>
    <row r="183" spans="2:65" s="1" customFormat="1" ht="16.5" customHeight="1">
      <c r="B183" s="41"/>
      <c r="C183" s="192" t="s">
        <v>324</v>
      </c>
      <c r="D183" s="192" t="s">
        <v>156</v>
      </c>
      <c r="E183" s="193" t="s">
        <v>325</v>
      </c>
      <c r="F183" s="194" t="s">
        <v>326</v>
      </c>
      <c r="G183" s="195" t="s">
        <v>182</v>
      </c>
      <c r="H183" s="196">
        <v>5</v>
      </c>
      <c r="I183" s="197"/>
      <c r="J183" s="198">
        <f t="shared" si="0"/>
        <v>0</v>
      </c>
      <c r="K183" s="194" t="s">
        <v>160</v>
      </c>
      <c r="L183" s="61"/>
      <c r="M183" s="199" t="s">
        <v>21</v>
      </c>
      <c r="N183" s="200" t="s">
        <v>44</v>
      </c>
      <c r="O183" s="42"/>
      <c r="P183" s="201">
        <f t="shared" si="1"/>
        <v>0</v>
      </c>
      <c r="Q183" s="201">
        <v>0.00109</v>
      </c>
      <c r="R183" s="201">
        <f t="shared" si="2"/>
        <v>0.00545</v>
      </c>
      <c r="S183" s="201">
        <v>0</v>
      </c>
      <c r="T183" s="202">
        <f t="shared" si="3"/>
        <v>0</v>
      </c>
      <c r="AR183" s="24" t="s">
        <v>231</v>
      </c>
      <c r="AT183" s="24" t="s">
        <v>156</v>
      </c>
      <c r="AU183" s="24" t="s">
        <v>83</v>
      </c>
      <c r="AY183" s="24" t="s">
        <v>153</v>
      </c>
      <c r="BE183" s="203">
        <f t="shared" si="4"/>
        <v>0</v>
      </c>
      <c r="BF183" s="203">
        <f t="shared" si="5"/>
        <v>0</v>
      </c>
      <c r="BG183" s="203">
        <f t="shared" si="6"/>
        <v>0</v>
      </c>
      <c r="BH183" s="203">
        <f t="shared" si="7"/>
        <v>0</v>
      </c>
      <c r="BI183" s="203">
        <f t="shared" si="8"/>
        <v>0</v>
      </c>
      <c r="BJ183" s="24" t="s">
        <v>81</v>
      </c>
      <c r="BK183" s="203">
        <f t="shared" si="9"/>
        <v>0</v>
      </c>
      <c r="BL183" s="24" t="s">
        <v>231</v>
      </c>
      <c r="BM183" s="24" t="s">
        <v>327</v>
      </c>
    </row>
    <row r="184" spans="2:65" s="1" customFormat="1" ht="16.5" customHeight="1">
      <c r="B184" s="41"/>
      <c r="C184" s="192" t="s">
        <v>328</v>
      </c>
      <c r="D184" s="192" t="s">
        <v>156</v>
      </c>
      <c r="E184" s="193" t="s">
        <v>329</v>
      </c>
      <c r="F184" s="194" t="s">
        <v>330</v>
      </c>
      <c r="G184" s="195" t="s">
        <v>182</v>
      </c>
      <c r="H184" s="196">
        <v>2.5</v>
      </c>
      <c r="I184" s="197"/>
      <c r="J184" s="198">
        <f t="shared" si="0"/>
        <v>0</v>
      </c>
      <c r="K184" s="194" t="s">
        <v>160</v>
      </c>
      <c r="L184" s="61"/>
      <c r="M184" s="199" t="s">
        <v>21</v>
      </c>
      <c r="N184" s="200" t="s">
        <v>44</v>
      </c>
      <c r="O184" s="42"/>
      <c r="P184" s="201">
        <f t="shared" si="1"/>
        <v>0</v>
      </c>
      <c r="Q184" s="201">
        <v>0.00029</v>
      </c>
      <c r="R184" s="201">
        <f t="shared" si="2"/>
        <v>0.000725</v>
      </c>
      <c r="S184" s="201">
        <v>0</v>
      </c>
      <c r="T184" s="202">
        <f t="shared" si="3"/>
        <v>0</v>
      </c>
      <c r="AR184" s="24" t="s">
        <v>231</v>
      </c>
      <c r="AT184" s="24" t="s">
        <v>156</v>
      </c>
      <c r="AU184" s="24" t="s">
        <v>83</v>
      </c>
      <c r="AY184" s="24" t="s">
        <v>153</v>
      </c>
      <c r="BE184" s="203">
        <f t="shared" si="4"/>
        <v>0</v>
      </c>
      <c r="BF184" s="203">
        <f t="shared" si="5"/>
        <v>0</v>
      </c>
      <c r="BG184" s="203">
        <f t="shared" si="6"/>
        <v>0</v>
      </c>
      <c r="BH184" s="203">
        <f t="shared" si="7"/>
        <v>0</v>
      </c>
      <c r="BI184" s="203">
        <f t="shared" si="8"/>
        <v>0</v>
      </c>
      <c r="BJ184" s="24" t="s">
        <v>81</v>
      </c>
      <c r="BK184" s="203">
        <f t="shared" si="9"/>
        <v>0</v>
      </c>
      <c r="BL184" s="24" t="s">
        <v>231</v>
      </c>
      <c r="BM184" s="24" t="s">
        <v>331</v>
      </c>
    </row>
    <row r="185" spans="2:65" s="1" customFormat="1" ht="16.5" customHeight="1">
      <c r="B185" s="41"/>
      <c r="C185" s="192" t="s">
        <v>332</v>
      </c>
      <c r="D185" s="192" t="s">
        <v>156</v>
      </c>
      <c r="E185" s="193" t="s">
        <v>333</v>
      </c>
      <c r="F185" s="194" t="s">
        <v>334</v>
      </c>
      <c r="G185" s="195" t="s">
        <v>209</v>
      </c>
      <c r="H185" s="196">
        <v>1</v>
      </c>
      <c r="I185" s="197"/>
      <c r="J185" s="198">
        <f t="shared" si="0"/>
        <v>0</v>
      </c>
      <c r="K185" s="194" t="s">
        <v>160</v>
      </c>
      <c r="L185" s="61"/>
      <c r="M185" s="199" t="s">
        <v>21</v>
      </c>
      <c r="N185" s="200" t="s">
        <v>44</v>
      </c>
      <c r="O185" s="42"/>
      <c r="P185" s="201">
        <f t="shared" si="1"/>
        <v>0</v>
      </c>
      <c r="Q185" s="201">
        <v>0</v>
      </c>
      <c r="R185" s="201">
        <f t="shared" si="2"/>
        <v>0</v>
      </c>
      <c r="S185" s="201">
        <v>0</v>
      </c>
      <c r="T185" s="202">
        <f t="shared" si="3"/>
        <v>0</v>
      </c>
      <c r="AR185" s="24" t="s">
        <v>231</v>
      </c>
      <c r="AT185" s="24" t="s">
        <v>156</v>
      </c>
      <c r="AU185" s="24" t="s">
        <v>83</v>
      </c>
      <c r="AY185" s="24" t="s">
        <v>153</v>
      </c>
      <c r="BE185" s="203">
        <f t="shared" si="4"/>
        <v>0</v>
      </c>
      <c r="BF185" s="203">
        <f t="shared" si="5"/>
        <v>0</v>
      </c>
      <c r="BG185" s="203">
        <f t="shared" si="6"/>
        <v>0</v>
      </c>
      <c r="BH185" s="203">
        <f t="shared" si="7"/>
        <v>0</v>
      </c>
      <c r="BI185" s="203">
        <f t="shared" si="8"/>
        <v>0</v>
      </c>
      <c r="BJ185" s="24" t="s">
        <v>81</v>
      </c>
      <c r="BK185" s="203">
        <f t="shared" si="9"/>
        <v>0</v>
      </c>
      <c r="BL185" s="24" t="s">
        <v>231</v>
      </c>
      <c r="BM185" s="24" t="s">
        <v>335</v>
      </c>
    </row>
    <row r="186" spans="2:65" s="1" customFormat="1" ht="16.5" customHeight="1">
      <c r="B186" s="41"/>
      <c r="C186" s="192" t="s">
        <v>336</v>
      </c>
      <c r="D186" s="192" t="s">
        <v>156</v>
      </c>
      <c r="E186" s="193" t="s">
        <v>337</v>
      </c>
      <c r="F186" s="194" t="s">
        <v>338</v>
      </c>
      <c r="G186" s="195" t="s">
        <v>209</v>
      </c>
      <c r="H186" s="196">
        <v>1</v>
      </c>
      <c r="I186" s="197"/>
      <c r="J186" s="198">
        <f t="shared" si="0"/>
        <v>0</v>
      </c>
      <c r="K186" s="194" t="s">
        <v>160</v>
      </c>
      <c r="L186" s="61"/>
      <c r="M186" s="199" t="s">
        <v>21</v>
      </c>
      <c r="N186" s="200" t="s">
        <v>44</v>
      </c>
      <c r="O186" s="42"/>
      <c r="P186" s="201">
        <f t="shared" si="1"/>
        <v>0</v>
      </c>
      <c r="Q186" s="201">
        <v>0</v>
      </c>
      <c r="R186" s="201">
        <f t="shared" si="2"/>
        <v>0</v>
      </c>
      <c r="S186" s="201">
        <v>0</v>
      </c>
      <c r="T186" s="202">
        <f t="shared" si="3"/>
        <v>0</v>
      </c>
      <c r="AR186" s="24" t="s">
        <v>231</v>
      </c>
      <c r="AT186" s="24" t="s">
        <v>156</v>
      </c>
      <c r="AU186" s="24" t="s">
        <v>83</v>
      </c>
      <c r="AY186" s="24" t="s">
        <v>153</v>
      </c>
      <c r="BE186" s="203">
        <f t="shared" si="4"/>
        <v>0</v>
      </c>
      <c r="BF186" s="203">
        <f t="shared" si="5"/>
        <v>0</v>
      </c>
      <c r="BG186" s="203">
        <f t="shared" si="6"/>
        <v>0</v>
      </c>
      <c r="BH186" s="203">
        <f t="shared" si="7"/>
        <v>0</v>
      </c>
      <c r="BI186" s="203">
        <f t="shared" si="8"/>
        <v>0</v>
      </c>
      <c r="BJ186" s="24" t="s">
        <v>81</v>
      </c>
      <c r="BK186" s="203">
        <f t="shared" si="9"/>
        <v>0</v>
      </c>
      <c r="BL186" s="24" t="s">
        <v>231</v>
      </c>
      <c r="BM186" s="24" t="s">
        <v>339</v>
      </c>
    </row>
    <row r="187" spans="2:65" s="1" customFormat="1" ht="16.5" customHeight="1">
      <c r="B187" s="41"/>
      <c r="C187" s="192" t="s">
        <v>340</v>
      </c>
      <c r="D187" s="192" t="s">
        <v>156</v>
      </c>
      <c r="E187" s="193" t="s">
        <v>341</v>
      </c>
      <c r="F187" s="194" t="s">
        <v>342</v>
      </c>
      <c r="G187" s="195" t="s">
        <v>182</v>
      </c>
      <c r="H187" s="196">
        <v>8</v>
      </c>
      <c r="I187" s="197"/>
      <c r="J187" s="198">
        <f t="shared" si="0"/>
        <v>0</v>
      </c>
      <c r="K187" s="194" t="s">
        <v>160</v>
      </c>
      <c r="L187" s="61"/>
      <c r="M187" s="199" t="s">
        <v>21</v>
      </c>
      <c r="N187" s="200" t="s">
        <v>44</v>
      </c>
      <c r="O187" s="42"/>
      <c r="P187" s="201">
        <f t="shared" si="1"/>
        <v>0</v>
      </c>
      <c r="Q187" s="201">
        <v>0</v>
      </c>
      <c r="R187" s="201">
        <f t="shared" si="2"/>
        <v>0</v>
      </c>
      <c r="S187" s="201">
        <v>0</v>
      </c>
      <c r="T187" s="202">
        <f t="shared" si="3"/>
        <v>0</v>
      </c>
      <c r="AR187" s="24" t="s">
        <v>231</v>
      </c>
      <c r="AT187" s="24" t="s">
        <v>156</v>
      </c>
      <c r="AU187" s="24" t="s">
        <v>83</v>
      </c>
      <c r="AY187" s="24" t="s">
        <v>153</v>
      </c>
      <c r="BE187" s="203">
        <f t="shared" si="4"/>
        <v>0</v>
      </c>
      <c r="BF187" s="203">
        <f t="shared" si="5"/>
        <v>0</v>
      </c>
      <c r="BG187" s="203">
        <f t="shared" si="6"/>
        <v>0</v>
      </c>
      <c r="BH187" s="203">
        <f t="shared" si="7"/>
        <v>0</v>
      </c>
      <c r="BI187" s="203">
        <f t="shared" si="8"/>
        <v>0</v>
      </c>
      <c r="BJ187" s="24" t="s">
        <v>81</v>
      </c>
      <c r="BK187" s="203">
        <f t="shared" si="9"/>
        <v>0</v>
      </c>
      <c r="BL187" s="24" t="s">
        <v>231</v>
      </c>
      <c r="BM187" s="24" t="s">
        <v>343</v>
      </c>
    </row>
    <row r="188" spans="2:65" s="1" customFormat="1" ht="25.5" customHeight="1">
      <c r="B188" s="41"/>
      <c r="C188" s="192" t="s">
        <v>344</v>
      </c>
      <c r="D188" s="192" t="s">
        <v>156</v>
      </c>
      <c r="E188" s="193" t="s">
        <v>345</v>
      </c>
      <c r="F188" s="194" t="s">
        <v>346</v>
      </c>
      <c r="G188" s="195" t="s">
        <v>265</v>
      </c>
      <c r="H188" s="196">
        <v>0.06</v>
      </c>
      <c r="I188" s="197"/>
      <c r="J188" s="198">
        <f t="shared" si="0"/>
        <v>0</v>
      </c>
      <c r="K188" s="194" t="s">
        <v>160</v>
      </c>
      <c r="L188" s="61"/>
      <c r="M188" s="199" t="s">
        <v>21</v>
      </c>
      <c r="N188" s="200" t="s">
        <v>44</v>
      </c>
      <c r="O188" s="42"/>
      <c r="P188" s="201">
        <f t="shared" si="1"/>
        <v>0</v>
      </c>
      <c r="Q188" s="201">
        <v>0</v>
      </c>
      <c r="R188" s="201">
        <f t="shared" si="2"/>
        <v>0</v>
      </c>
      <c r="S188" s="201">
        <v>0</v>
      </c>
      <c r="T188" s="202">
        <f t="shared" si="3"/>
        <v>0</v>
      </c>
      <c r="AR188" s="24" t="s">
        <v>231</v>
      </c>
      <c r="AT188" s="24" t="s">
        <v>156</v>
      </c>
      <c r="AU188" s="24" t="s">
        <v>83</v>
      </c>
      <c r="AY188" s="24" t="s">
        <v>153</v>
      </c>
      <c r="BE188" s="203">
        <f t="shared" si="4"/>
        <v>0</v>
      </c>
      <c r="BF188" s="203">
        <f t="shared" si="5"/>
        <v>0</v>
      </c>
      <c r="BG188" s="203">
        <f t="shared" si="6"/>
        <v>0</v>
      </c>
      <c r="BH188" s="203">
        <f t="shared" si="7"/>
        <v>0</v>
      </c>
      <c r="BI188" s="203">
        <f t="shared" si="8"/>
        <v>0</v>
      </c>
      <c r="BJ188" s="24" t="s">
        <v>81</v>
      </c>
      <c r="BK188" s="203">
        <f t="shared" si="9"/>
        <v>0</v>
      </c>
      <c r="BL188" s="24" t="s">
        <v>231</v>
      </c>
      <c r="BM188" s="24" t="s">
        <v>347</v>
      </c>
    </row>
    <row r="189" spans="2:65" s="1" customFormat="1" ht="16.5" customHeight="1">
      <c r="B189" s="41"/>
      <c r="C189" s="192" t="s">
        <v>348</v>
      </c>
      <c r="D189" s="192" t="s">
        <v>156</v>
      </c>
      <c r="E189" s="193" t="s">
        <v>349</v>
      </c>
      <c r="F189" s="194" t="s">
        <v>350</v>
      </c>
      <c r="G189" s="195" t="s">
        <v>312</v>
      </c>
      <c r="H189" s="237"/>
      <c r="I189" s="197"/>
      <c r="J189" s="198">
        <f t="shared" si="0"/>
        <v>0</v>
      </c>
      <c r="K189" s="194" t="s">
        <v>160</v>
      </c>
      <c r="L189" s="61"/>
      <c r="M189" s="199" t="s">
        <v>21</v>
      </c>
      <c r="N189" s="200" t="s">
        <v>44</v>
      </c>
      <c r="O189" s="42"/>
      <c r="P189" s="201">
        <f t="shared" si="1"/>
        <v>0</v>
      </c>
      <c r="Q189" s="201">
        <v>0</v>
      </c>
      <c r="R189" s="201">
        <f t="shared" si="2"/>
        <v>0</v>
      </c>
      <c r="S189" s="201">
        <v>0</v>
      </c>
      <c r="T189" s="202">
        <f t="shared" si="3"/>
        <v>0</v>
      </c>
      <c r="AR189" s="24" t="s">
        <v>231</v>
      </c>
      <c r="AT189" s="24" t="s">
        <v>156</v>
      </c>
      <c r="AU189" s="24" t="s">
        <v>83</v>
      </c>
      <c r="AY189" s="24" t="s">
        <v>153</v>
      </c>
      <c r="BE189" s="203">
        <f t="shared" si="4"/>
        <v>0</v>
      </c>
      <c r="BF189" s="203">
        <f t="shared" si="5"/>
        <v>0</v>
      </c>
      <c r="BG189" s="203">
        <f t="shared" si="6"/>
        <v>0</v>
      </c>
      <c r="BH189" s="203">
        <f t="shared" si="7"/>
        <v>0</v>
      </c>
      <c r="BI189" s="203">
        <f t="shared" si="8"/>
        <v>0</v>
      </c>
      <c r="BJ189" s="24" t="s">
        <v>81</v>
      </c>
      <c r="BK189" s="203">
        <f t="shared" si="9"/>
        <v>0</v>
      </c>
      <c r="BL189" s="24" t="s">
        <v>231</v>
      </c>
      <c r="BM189" s="24" t="s">
        <v>351</v>
      </c>
    </row>
    <row r="190" spans="2:63" s="10" customFormat="1" ht="29.85" customHeight="1">
      <c r="B190" s="176"/>
      <c r="C190" s="177"/>
      <c r="D190" s="178" t="s">
        <v>72</v>
      </c>
      <c r="E190" s="190" t="s">
        <v>352</v>
      </c>
      <c r="F190" s="190" t="s">
        <v>353</v>
      </c>
      <c r="G190" s="177"/>
      <c r="H190" s="177"/>
      <c r="I190" s="180"/>
      <c r="J190" s="191">
        <f>BK190</f>
        <v>0</v>
      </c>
      <c r="K190" s="177"/>
      <c r="L190" s="182"/>
      <c r="M190" s="183"/>
      <c r="N190" s="184"/>
      <c r="O190" s="184"/>
      <c r="P190" s="185">
        <f>SUM(P191:P195)</f>
        <v>0</v>
      </c>
      <c r="Q190" s="184"/>
      <c r="R190" s="185">
        <f>SUM(R191:R195)</f>
        <v>0.031031686399999998</v>
      </c>
      <c r="S190" s="184"/>
      <c r="T190" s="186">
        <f>SUM(T191:T195)</f>
        <v>0</v>
      </c>
      <c r="AR190" s="187" t="s">
        <v>83</v>
      </c>
      <c r="AT190" s="188" t="s">
        <v>72</v>
      </c>
      <c r="AU190" s="188" t="s">
        <v>81</v>
      </c>
      <c r="AY190" s="187" t="s">
        <v>153</v>
      </c>
      <c r="BK190" s="189">
        <f>SUM(BK191:BK195)</f>
        <v>0</v>
      </c>
    </row>
    <row r="191" spans="2:65" s="1" customFormat="1" ht="16.5" customHeight="1">
      <c r="B191" s="41"/>
      <c r="C191" s="192" t="s">
        <v>354</v>
      </c>
      <c r="D191" s="192" t="s">
        <v>156</v>
      </c>
      <c r="E191" s="193" t="s">
        <v>355</v>
      </c>
      <c r="F191" s="194" t="s">
        <v>356</v>
      </c>
      <c r="G191" s="195" t="s">
        <v>357</v>
      </c>
      <c r="H191" s="196">
        <v>2</v>
      </c>
      <c r="I191" s="197"/>
      <c r="J191" s="198">
        <f>ROUND(I191*H191,2)</f>
        <v>0</v>
      </c>
      <c r="K191" s="194" t="s">
        <v>160</v>
      </c>
      <c r="L191" s="61"/>
      <c r="M191" s="199" t="s">
        <v>21</v>
      </c>
      <c r="N191" s="200" t="s">
        <v>44</v>
      </c>
      <c r="O191" s="42"/>
      <c r="P191" s="201">
        <f>O191*H191</f>
        <v>0</v>
      </c>
      <c r="Q191" s="201">
        <v>0.00304</v>
      </c>
      <c r="R191" s="201">
        <f>Q191*H191</f>
        <v>0.00608</v>
      </c>
      <c r="S191" s="201">
        <v>0</v>
      </c>
      <c r="T191" s="202">
        <f>S191*H191</f>
        <v>0</v>
      </c>
      <c r="AR191" s="24" t="s">
        <v>231</v>
      </c>
      <c r="AT191" s="24" t="s">
        <v>156</v>
      </c>
      <c r="AU191" s="24" t="s">
        <v>83</v>
      </c>
      <c r="AY191" s="24" t="s">
        <v>153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24" t="s">
        <v>81</v>
      </c>
      <c r="BK191" s="203">
        <f>ROUND(I191*H191,2)</f>
        <v>0</v>
      </c>
      <c r="BL191" s="24" t="s">
        <v>231</v>
      </c>
      <c r="BM191" s="24" t="s">
        <v>358</v>
      </c>
    </row>
    <row r="192" spans="2:65" s="1" customFormat="1" ht="16.5" customHeight="1">
      <c r="B192" s="41"/>
      <c r="C192" s="192" t="s">
        <v>359</v>
      </c>
      <c r="D192" s="192" t="s">
        <v>156</v>
      </c>
      <c r="E192" s="193" t="s">
        <v>360</v>
      </c>
      <c r="F192" s="194" t="s">
        <v>361</v>
      </c>
      <c r="G192" s="195" t="s">
        <v>182</v>
      </c>
      <c r="H192" s="196">
        <v>6</v>
      </c>
      <c r="I192" s="197"/>
      <c r="J192" s="198">
        <f>ROUND(I192*H192,2)</f>
        <v>0</v>
      </c>
      <c r="K192" s="194" t="s">
        <v>160</v>
      </c>
      <c r="L192" s="61"/>
      <c r="M192" s="199" t="s">
        <v>21</v>
      </c>
      <c r="N192" s="200" t="s">
        <v>44</v>
      </c>
      <c r="O192" s="42"/>
      <c r="P192" s="201">
        <f>O192*H192</f>
        <v>0</v>
      </c>
      <c r="Q192" s="201">
        <v>0.00396</v>
      </c>
      <c r="R192" s="201">
        <f>Q192*H192</f>
        <v>0.02376</v>
      </c>
      <c r="S192" s="201">
        <v>0</v>
      </c>
      <c r="T192" s="202">
        <f>S192*H192</f>
        <v>0</v>
      </c>
      <c r="AR192" s="24" t="s">
        <v>231</v>
      </c>
      <c r="AT192" s="24" t="s">
        <v>156</v>
      </c>
      <c r="AU192" s="24" t="s">
        <v>83</v>
      </c>
      <c r="AY192" s="24" t="s">
        <v>153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24" t="s">
        <v>81</v>
      </c>
      <c r="BK192" s="203">
        <f>ROUND(I192*H192,2)</f>
        <v>0</v>
      </c>
      <c r="BL192" s="24" t="s">
        <v>231</v>
      </c>
      <c r="BM192" s="24" t="s">
        <v>362</v>
      </c>
    </row>
    <row r="193" spans="2:65" s="1" customFormat="1" ht="16.5" customHeight="1">
      <c r="B193" s="41"/>
      <c r="C193" s="192" t="s">
        <v>363</v>
      </c>
      <c r="D193" s="192" t="s">
        <v>156</v>
      </c>
      <c r="E193" s="193" t="s">
        <v>364</v>
      </c>
      <c r="F193" s="194" t="s">
        <v>365</v>
      </c>
      <c r="G193" s="195" t="s">
        <v>209</v>
      </c>
      <c r="H193" s="196">
        <v>3</v>
      </c>
      <c r="I193" s="197"/>
      <c r="J193" s="198">
        <f>ROUND(I193*H193,2)</f>
        <v>0</v>
      </c>
      <c r="K193" s="194" t="s">
        <v>160</v>
      </c>
      <c r="L193" s="61"/>
      <c r="M193" s="199" t="s">
        <v>21</v>
      </c>
      <c r="N193" s="200" t="s">
        <v>44</v>
      </c>
      <c r="O193" s="42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4" t="s">
        <v>231</v>
      </c>
      <c r="AT193" s="24" t="s">
        <v>156</v>
      </c>
      <c r="AU193" s="24" t="s">
        <v>83</v>
      </c>
      <c r="AY193" s="24" t="s">
        <v>153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4" t="s">
        <v>81</v>
      </c>
      <c r="BK193" s="203">
        <f>ROUND(I193*H193,2)</f>
        <v>0</v>
      </c>
      <c r="BL193" s="24" t="s">
        <v>231</v>
      </c>
      <c r="BM193" s="24" t="s">
        <v>366</v>
      </c>
    </row>
    <row r="194" spans="2:65" s="1" customFormat="1" ht="16.5" customHeight="1">
      <c r="B194" s="41"/>
      <c r="C194" s="192" t="s">
        <v>367</v>
      </c>
      <c r="D194" s="192" t="s">
        <v>156</v>
      </c>
      <c r="E194" s="193" t="s">
        <v>368</v>
      </c>
      <c r="F194" s="194" t="s">
        <v>369</v>
      </c>
      <c r="G194" s="195" t="s">
        <v>182</v>
      </c>
      <c r="H194" s="196">
        <v>6</v>
      </c>
      <c r="I194" s="197"/>
      <c r="J194" s="198">
        <f>ROUND(I194*H194,2)</f>
        <v>0</v>
      </c>
      <c r="K194" s="194" t="s">
        <v>160</v>
      </c>
      <c r="L194" s="61"/>
      <c r="M194" s="199" t="s">
        <v>21</v>
      </c>
      <c r="N194" s="200" t="s">
        <v>44</v>
      </c>
      <c r="O194" s="42"/>
      <c r="P194" s="201">
        <f>O194*H194</f>
        <v>0</v>
      </c>
      <c r="Q194" s="201">
        <v>0.0001886144</v>
      </c>
      <c r="R194" s="201">
        <f>Q194*H194</f>
        <v>0.0011316864</v>
      </c>
      <c r="S194" s="201">
        <v>0</v>
      </c>
      <c r="T194" s="202">
        <f>S194*H194</f>
        <v>0</v>
      </c>
      <c r="AR194" s="24" t="s">
        <v>231</v>
      </c>
      <c r="AT194" s="24" t="s">
        <v>156</v>
      </c>
      <c r="AU194" s="24" t="s">
        <v>83</v>
      </c>
      <c r="AY194" s="24" t="s">
        <v>153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24" t="s">
        <v>81</v>
      </c>
      <c r="BK194" s="203">
        <f>ROUND(I194*H194,2)</f>
        <v>0</v>
      </c>
      <c r="BL194" s="24" t="s">
        <v>231</v>
      </c>
      <c r="BM194" s="24" t="s">
        <v>370</v>
      </c>
    </row>
    <row r="195" spans="2:65" s="1" customFormat="1" ht="16.5" customHeight="1">
      <c r="B195" s="41"/>
      <c r="C195" s="192" t="s">
        <v>371</v>
      </c>
      <c r="D195" s="192" t="s">
        <v>156</v>
      </c>
      <c r="E195" s="193" t="s">
        <v>372</v>
      </c>
      <c r="F195" s="194" t="s">
        <v>373</v>
      </c>
      <c r="G195" s="195" t="s">
        <v>182</v>
      </c>
      <c r="H195" s="196">
        <v>6</v>
      </c>
      <c r="I195" s="197"/>
      <c r="J195" s="198">
        <f>ROUND(I195*H195,2)</f>
        <v>0</v>
      </c>
      <c r="K195" s="194" t="s">
        <v>160</v>
      </c>
      <c r="L195" s="61"/>
      <c r="M195" s="199" t="s">
        <v>21</v>
      </c>
      <c r="N195" s="200" t="s">
        <v>44</v>
      </c>
      <c r="O195" s="42"/>
      <c r="P195" s="201">
        <f>O195*H195</f>
        <v>0</v>
      </c>
      <c r="Q195" s="201">
        <v>1E-05</v>
      </c>
      <c r="R195" s="201">
        <f>Q195*H195</f>
        <v>6.000000000000001E-05</v>
      </c>
      <c r="S195" s="201">
        <v>0</v>
      </c>
      <c r="T195" s="202">
        <f>S195*H195</f>
        <v>0</v>
      </c>
      <c r="AR195" s="24" t="s">
        <v>231</v>
      </c>
      <c r="AT195" s="24" t="s">
        <v>156</v>
      </c>
      <c r="AU195" s="24" t="s">
        <v>83</v>
      </c>
      <c r="AY195" s="24" t="s">
        <v>153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4" t="s">
        <v>81</v>
      </c>
      <c r="BK195" s="203">
        <f>ROUND(I195*H195,2)</f>
        <v>0</v>
      </c>
      <c r="BL195" s="24" t="s">
        <v>231</v>
      </c>
      <c r="BM195" s="24" t="s">
        <v>374</v>
      </c>
    </row>
    <row r="196" spans="2:63" s="10" customFormat="1" ht="29.85" customHeight="1">
      <c r="B196" s="176"/>
      <c r="C196" s="177"/>
      <c r="D196" s="178" t="s">
        <v>72</v>
      </c>
      <c r="E196" s="190" t="s">
        <v>375</v>
      </c>
      <c r="F196" s="190" t="s">
        <v>376</v>
      </c>
      <c r="G196" s="177"/>
      <c r="H196" s="177"/>
      <c r="I196" s="180"/>
      <c r="J196" s="191">
        <f>BK196</f>
        <v>0</v>
      </c>
      <c r="K196" s="177"/>
      <c r="L196" s="182"/>
      <c r="M196" s="183"/>
      <c r="N196" s="184"/>
      <c r="O196" s="184"/>
      <c r="P196" s="185">
        <f>SUM(P197:P207)</f>
        <v>0</v>
      </c>
      <c r="Q196" s="184"/>
      <c r="R196" s="185">
        <f>SUM(R197:R207)</f>
        <v>0.0430801</v>
      </c>
      <c r="S196" s="184"/>
      <c r="T196" s="186">
        <f>SUM(T197:T207)</f>
        <v>0</v>
      </c>
      <c r="AR196" s="187" t="s">
        <v>83</v>
      </c>
      <c r="AT196" s="188" t="s">
        <v>72</v>
      </c>
      <c r="AU196" s="188" t="s">
        <v>81</v>
      </c>
      <c r="AY196" s="187" t="s">
        <v>153</v>
      </c>
      <c r="BK196" s="189">
        <f>SUM(BK197:BK207)</f>
        <v>0</v>
      </c>
    </row>
    <row r="197" spans="2:65" s="1" customFormat="1" ht="16.5" customHeight="1">
      <c r="B197" s="41"/>
      <c r="C197" s="192" t="s">
        <v>377</v>
      </c>
      <c r="D197" s="192" t="s">
        <v>156</v>
      </c>
      <c r="E197" s="193" t="s">
        <v>378</v>
      </c>
      <c r="F197" s="194" t="s">
        <v>379</v>
      </c>
      <c r="G197" s="195" t="s">
        <v>209</v>
      </c>
      <c r="H197" s="196">
        <v>1</v>
      </c>
      <c r="I197" s="197"/>
      <c r="J197" s="198">
        <f aca="true" t="shared" si="10" ref="J197:J207">ROUND(I197*H197,2)</f>
        <v>0</v>
      </c>
      <c r="K197" s="194" t="s">
        <v>160</v>
      </c>
      <c r="L197" s="61"/>
      <c r="M197" s="199" t="s">
        <v>21</v>
      </c>
      <c r="N197" s="200" t="s">
        <v>44</v>
      </c>
      <c r="O197" s="42"/>
      <c r="P197" s="201">
        <f aca="true" t="shared" si="11" ref="P197:P207">O197*H197</f>
        <v>0</v>
      </c>
      <c r="Q197" s="201">
        <v>0.00275</v>
      </c>
      <c r="R197" s="201">
        <f aca="true" t="shared" si="12" ref="R197:R207">Q197*H197</f>
        <v>0.00275</v>
      </c>
      <c r="S197" s="201">
        <v>0</v>
      </c>
      <c r="T197" s="202">
        <f aca="true" t="shared" si="13" ref="T197:T207">S197*H197</f>
        <v>0</v>
      </c>
      <c r="AR197" s="24" t="s">
        <v>231</v>
      </c>
      <c r="AT197" s="24" t="s">
        <v>156</v>
      </c>
      <c r="AU197" s="24" t="s">
        <v>83</v>
      </c>
      <c r="AY197" s="24" t="s">
        <v>153</v>
      </c>
      <c r="BE197" s="203">
        <f aca="true" t="shared" si="14" ref="BE197:BE207">IF(N197="základní",J197,0)</f>
        <v>0</v>
      </c>
      <c r="BF197" s="203">
        <f aca="true" t="shared" si="15" ref="BF197:BF207">IF(N197="snížená",J197,0)</f>
        <v>0</v>
      </c>
      <c r="BG197" s="203">
        <f aca="true" t="shared" si="16" ref="BG197:BG207">IF(N197="zákl. přenesená",J197,0)</f>
        <v>0</v>
      </c>
      <c r="BH197" s="203">
        <f aca="true" t="shared" si="17" ref="BH197:BH207">IF(N197="sníž. přenesená",J197,0)</f>
        <v>0</v>
      </c>
      <c r="BI197" s="203">
        <f aca="true" t="shared" si="18" ref="BI197:BI207">IF(N197="nulová",J197,0)</f>
        <v>0</v>
      </c>
      <c r="BJ197" s="24" t="s">
        <v>81</v>
      </c>
      <c r="BK197" s="203">
        <f aca="true" t="shared" si="19" ref="BK197:BK207">ROUND(I197*H197,2)</f>
        <v>0</v>
      </c>
      <c r="BL197" s="24" t="s">
        <v>231</v>
      </c>
      <c r="BM197" s="24" t="s">
        <v>380</v>
      </c>
    </row>
    <row r="198" spans="2:65" s="1" customFormat="1" ht="16.5" customHeight="1">
      <c r="B198" s="41"/>
      <c r="C198" s="227" t="s">
        <v>381</v>
      </c>
      <c r="D198" s="227" t="s">
        <v>191</v>
      </c>
      <c r="E198" s="228" t="s">
        <v>382</v>
      </c>
      <c r="F198" s="229" t="s">
        <v>383</v>
      </c>
      <c r="G198" s="230" t="s">
        <v>209</v>
      </c>
      <c r="H198" s="231">
        <v>1</v>
      </c>
      <c r="I198" s="232"/>
      <c r="J198" s="233">
        <f t="shared" si="10"/>
        <v>0</v>
      </c>
      <c r="K198" s="229" t="s">
        <v>160</v>
      </c>
      <c r="L198" s="234"/>
      <c r="M198" s="235" t="s">
        <v>21</v>
      </c>
      <c r="N198" s="236" t="s">
        <v>44</v>
      </c>
      <c r="O198" s="42"/>
      <c r="P198" s="201">
        <f t="shared" si="11"/>
        <v>0</v>
      </c>
      <c r="Q198" s="201">
        <v>0.016</v>
      </c>
      <c r="R198" s="201">
        <f t="shared" si="12"/>
        <v>0.016</v>
      </c>
      <c r="S198" s="201">
        <v>0</v>
      </c>
      <c r="T198" s="202">
        <f t="shared" si="13"/>
        <v>0</v>
      </c>
      <c r="AR198" s="24" t="s">
        <v>299</v>
      </c>
      <c r="AT198" s="24" t="s">
        <v>191</v>
      </c>
      <c r="AU198" s="24" t="s">
        <v>83</v>
      </c>
      <c r="AY198" s="24" t="s">
        <v>153</v>
      </c>
      <c r="BE198" s="203">
        <f t="shared" si="14"/>
        <v>0</v>
      </c>
      <c r="BF198" s="203">
        <f t="shared" si="15"/>
        <v>0</v>
      </c>
      <c r="BG198" s="203">
        <f t="shared" si="16"/>
        <v>0</v>
      </c>
      <c r="BH198" s="203">
        <f t="shared" si="17"/>
        <v>0</v>
      </c>
      <c r="BI198" s="203">
        <f t="shared" si="18"/>
        <v>0</v>
      </c>
      <c r="BJ198" s="24" t="s">
        <v>81</v>
      </c>
      <c r="BK198" s="203">
        <f t="shared" si="19"/>
        <v>0</v>
      </c>
      <c r="BL198" s="24" t="s">
        <v>231</v>
      </c>
      <c r="BM198" s="24" t="s">
        <v>384</v>
      </c>
    </row>
    <row r="199" spans="2:65" s="1" customFormat="1" ht="16.5" customHeight="1">
      <c r="B199" s="41"/>
      <c r="C199" s="227" t="s">
        <v>385</v>
      </c>
      <c r="D199" s="227" t="s">
        <v>191</v>
      </c>
      <c r="E199" s="228" t="s">
        <v>386</v>
      </c>
      <c r="F199" s="229" t="s">
        <v>387</v>
      </c>
      <c r="G199" s="230" t="s">
        <v>209</v>
      </c>
      <c r="H199" s="231">
        <v>1</v>
      </c>
      <c r="I199" s="232"/>
      <c r="J199" s="233">
        <f t="shared" si="10"/>
        <v>0</v>
      </c>
      <c r="K199" s="229" t="s">
        <v>160</v>
      </c>
      <c r="L199" s="234"/>
      <c r="M199" s="235" t="s">
        <v>21</v>
      </c>
      <c r="N199" s="236" t="s">
        <v>44</v>
      </c>
      <c r="O199" s="42"/>
      <c r="P199" s="201">
        <f t="shared" si="11"/>
        <v>0</v>
      </c>
      <c r="Q199" s="201">
        <v>0.0013</v>
      </c>
      <c r="R199" s="201">
        <f t="shared" si="12"/>
        <v>0.0013</v>
      </c>
      <c r="S199" s="201">
        <v>0</v>
      </c>
      <c r="T199" s="202">
        <f t="shared" si="13"/>
        <v>0</v>
      </c>
      <c r="AR199" s="24" t="s">
        <v>299</v>
      </c>
      <c r="AT199" s="24" t="s">
        <v>191</v>
      </c>
      <c r="AU199" s="24" t="s">
        <v>83</v>
      </c>
      <c r="AY199" s="24" t="s">
        <v>153</v>
      </c>
      <c r="BE199" s="203">
        <f t="shared" si="14"/>
        <v>0</v>
      </c>
      <c r="BF199" s="203">
        <f t="shared" si="15"/>
        <v>0</v>
      </c>
      <c r="BG199" s="203">
        <f t="shared" si="16"/>
        <v>0</v>
      </c>
      <c r="BH199" s="203">
        <f t="shared" si="17"/>
        <v>0</v>
      </c>
      <c r="BI199" s="203">
        <f t="shared" si="18"/>
        <v>0</v>
      </c>
      <c r="BJ199" s="24" t="s">
        <v>81</v>
      </c>
      <c r="BK199" s="203">
        <f t="shared" si="19"/>
        <v>0</v>
      </c>
      <c r="BL199" s="24" t="s">
        <v>231</v>
      </c>
      <c r="BM199" s="24" t="s">
        <v>388</v>
      </c>
    </row>
    <row r="200" spans="2:65" s="1" customFormat="1" ht="16.5" customHeight="1">
      <c r="B200" s="41"/>
      <c r="C200" s="192" t="s">
        <v>389</v>
      </c>
      <c r="D200" s="192" t="s">
        <v>156</v>
      </c>
      <c r="E200" s="193" t="s">
        <v>390</v>
      </c>
      <c r="F200" s="194" t="s">
        <v>391</v>
      </c>
      <c r="G200" s="195" t="s">
        <v>357</v>
      </c>
      <c r="H200" s="196">
        <v>1</v>
      </c>
      <c r="I200" s="197"/>
      <c r="J200" s="198">
        <f t="shared" si="10"/>
        <v>0</v>
      </c>
      <c r="K200" s="194" t="s">
        <v>160</v>
      </c>
      <c r="L200" s="61"/>
      <c r="M200" s="199" t="s">
        <v>21</v>
      </c>
      <c r="N200" s="200" t="s">
        <v>44</v>
      </c>
      <c r="O200" s="42"/>
      <c r="P200" s="201">
        <f t="shared" si="11"/>
        <v>0</v>
      </c>
      <c r="Q200" s="201">
        <v>0.00264</v>
      </c>
      <c r="R200" s="201">
        <f t="shared" si="12"/>
        <v>0.00264</v>
      </c>
      <c r="S200" s="201">
        <v>0</v>
      </c>
      <c r="T200" s="202">
        <f t="shared" si="13"/>
        <v>0</v>
      </c>
      <c r="AR200" s="24" t="s">
        <v>231</v>
      </c>
      <c r="AT200" s="24" t="s">
        <v>156</v>
      </c>
      <c r="AU200" s="24" t="s">
        <v>83</v>
      </c>
      <c r="AY200" s="24" t="s">
        <v>153</v>
      </c>
      <c r="BE200" s="203">
        <f t="shared" si="14"/>
        <v>0</v>
      </c>
      <c r="BF200" s="203">
        <f t="shared" si="15"/>
        <v>0</v>
      </c>
      <c r="BG200" s="203">
        <f t="shared" si="16"/>
        <v>0</v>
      </c>
      <c r="BH200" s="203">
        <f t="shared" si="17"/>
        <v>0</v>
      </c>
      <c r="BI200" s="203">
        <f t="shared" si="18"/>
        <v>0</v>
      </c>
      <c r="BJ200" s="24" t="s">
        <v>81</v>
      </c>
      <c r="BK200" s="203">
        <f t="shared" si="19"/>
        <v>0</v>
      </c>
      <c r="BL200" s="24" t="s">
        <v>231</v>
      </c>
      <c r="BM200" s="24" t="s">
        <v>392</v>
      </c>
    </row>
    <row r="201" spans="2:65" s="1" customFormat="1" ht="16.5" customHeight="1">
      <c r="B201" s="41"/>
      <c r="C201" s="227" t="s">
        <v>393</v>
      </c>
      <c r="D201" s="227" t="s">
        <v>191</v>
      </c>
      <c r="E201" s="228" t="s">
        <v>394</v>
      </c>
      <c r="F201" s="229" t="s">
        <v>395</v>
      </c>
      <c r="G201" s="230" t="s">
        <v>209</v>
      </c>
      <c r="H201" s="231">
        <v>1</v>
      </c>
      <c r="I201" s="232"/>
      <c r="J201" s="233">
        <f t="shared" si="10"/>
        <v>0</v>
      </c>
      <c r="K201" s="229" t="s">
        <v>160</v>
      </c>
      <c r="L201" s="234"/>
      <c r="M201" s="235" t="s">
        <v>21</v>
      </c>
      <c r="N201" s="236" t="s">
        <v>44</v>
      </c>
      <c r="O201" s="42"/>
      <c r="P201" s="201">
        <f t="shared" si="11"/>
        <v>0</v>
      </c>
      <c r="Q201" s="201">
        <v>0.0165</v>
      </c>
      <c r="R201" s="201">
        <f t="shared" si="12"/>
        <v>0.0165</v>
      </c>
      <c r="S201" s="201">
        <v>0</v>
      </c>
      <c r="T201" s="202">
        <f t="shared" si="13"/>
        <v>0</v>
      </c>
      <c r="AR201" s="24" t="s">
        <v>299</v>
      </c>
      <c r="AT201" s="24" t="s">
        <v>191</v>
      </c>
      <c r="AU201" s="24" t="s">
        <v>83</v>
      </c>
      <c r="AY201" s="24" t="s">
        <v>153</v>
      </c>
      <c r="BE201" s="203">
        <f t="shared" si="14"/>
        <v>0</v>
      </c>
      <c r="BF201" s="203">
        <f t="shared" si="15"/>
        <v>0</v>
      </c>
      <c r="BG201" s="203">
        <f t="shared" si="16"/>
        <v>0</v>
      </c>
      <c r="BH201" s="203">
        <f t="shared" si="17"/>
        <v>0</v>
      </c>
      <c r="BI201" s="203">
        <f t="shared" si="18"/>
        <v>0</v>
      </c>
      <c r="BJ201" s="24" t="s">
        <v>81</v>
      </c>
      <c r="BK201" s="203">
        <f t="shared" si="19"/>
        <v>0</v>
      </c>
      <c r="BL201" s="24" t="s">
        <v>231</v>
      </c>
      <c r="BM201" s="24" t="s">
        <v>396</v>
      </c>
    </row>
    <row r="202" spans="2:65" s="1" customFormat="1" ht="25.5" customHeight="1">
      <c r="B202" s="41"/>
      <c r="C202" s="192" t="s">
        <v>397</v>
      </c>
      <c r="D202" s="192" t="s">
        <v>156</v>
      </c>
      <c r="E202" s="193" t="s">
        <v>398</v>
      </c>
      <c r="F202" s="194" t="s">
        <v>399</v>
      </c>
      <c r="G202" s="195" t="s">
        <v>357</v>
      </c>
      <c r="H202" s="196">
        <v>1</v>
      </c>
      <c r="I202" s="197"/>
      <c r="J202" s="198">
        <f t="shared" si="10"/>
        <v>0</v>
      </c>
      <c r="K202" s="194" t="s">
        <v>160</v>
      </c>
      <c r="L202" s="61"/>
      <c r="M202" s="199" t="s">
        <v>21</v>
      </c>
      <c r="N202" s="200" t="s">
        <v>44</v>
      </c>
      <c r="O202" s="42"/>
      <c r="P202" s="201">
        <f t="shared" si="11"/>
        <v>0</v>
      </c>
      <c r="Q202" s="201">
        <v>0.00085</v>
      </c>
      <c r="R202" s="201">
        <f t="shared" si="12"/>
        <v>0.00085</v>
      </c>
      <c r="S202" s="201">
        <v>0</v>
      </c>
      <c r="T202" s="202">
        <f t="shared" si="13"/>
        <v>0</v>
      </c>
      <c r="AR202" s="24" t="s">
        <v>231</v>
      </c>
      <c r="AT202" s="24" t="s">
        <v>156</v>
      </c>
      <c r="AU202" s="24" t="s">
        <v>83</v>
      </c>
      <c r="AY202" s="24" t="s">
        <v>153</v>
      </c>
      <c r="BE202" s="203">
        <f t="shared" si="14"/>
        <v>0</v>
      </c>
      <c r="BF202" s="203">
        <f t="shared" si="15"/>
        <v>0</v>
      </c>
      <c r="BG202" s="203">
        <f t="shared" si="16"/>
        <v>0</v>
      </c>
      <c r="BH202" s="203">
        <f t="shared" si="17"/>
        <v>0</v>
      </c>
      <c r="BI202" s="203">
        <f t="shared" si="18"/>
        <v>0</v>
      </c>
      <c r="BJ202" s="24" t="s">
        <v>81</v>
      </c>
      <c r="BK202" s="203">
        <f t="shared" si="19"/>
        <v>0</v>
      </c>
      <c r="BL202" s="24" t="s">
        <v>231</v>
      </c>
      <c r="BM202" s="24" t="s">
        <v>400</v>
      </c>
    </row>
    <row r="203" spans="2:65" s="1" customFormat="1" ht="25.5" customHeight="1">
      <c r="B203" s="41"/>
      <c r="C203" s="192" t="s">
        <v>401</v>
      </c>
      <c r="D203" s="192" t="s">
        <v>156</v>
      </c>
      <c r="E203" s="193" t="s">
        <v>402</v>
      </c>
      <c r="F203" s="194" t="s">
        <v>403</v>
      </c>
      <c r="G203" s="195" t="s">
        <v>357</v>
      </c>
      <c r="H203" s="196">
        <v>1</v>
      </c>
      <c r="I203" s="197"/>
      <c r="J203" s="198">
        <f t="shared" si="10"/>
        <v>0</v>
      </c>
      <c r="K203" s="194" t="s">
        <v>160</v>
      </c>
      <c r="L203" s="61"/>
      <c r="M203" s="199" t="s">
        <v>21</v>
      </c>
      <c r="N203" s="200" t="s">
        <v>44</v>
      </c>
      <c r="O203" s="42"/>
      <c r="P203" s="201">
        <f t="shared" si="11"/>
        <v>0</v>
      </c>
      <c r="Q203" s="201">
        <v>0.00085</v>
      </c>
      <c r="R203" s="201">
        <f t="shared" si="12"/>
        <v>0.00085</v>
      </c>
      <c r="S203" s="201">
        <v>0</v>
      </c>
      <c r="T203" s="202">
        <f t="shared" si="13"/>
        <v>0</v>
      </c>
      <c r="AR203" s="24" t="s">
        <v>231</v>
      </c>
      <c r="AT203" s="24" t="s">
        <v>156</v>
      </c>
      <c r="AU203" s="24" t="s">
        <v>83</v>
      </c>
      <c r="AY203" s="24" t="s">
        <v>153</v>
      </c>
      <c r="BE203" s="203">
        <f t="shared" si="14"/>
        <v>0</v>
      </c>
      <c r="BF203" s="203">
        <f t="shared" si="15"/>
        <v>0</v>
      </c>
      <c r="BG203" s="203">
        <f t="shared" si="16"/>
        <v>0</v>
      </c>
      <c r="BH203" s="203">
        <f t="shared" si="17"/>
        <v>0</v>
      </c>
      <c r="BI203" s="203">
        <f t="shared" si="18"/>
        <v>0</v>
      </c>
      <c r="BJ203" s="24" t="s">
        <v>81</v>
      </c>
      <c r="BK203" s="203">
        <f t="shared" si="19"/>
        <v>0</v>
      </c>
      <c r="BL203" s="24" t="s">
        <v>231</v>
      </c>
      <c r="BM203" s="24" t="s">
        <v>404</v>
      </c>
    </row>
    <row r="204" spans="2:65" s="1" customFormat="1" ht="16.5" customHeight="1">
      <c r="B204" s="41"/>
      <c r="C204" s="192" t="s">
        <v>405</v>
      </c>
      <c r="D204" s="192" t="s">
        <v>156</v>
      </c>
      <c r="E204" s="193" t="s">
        <v>406</v>
      </c>
      <c r="F204" s="194" t="s">
        <v>407</v>
      </c>
      <c r="G204" s="195" t="s">
        <v>408</v>
      </c>
      <c r="H204" s="196">
        <v>1</v>
      </c>
      <c r="I204" s="197"/>
      <c r="J204" s="198">
        <f t="shared" si="10"/>
        <v>0</v>
      </c>
      <c r="K204" s="194" t="s">
        <v>160</v>
      </c>
      <c r="L204" s="61"/>
      <c r="M204" s="199" t="s">
        <v>21</v>
      </c>
      <c r="N204" s="200" t="s">
        <v>44</v>
      </c>
      <c r="O204" s="42"/>
      <c r="P204" s="201">
        <f t="shared" si="11"/>
        <v>0</v>
      </c>
      <c r="Q204" s="201">
        <v>9.01E-05</v>
      </c>
      <c r="R204" s="201">
        <f t="shared" si="12"/>
        <v>9.01E-05</v>
      </c>
      <c r="S204" s="201">
        <v>0</v>
      </c>
      <c r="T204" s="202">
        <f t="shared" si="13"/>
        <v>0</v>
      </c>
      <c r="AR204" s="24" t="s">
        <v>231</v>
      </c>
      <c r="AT204" s="24" t="s">
        <v>156</v>
      </c>
      <c r="AU204" s="24" t="s">
        <v>83</v>
      </c>
      <c r="AY204" s="24" t="s">
        <v>153</v>
      </c>
      <c r="BE204" s="203">
        <f t="shared" si="14"/>
        <v>0</v>
      </c>
      <c r="BF204" s="203">
        <f t="shared" si="15"/>
        <v>0</v>
      </c>
      <c r="BG204" s="203">
        <f t="shared" si="16"/>
        <v>0</v>
      </c>
      <c r="BH204" s="203">
        <f t="shared" si="17"/>
        <v>0</v>
      </c>
      <c r="BI204" s="203">
        <f t="shared" si="18"/>
        <v>0</v>
      </c>
      <c r="BJ204" s="24" t="s">
        <v>81</v>
      </c>
      <c r="BK204" s="203">
        <f t="shared" si="19"/>
        <v>0</v>
      </c>
      <c r="BL204" s="24" t="s">
        <v>231</v>
      </c>
      <c r="BM204" s="24" t="s">
        <v>409</v>
      </c>
    </row>
    <row r="205" spans="2:65" s="1" customFormat="1" ht="16.5" customHeight="1">
      <c r="B205" s="41"/>
      <c r="C205" s="227" t="s">
        <v>410</v>
      </c>
      <c r="D205" s="227" t="s">
        <v>191</v>
      </c>
      <c r="E205" s="228" t="s">
        <v>411</v>
      </c>
      <c r="F205" s="229" t="s">
        <v>412</v>
      </c>
      <c r="G205" s="230" t="s">
        <v>413</v>
      </c>
      <c r="H205" s="231">
        <v>1</v>
      </c>
      <c r="I205" s="232"/>
      <c r="J205" s="233">
        <f t="shared" si="10"/>
        <v>0</v>
      </c>
      <c r="K205" s="229" t="s">
        <v>160</v>
      </c>
      <c r="L205" s="234"/>
      <c r="M205" s="235" t="s">
        <v>21</v>
      </c>
      <c r="N205" s="236" t="s">
        <v>44</v>
      </c>
      <c r="O205" s="42"/>
      <c r="P205" s="201">
        <f t="shared" si="11"/>
        <v>0</v>
      </c>
      <c r="Q205" s="201">
        <v>0.0003</v>
      </c>
      <c r="R205" s="201">
        <f t="shared" si="12"/>
        <v>0.0003</v>
      </c>
      <c r="S205" s="201">
        <v>0</v>
      </c>
      <c r="T205" s="202">
        <f t="shared" si="13"/>
        <v>0</v>
      </c>
      <c r="AR205" s="24" t="s">
        <v>299</v>
      </c>
      <c r="AT205" s="24" t="s">
        <v>191</v>
      </c>
      <c r="AU205" s="24" t="s">
        <v>83</v>
      </c>
      <c r="AY205" s="24" t="s">
        <v>153</v>
      </c>
      <c r="BE205" s="203">
        <f t="shared" si="14"/>
        <v>0</v>
      </c>
      <c r="BF205" s="203">
        <f t="shared" si="15"/>
        <v>0</v>
      </c>
      <c r="BG205" s="203">
        <f t="shared" si="16"/>
        <v>0</v>
      </c>
      <c r="BH205" s="203">
        <f t="shared" si="17"/>
        <v>0</v>
      </c>
      <c r="BI205" s="203">
        <f t="shared" si="18"/>
        <v>0</v>
      </c>
      <c r="BJ205" s="24" t="s">
        <v>81</v>
      </c>
      <c r="BK205" s="203">
        <f t="shared" si="19"/>
        <v>0</v>
      </c>
      <c r="BL205" s="24" t="s">
        <v>231</v>
      </c>
      <c r="BM205" s="24" t="s">
        <v>414</v>
      </c>
    </row>
    <row r="206" spans="2:65" s="1" customFormat="1" ht="16.5" customHeight="1">
      <c r="B206" s="41"/>
      <c r="C206" s="192" t="s">
        <v>415</v>
      </c>
      <c r="D206" s="192" t="s">
        <v>156</v>
      </c>
      <c r="E206" s="193" t="s">
        <v>416</v>
      </c>
      <c r="F206" s="194" t="s">
        <v>417</v>
      </c>
      <c r="G206" s="195" t="s">
        <v>357</v>
      </c>
      <c r="H206" s="196">
        <v>1</v>
      </c>
      <c r="I206" s="197"/>
      <c r="J206" s="198">
        <f t="shared" si="10"/>
        <v>0</v>
      </c>
      <c r="K206" s="194" t="s">
        <v>160</v>
      </c>
      <c r="L206" s="61"/>
      <c r="M206" s="199" t="s">
        <v>21</v>
      </c>
      <c r="N206" s="200" t="s">
        <v>44</v>
      </c>
      <c r="O206" s="42"/>
      <c r="P206" s="201">
        <f t="shared" si="11"/>
        <v>0</v>
      </c>
      <c r="Q206" s="201">
        <v>0.0018</v>
      </c>
      <c r="R206" s="201">
        <f t="shared" si="12"/>
        <v>0.0018</v>
      </c>
      <c r="S206" s="201">
        <v>0</v>
      </c>
      <c r="T206" s="202">
        <f t="shared" si="13"/>
        <v>0</v>
      </c>
      <c r="AR206" s="24" t="s">
        <v>231</v>
      </c>
      <c r="AT206" s="24" t="s">
        <v>156</v>
      </c>
      <c r="AU206" s="24" t="s">
        <v>83</v>
      </c>
      <c r="AY206" s="24" t="s">
        <v>153</v>
      </c>
      <c r="BE206" s="203">
        <f t="shared" si="14"/>
        <v>0</v>
      </c>
      <c r="BF206" s="203">
        <f t="shared" si="15"/>
        <v>0</v>
      </c>
      <c r="BG206" s="203">
        <f t="shared" si="16"/>
        <v>0</v>
      </c>
      <c r="BH206" s="203">
        <f t="shared" si="17"/>
        <v>0</v>
      </c>
      <c r="BI206" s="203">
        <f t="shared" si="18"/>
        <v>0</v>
      </c>
      <c r="BJ206" s="24" t="s">
        <v>81</v>
      </c>
      <c r="BK206" s="203">
        <f t="shared" si="19"/>
        <v>0</v>
      </c>
      <c r="BL206" s="24" t="s">
        <v>231</v>
      </c>
      <c r="BM206" s="24" t="s">
        <v>418</v>
      </c>
    </row>
    <row r="207" spans="2:65" s="1" customFormat="1" ht="16.5" customHeight="1">
      <c r="B207" s="41"/>
      <c r="C207" s="192" t="s">
        <v>419</v>
      </c>
      <c r="D207" s="192" t="s">
        <v>156</v>
      </c>
      <c r="E207" s="193" t="s">
        <v>420</v>
      </c>
      <c r="F207" s="194" t="s">
        <v>421</v>
      </c>
      <c r="G207" s="195" t="s">
        <v>312</v>
      </c>
      <c r="H207" s="237"/>
      <c r="I207" s="197"/>
      <c r="J207" s="198">
        <f t="shared" si="10"/>
        <v>0</v>
      </c>
      <c r="K207" s="194" t="s">
        <v>160</v>
      </c>
      <c r="L207" s="61"/>
      <c r="M207" s="199" t="s">
        <v>21</v>
      </c>
      <c r="N207" s="200" t="s">
        <v>44</v>
      </c>
      <c r="O207" s="42"/>
      <c r="P207" s="201">
        <f t="shared" si="11"/>
        <v>0</v>
      </c>
      <c r="Q207" s="201">
        <v>0</v>
      </c>
      <c r="R207" s="201">
        <f t="shared" si="12"/>
        <v>0</v>
      </c>
      <c r="S207" s="201">
        <v>0</v>
      </c>
      <c r="T207" s="202">
        <f t="shared" si="13"/>
        <v>0</v>
      </c>
      <c r="AR207" s="24" t="s">
        <v>231</v>
      </c>
      <c r="AT207" s="24" t="s">
        <v>156</v>
      </c>
      <c r="AU207" s="24" t="s">
        <v>83</v>
      </c>
      <c r="AY207" s="24" t="s">
        <v>153</v>
      </c>
      <c r="BE207" s="203">
        <f t="shared" si="14"/>
        <v>0</v>
      </c>
      <c r="BF207" s="203">
        <f t="shared" si="15"/>
        <v>0</v>
      </c>
      <c r="BG207" s="203">
        <f t="shared" si="16"/>
        <v>0</v>
      </c>
      <c r="BH207" s="203">
        <f t="shared" si="17"/>
        <v>0</v>
      </c>
      <c r="BI207" s="203">
        <f t="shared" si="18"/>
        <v>0</v>
      </c>
      <c r="BJ207" s="24" t="s">
        <v>81</v>
      </c>
      <c r="BK207" s="203">
        <f t="shared" si="19"/>
        <v>0</v>
      </c>
      <c r="BL207" s="24" t="s">
        <v>231</v>
      </c>
      <c r="BM207" s="24" t="s">
        <v>422</v>
      </c>
    </row>
    <row r="208" spans="2:63" s="10" customFormat="1" ht="29.85" customHeight="1">
      <c r="B208" s="176"/>
      <c r="C208" s="177"/>
      <c r="D208" s="178" t="s">
        <v>72</v>
      </c>
      <c r="E208" s="190" t="s">
        <v>423</v>
      </c>
      <c r="F208" s="190" t="s">
        <v>424</v>
      </c>
      <c r="G208" s="177"/>
      <c r="H208" s="177"/>
      <c r="I208" s="180"/>
      <c r="J208" s="191">
        <f>BK208</f>
        <v>0</v>
      </c>
      <c r="K208" s="177"/>
      <c r="L208" s="182"/>
      <c r="M208" s="183"/>
      <c r="N208" s="184"/>
      <c r="O208" s="184"/>
      <c r="P208" s="185">
        <f>P209</f>
        <v>0</v>
      </c>
      <c r="Q208" s="184"/>
      <c r="R208" s="185">
        <f>R209</f>
        <v>0</v>
      </c>
      <c r="S208" s="184"/>
      <c r="T208" s="186">
        <f>T209</f>
        <v>0</v>
      </c>
      <c r="AR208" s="187" t="s">
        <v>83</v>
      </c>
      <c r="AT208" s="188" t="s">
        <v>72</v>
      </c>
      <c r="AU208" s="188" t="s">
        <v>81</v>
      </c>
      <c r="AY208" s="187" t="s">
        <v>153</v>
      </c>
      <c r="BK208" s="189">
        <f>BK209</f>
        <v>0</v>
      </c>
    </row>
    <row r="209" spans="2:65" s="1" customFormat="1" ht="16.5" customHeight="1">
      <c r="B209" s="41"/>
      <c r="C209" s="192" t="s">
        <v>425</v>
      </c>
      <c r="D209" s="192" t="s">
        <v>156</v>
      </c>
      <c r="E209" s="193" t="s">
        <v>426</v>
      </c>
      <c r="F209" s="194" t="s">
        <v>427</v>
      </c>
      <c r="G209" s="195" t="s">
        <v>209</v>
      </c>
      <c r="H209" s="196">
        <v>1</v>
      </c>
      <c r="I209" s="197"/>
      <c r="J209" s="198">
        <f>ROUND(I209*H209,2)</f>
        <v>0</v>
      </c>
      <c r="K209" s="194" t="s">
        <v>428</v>
      </c>
      <c r="L209" s="61"/>
      <c r="M209" s="199" t="s">
        <v>21</v>
      </c>
      <c r="N209" s="200" t="s">
        <v>44</v>
      </c>
      <c r="O209" s="42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AR209" s="24" t="s">
        <v>231</v>
      </c>
      <c r="AT209" s="24" t="s">
        <v>156</v>
      </c>
      <c r="AU209" s="24" t="s">
        <v>83</v>
      </c>
      <c r="AY209" s="24" t="s">
        <v>153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24" t="s">
        <v>81</v>
      </c>
      <c r="BK209" s="203">
        <f>ROUND(I209*H209,2)</f>
        <v>0</v>
      </c>
      <c r="BL209" s="24" t="s">
        <v>231</v>
      </c>
      <c r="BM209" s="24" t="s">
        <v>429</v>
      </c>
    </row>
    <row r="210" spans="2:63" s="10" customFormat="1" ht="29.85" customHeight="1">
      <c r="B210" s="176"/>
      <c r="C210" s="177"/>
      <c r="D210" s="178" t="s">
        <v>72</v>
      </c>
      <c r="E210" s="190" t="s">
        <v>430</v>
      </c>
      <c r="F210" s="190" t="s">
        <v>431</v>
      </c>
      <c r="G210" s="177"/>
      <c r="H210" s="177"/>
      <c r="I210" s="180"/>
      <c r="J210" s="191">
        <f>BK210</f>
        <v>0</v>
      </c>
      <c r="K210" s="177"/>
      <c r="L210" s="182"/>
      <c r="M210" s="183"/>
      <c r="N210" s="184"/>
      <c r="O210" s="184"/>
      <c r="P210" s="185">
        <f>SUM(P211:P213)</f>
        <v>0</v>
      </c>
      <c r="Q210" s="184"/>
      <c r="R210" s="185">
        <f>SUM(R211:R213)</f>
        <v>0.0584</v>
      </c>
      <c r="S210" s="184"/>
      <c r="T210" s="186">
        <f>SUM(T211:T213)</f>
        <v>0</v>
      </c>
      <c r="AR210" s="187" t="s">
        <v>83</v>
      </c>
      <c r="AT210" s="188" t="s">
        <v>72</v>
      </c>
      <c r="AU210" s="188" t="s">
        <v>81</v>
      </c>
      <c r="AY210" s="187" t="s">
        <v>153</v>
      </c>
      <c r="BK210" s="189">
        <f>SUM(BK211:BK213)</f>
        <v>0</v>
      </c>
    </row>
    <row r="211" spans="2:65" s="1" customFormat="1" ht="16.5" customHeight="1">
      <c r="B211" s="41"/>
      <c r="C211" s="192" t="s">
        <v>432</v>
      </c>
      <c r="D211" s="192" t="s">
        <v>156</v>
      </c>
      <c r="E211" s="193" t="s">
        <v>433</v>
      </c>
      <c r="F211" s="194" t="s">
        <v>434</v>
      </c>
      <c r="G211" s="195" t="s">
        <v>182</v>
      </c>
      <c r="H211" s="196">
        <v>800</v>
      </c>
      <c r="I211" s="197"/>
      <c r="J211" s="198">
        <f>ROUND(I211*H211,2)</f>
        <v>0</v>
      </c>
      <c r="K211" s="194" t="s">
        <v>428</v>
      </c>
      <c r="L211" s="61"/>
      <c r="M211" s="199" t="s">
        <v>21</v>
      </c>
      <c r="N211" s="200" t="s">
        <v>44</v>
      </c>
      <c r="O211" s="42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AR211" s="24" t="s">
        <v>231</v>
      </c>
      <c r="AT211" s="24" t="s">
        <v>156</v>
      </c>
      <c r="AU211" s="24" t="s">
        <v>83</v>
      </c>
      <c r="AY211" s="24" t="s">
        <v>153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24" t="s">
        <v>81</v>
      </c>
      <c r="BK211" s="203">
        <f>ROUND(I211*H211,2)</f>
        <v>0</v>
      </c>
      <c r="BL211" s="24" t="s">
        <v>231</v>
      </c>
      <c r="BM211" s="24" t="s">
        <v>435</v>
      </c>
    </row>
    <row r="212" spans="2:65" s="1" customFormat="1" ht="16.5" customHeight="1">
      <c r="B212" s="41"/>
      <c r="C212" s="227" t="s">
        <v>436</v>
      </c>
      <c r="D212" s="227" t="s">
        <v>191</v>
      </c>
      <c r="E212" s="228" t="s">
        <v>437</v>
      </c>
      <c r="F212" s="229" t="s">
        <v>438</v>
      </c>
      <c r="G212" s="230" t="s">
        <v>182</v>
      </c>
      <c r="H212" s="231">
        <v>100</v>
      </c>
      <c r="I212" s="232"/>
      <c r="J212" s="233">
        <f>ROUND(I212*H212,2)</f>
        <v>0</v>
      </c>
      <c r="K212" s="229" t="s">
        <v>160</v>
      </c>
      <c r="L212" s="234"/>
      <c r="M212" s="235" t="s">
        <v>21</v>
      </c>
      <c r="N212" s="236" t="s">
        <v>44</v>
      </c>
      <c r="O212" s="42"/>
      <c r="P212" s="201">
        <f>O212*H212</f>
        <v>0</v>
      </c>
      <c r="Q212" s="201">
        <v>7.3E-05</v>
      </c>
      <c r="R212" s="201">
        <f>Q212*H212</f>
        <v>0.0073</v>
      </c>
      <c r="S212" s="201">
        <v>0</v>
      </c>
      <c r="T212" s="202">
        <f>S212*H212</f>
        <v>0</v>
      </c>
      <c r="AR212" s="24" t="s">
        <v>299</v>
      </c>
      <c r="AT212" s="24" t="s">
        <v>191</v>
      </c>
      <c r="AU212" s="24" t="s">
        <v>83</v>
      </c>
      <c r="AY212" s="24" t="s">
        <v>153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24" t="s">
        <v>81</v>
      </c>
      <c r="BK212" s="203">
        <f>ROUND(I212*H212,2)</f>
        <v>0</v>
      </c>
      <c r="BL212" s="24" t="s">
        <v>231</v>
      </c>
      <c r="BM212" s="24" t="s">
        <v>439</v>
      </c>
    </row>
    <row r="213" spans="2:65" s="1" customFormat="1" ht="16.5" customHeight="1">
      <c r="B213" s="41"/>
      <c r="C213" s="227" t="s">
        <v>440</v>
      </c>
      <c r="D213" s="227" t="s">
        <v>191</v>
      </c>
      <c r="E213" s="228" t="s">
        <v>441</v>
      </c>
      <c r="F213" s="229" t="s">
        <v>442</v>
      </c>
      <c r="G213" s="230" t="s">
        <v>182</v>
      </c>
      <c r="H213" s="231">
        <v>700</v>
      </c>
      <c r="I213" s="232"/>
      <c r="J213" s="233">
        <f>ROUND(I213*H213,2)</f>
        <v>0</v>
      </c>
      <c r="K213" s="229" t="s">
        <v>160</v>
      </c>
      <c r="L213" s="234"/>
      <c r="M213" s="235" t="s">
        <v>21</v>
      </c>
      <c r="N213" s="236" t="s">
        <v>44</v>
      </c>
      <c r="O213" s="42"/>
      <c r="P213" s="201">
        <f>O213*H213</f>
        <v>0</v>
      </c>
      <c r="Q213" s="201">
        <v>7.3E-05</v>
      </c>
      <c r="R213" s="201">
        <f>Q213*H213</f>
        <v>0.0511</v>
      </c>
      <c r="S213" s="201">
        <v>0</v>
      </c>
      <c r="T213" s="202">
        <f>S213*H213</f>
        <v>0</v>
      </c>
      <c r="AR213" s="24" t="s">
        <v>299</v>
      </c>
      <c r="AT213" s="24" t="s">
        <v>191</v>
      </c>
      <c r="AU213" s="24" t="s">
        <v>83</v>
      </c>
      <c r="AY213" s="24" t="s">
        <v>153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24" t="s">
        <v>81</v>
      </c>
      <c r="BK213" s="203">
        <f>ROUND(I213*H213,2)</f>
        <v>0</v>
      </c>
      <c r="BL213" s="24" t="s">
        <v>231</v>
      </c>
      <c r="BM213" s="24" t="s">
        <v>443</v>
      </c>
    </row>
    <row r="214" spans="2:63" s="10" customFormat="1" ht="29.85" customHeight="1">
      <c r="B214" s="176"/>
      <c r="C214" s="177"/>
      <c r="D214" s="178" t="s">
        <v>72</v>
      </c>
      <c r="E214" s="190" t="s">
        <v>444</v>
      </c>
      <c r="F214" s="190" t="s">
        <v>445</v>
      </c>
      <c r="G214" s="177"/>
      <c r="H214" s="177"/>
      <c r="I214" s="180"/>
      <c r="J214" s="191">
        <f>BK214</f>
        <v>0</v>
      </c>
      <c r="K214" s="177"/>
      <c r="L214" s="182"/>
      <c r="M214" s="183"/>
      <c r="N214" s="184"/>
      <c r="O214" s="184"/>
      <c r="P214" s="185">
        <f>SUM(P215:P216)</f>
        <v>0</v>
      </c>
      <c r="Q214" s="184"/>
      <c r="R214" s="185">
        <f>SUM(R215:R216)</f>
        <v>0</v>
      </c>
      <c r="S214" s="184"/>
      <c r="T214" s="186">
        <f>SUM(T215:T216)</f>
        <v>0</v>
      </c>
      <c r="AR214" s="187" t="s">
        <v>83</v>
      </c>
      <c r="AT214" s="188" t="s">
        <v>72</v>
      </c>
      <c r="AU214" s="188" t="s">
        <v>81</v>
      </c>
      <c r="AY214" s="187" t="s">
        <v>153</v>
      </c>
      <c r="BK214" s="189">
        <f>SUM(BK215:BK216)</f>
        <v>0</v>
      </c>
    </row>
    <row r="215" spans="2:65" s="1" customFormat="1" ht="16.5" customHeight="1">
      <c r="B215" s="41"/>
      <c r="C215" s="192" t="s">
        <v>446</v>
      </c>
      <c r="D215" s="192" t="s">
        <v>156</v>
      </c>
      <c r="E215" s="193" t="s">
        <v>447</v>
      </c>
      <c r="F215" s="194" t="s">
        <v>448</v>
      </c>
      <c r="G215" s="195" t="s">
        <v>209</v>
      </c>
      <c r="H215" s="196">
        <v>32</v>
      </c>
      <c r="I215" s="197"/>
      <c r="J215" s="198">
        <f>ROUND(I215*H215,2)</f>
        <v>0</v>
      </c>
      <c r="K215" s="194" t="s">
        <v>160</v>
      </c>
      <c r="L215" s="61"/>
      <c r="M215" s="199" t="s">
        <v>21</v>
      </c>
      <c r="N215" s="200" t="s">
        <v>44</v>
      </c>
      <c r="O215" s="42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AR215" s="24" t="s">
        <v>231</v>
      </c>
      <c r="AT215" s="24" t="s">
        <v>156</v>
      </c>
      <c r="AU215" s="24" t="s">
        <v>83</v>
      </c>
      <c r="AY215" s="24" t="s">
        <v>153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24" t="s">
        <v>81</v>
      </c>
      <c r="BK215" s="203">
        <f>ROUND(I215*H215,2)</f>
        <v>0</v>
      </c>
      <c r="BL215" s="24" t="s">
        <v>231</v>
      </c>
      <c r="BM215" s="24" t="s">
        <v>449</v>
      </c>
    </row>
    <row r="216" spans="2:65" s="1" customFormat="1" ht="16.5" customHeight="1">
      <c r="B216" s="41"/>
      <c r="C216" s="192" t="s">
        <v>450</v>
      </c>
      <c r="D216" s="192" t="s">
        <v>156</v>
      </c>
      <c r="E216" s="193" t="s">
        <v>451</v>
      </c>
      <c r="F216" s="194" t="s">
        <v>452</v>
      </c>
      <c r="G216" s="195" t="s">
        <v>209</v>
      </c>
      <c r="H216" s="196">
        <v>3</v>
      </c>
      <c r="I216" s="197"/>
      <c r="J216" s="198">
        <f>ROUND(I216*H216,2)</f>
        <v>0</v>
      </c>
      <c r="K216" s="194" t="s">
        <v>428</v>
      </c>
      <c r="L216" s="61"/>
      <c r="M216" s="199" t="s">
        <v>21</v>
      </c>
      <c r="N216" s="200" t="s">
        <v>44</v>
      </c>
      <c r="O216" s="42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AR216" s="24" t="s">
        <v>231</v>
      </c>
      <c r="AT216" s="24" t="s">
        <v>156</v>
      </c>
      <c r="AU216" s="24" t="s">
        <v>83</v>
      </c>
      <c r="AY216" s="24" t="s">
        <v>153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24" t="s">
        <v>81</v>
      </c>
      <c r="BK216" s="203">
        <f>ROUND(I216*H216,2)</f>
        <v>0</v>
      </c>
      <c r="BL216" s="24" t="s">
        <v>231</v>
      </c>
      <c r="BM216" s="24" t="s">
        <v>453</v>
      </c>
    </row>
    <row r="217" spans="2:63" s="10" customFormat="1" ht="29.85" customHeight="1">
      <c r="B217" s="176"/>
      <c r="C217" s="177"/>
      <c r="D217" s="178" t="s">
        <v>72</v>
      </c>
      <c r="E217" s="190" t="s">
        <v>454</v>
      </c>
      <c r="F217" s="190" t="s">
        <v>455</v>
      </c>
      <c r="G217" s="177"/>
      <c r="H217" s="177"/>
      <c r="I217" s="180"/>
      <c r="J217" s="191">
        <f>BK217</f>
        <v>0</v>
      </c>
      <c r="K217" s="177"/>
      <c r="L217" s="182"/>
      <c r="M217" s="183"/>
      <c r="N217" s="184"/>
      <c r="O217" s="184"/>
      <c r="P217" s="185">
        <f>SUM(P218:P220)</f>
        <v>0</v>
      </c>
      <c r="Q217" s="184"/>
      <c r="R217" s="185">
        <f>SUM(R218:R220)</f>
        <v>0.741</v>
      </c>
      <c r="S217" s="184"/>
      <c r="T217" s="186">
        <f>SUM(T218:T220)</f>
        <v>0</v>
      </c>
      <c r="AR217" s="187" t="s">
        <v>83</v>
      </c>
      <c r="AT217" s="188" t="s">
        <v>72</v>
      </c>
      <c r="AU217" s="188" t="s">
        <v>81</v>
      </c>
      <c r="AY217" s="187" t="s">
        <v>153</v>
      </c>
      <c r="BK217" s="189">
        <f>SUM(BK218:BK220)</f>
        <v>0</v>
      </c>
    </row>
    <row r="218" spans="2:65" s="1" customFormat="1" ht="16.5" customHeight="1">
      <c r="B218" s="41"/>
      <c r="C218" s="192" t="s">
        <v>456</v>
      </c>
      <c r="D218" s="192" t="s">
        <v>156</v>
      </c>
      <c r="E218" s="193" t="s">
        <v>457</v>
      </c>
      <c r="F218" s="194" t="s">
        <v>458</v>
      </c>
      <c r="G218" s="195" t="s">
        <v>209</v>
      </c>
      <c r="H218" s="196">
        <v>58</v>
      </c>
      <c r="I218" s="197"/>
      <c r="J218" s="198">
        <f>ROUND(I218*H218,2)</f>
        <v>0</v>
      </c>
      <c r="K218" s="194" t="s">
        <v>160</v>
      </c>
      <c r="L218" s="61"/>
      <c r="M218" s="199" t="s">
        <v>21</v>
      </c>
      <c r="N218" s="200" t="s">
        <v>44</v>
      </c>
      <c r="O218" s="42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AR218" s="24" t="s">
        <v>231</v>
      </c>
      <c r="AT218" s="24" t="s">
        <v>156</v>
      </c>
      <c r="AU218" s="24" t="s">
        <v>83</v>
      </c>
      <c r="AY218" s="24" t="s">
        <v>153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24" t="s">
        <v>81</v>
      </c>
      <c r="BK218" s="203">
        <f>ROUND(I218*H218,2)</f>
        <v>0</v>
      </c>
      <c r="BL218" s="24" t="s">
        <v>231</v>
      </c>
      <c r="BM218" s="24" t="s">
        <v>459</v>
      </c>
    </row>
    <row r="219" spans="2:65" s="1" customFormat="1" ht="16.5" customHeight="1">
      <c r="B219" s="41"/>
      <c r="C219" s="192" t="s">
        <v>460</v>
      </c>
      <c r="D219" s="192" t="s">
        <v>156</v>
      </c>
      <c r="E219" s="193" t="s">
        <v>461</v>
      </c>
      <c r="F219" s="194" t="s">
        <v>462</v>
      </c>
      <c r="G219" s="195" t="s">
        <v>209</v>
      </c>
      <c r="H219" s="196">
        <v>111</v>
      </c>
      <c r="I219" s="197"/>
      <c r="J219" s="198">
        <f>ROUND(I219*H219,2)</f>
        <v>0</v>
      </c>
      <c r="K219" s="194" t="s">
        <v>428</v>
      </c>
      <c r="L219" s="61"/>
      <c r="M219" s="199" t="s">
        <v>21</v>
      </c>
      <c r="N219" s="200" t="s">
        <v>44</v>
      </c>
      <c r="O219" s="42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AR219" s="24" t="s">
        <v>231</v>
      </c>
      <c r="AT219" s="24" t="s">
        <v>156</v>
      </c>
      <c r="AU219" s="24" t="s">
        <v>83</v>
      </c>
      <c r="AY219" s="24" t="s">
        <v>153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24" t="s">
        <v>81</v>
      </c>
      <c r="BK219" s="203">
        <f>ROUND(I219*H219,2)</f>
        <v>0</v>
      </c>
      <c r="BL219" s="24" t="s">
        <v>231</v>
      </c>
      <c r="BM219" s="24" t="s">
        <v>463</v>
      </c>
    </row>
    <row r="220" spans="2:65" s="1" customFormat="1" ht="16.5" customHeight="1">
      <c r="B220" s="41"/>
      <c r="C220" s="227" t="s">
        <v>464</v>
      </c>
      <c r="D220" s="227" t="s">
        <v>191</v>
      </c>
      <c r="E220" s="228" t="s">
        <v>465</v>
      </c>
      <c r="F220" s="229" t="s">
        <v>466</v>
      </c>
      <c r="G220" s="230" t="s">
        <v>209</v>
      </c>
      <c r="H220" s="231">
        <v>78</v>
      </c>
      <c r="I220" s="232"/>
      <c r="J220" s="233">
        <f>ROUND(I220*H220,2)</f>
        <v>0</v>
      </c>
      <c r="K220" s="229" t="s">
        <v>160</v>
      </c>
      <c r="L220" s="234"/>
      <c r="M220" s="235" t="s">
        <v>21</v>
      </c>
      <c r="N220" s="236" t="s">
        <v>44</v>
      </c>
      <c r="O220" s="42"/>
      <c r="P220" s="201">
        <f>O220*H220</f>
        <v>0</v>
      </c>
      <c r="Q220" s="201">
        <v>0.0095</v>
      </c>
      <c r="R220" s="201">
        <f>Q220*H220</f>
        <v>0.741</v>
      </c>
      <c r="S220" s="201">
        <v>0</v>
      </c>
      <c r="T220" s="202">
        <f>S220*H220</f>
        <v>0</v>
      </c>
      <c r="AR220" s="24" t="s">
        <v>299</v>
      </c>
      <c r="AT220" s="24" t="s">
        <v>191</v>
      </c>
      <c r="AU220" s="24" t="s">
        <v>83</v>
      </c>
      <c r="AY220" s="24" t="s">
        <v>153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24" t="s">
        <v>81</v>
      </c>
      <c r="BK220" s="203">
        <f>ROUND(I220*H220,2)</f>
        <v>0</v>
      </c>
      <c r="BL220" s="24" t="s">
        <v>231</v>
      </c>
      <c r="BM220" s="24" t="s">
        <v>467</v>
      </c>
    </row>
    <row r="221" spans="2:63" s="10" customFormat="1" ht="29.85" customHeight="1">
      <c r="B221" s="176"/>
      <c r="C221" s="177"/>
      <c r="D221" s="178" t="s">
        <v>72</v>
      </c>
      <c r="E221" s="190" t="s">
        <v>468</v>
      </c>
      <c r="F221" s="190" t="s">
        <v>469</v>
      </c>
      <c r="G221" s="177"/>
      <c r="H221" s="177"/>
      <c r="I221" s="180"/>
      <c r="J221" s="191">
        <f>BK221</f>
        <v>0</v>
      </c>
      <c r="K221" s="177"/>
      <c r="L221" s="182"/>
      <c r="M221" s="183"/>
      <c r="N221" s="184"/>
      <c r="O221" s="184"/>
      <c r="P221" s="185">
        <f>SUM(P222:P234)</f>
        <v>0</v>
      </c>
      <c r="Q221" s="184"/>
      <c r="R221" s="185">
        <f>SUM(R222:R234)</f>
        <v>0.0018</v>
      </c>
      <c r="S221" s="184"/>
      <c r="T221" s="186">
        <f>SUM(T222:T234)</f>
        <v>0</v>
      </c>
      <c r="AR221" s="187" t="s">
        <v>83</v>
      </c>
      <c r="AT221" s="188" t="s">
        <v>72</v>
      </c>
      <c r="AU221" s="188" t="s">
        <v>81</v>
      </c>
      <c r="AY221" s="187" t="s">
        <v>153</v>
      </c>
      <c r="BK221" s="189">
        <f>SUM(BK222:BK234)</f>
        <v>0</v>
      </c>
    </row>
    <row r="222" spans="2:65" s="1" customFormat="1" ht="25.5" customHeight="1">
      <c r="B222" s="41"/>
      <c r="C222" s="192" t="s">
        <v>470</v>
      </c>
      <c r="D222" s="192" t="s">
        <v>156</v>
      </c>
      <c r="E222" s="193" t="s">
        <v>471</v>
      </c>
      <c r="F222" s="194" t="s">
        <v>472</v>
      </c>
      <c r="G222" s="195" t="s">
        <v>209</v>
      </c>
      <c r="H222" s="196">
        <v>1</v>
      </c>
      <c r="I222" s="197"/>
      <c r="J222" s="198">
        <f>ROUND(I222*H222,2)</f>
        <v>0</v>
      </c>
      <c r="K222" s="194" t="s">
        <v>160</v>
      </c>
      <c r="L222" s="61"/>
      <c r="M222" s="199" t="s">
        <v>21</v>
      </c>
      <c r="N222" s="200" t="s">
        <v>44</v>
      </c>
      <c r="O222" s="42"/>
      <c r="P222" s="201">
        <f>O222*H222</f>
        <v>0</v>
      </c>
      <c r="Q222" s="201">
        <v>0</v>
      </c>
      <c r="R222" s="201">
        <f>Q222*H222</f>
        <v>0</v>
      </c>
      <c r="S222" s="201">
        <v>0</v>
      </c>
      <c r="T222" s="202">
        <f>S222*H222</f>
        <v>0</v>
      </c>
      <c r="AR222" s="24" t="s">
        <v>231</v>
      </c>
      <c r="AT222" s="24" t="s">
        <v>156</v>
      </c>
      <c r="AU222" s="24" t="s">
        <v>83</v>
      </c>
      <c r="AY222" s="24" t="s">
        <v>153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24" t="s">
        <v>81</v>
      </c>
      <c r="BK222" s="203">
        <f>ROUND(I222*H222,2)</f>
        <v>0</v>
      </c>
      <c r="BL222" s="24" t="s">
        <v>231</v>
      </c>
      <c r="BM222" s="24" t="s">
        <v>473</v>
      </c>
    </row>
    <row r="223" spans="2:51" s="11" customFormat="1" ht="13.5">
      <c r="B223" s="204"/>
      <c r="C223" s="205"/>
      <c r="D223" s="206" t="s">
        <v>163</v>
      </c>
      <c r="E223" s="207" t="s">
        <v>21</v>
      </c>
      <c r="F223" s="208" t="s">
        <v>81</v>
      </c>
      <c r="G223" s="205"/>
      <c r="H223" s="209">
        <v>1</v>
      </c>
      <c r="I223" s="210"/>
      <c r="J223" s="205"/>
      <c r="K223" s="205"/>
      <c r="L223" s="211"/>
      <c r="M223" s="212"/>
      <c r="N223" s="213"/>
      <c r="O223" s="213"/>
      <c r="P223" s="213"/>
      <c r="Q223" s="213"/>
      <c r="R223" s="213"/>
      <c r="S223" s="213"/>
      <c r="T223" s="214"/>
      <c r="AT223" s="215" t="s">
        <v>163</v>
      </c>
      <c r="AU223" s="215" t="s">
        <v>83</v>
      </c>
      <c r="AV223" s="11" t="s">
        <v>83</v>
      </c>
      <c r="AW223" s="11" t="s">
        <v>37</v>
      </c>
      <c r="AX223" s="11" t="s">
        <v>73</v>
      </c>
      <c r="AY223" s="215" t="s">
        <v>153</v>
      </c>
    </row>
    <row r="224" spans="2:51" s="12" customFormat="1" ht="13.5">
      <c r="B224" s="216"/>
      <c r="C224" s="217"/>
      <c r="D224" s="206" t="s">
        <v>163</v>
      </c>
      <c r="E224" s="218" t="s">
        <v>21</v>
      </c>
      <c r="F224" s="219" t="s">
        <v>165</v>
      </c>
      <c r="G224" s="217"/>
      <c r="H224" s="220">
        <v>1</v>
      </c>
      <c r="I224" s="221"/>
      <c r="J224" s="217"/>
      <c r="K224" s="217"/>
      <c r="L224" s="222"/>
      <c r="M224" s="223"/>
      <c r="N224" s="224"/>
      <c r="O224" s="224"/>
      <c r="P224" s="224"/>
      <c r="Q224" s="224"/>
      <c r="R224" s="224"/>
      <c r="S224" s="224"/>
      <c r="T224" s="225"/>
      <c r="AT224" s="226" t="s">
        <v>163</v>
      </c>
      <c r="AU224" s="226" t="s">
        <v>83</v>
      </c>
      <c r="AV224" s="12" t="s">
        <v>161</v>
      </c>
      <c r="AW224" s="12" t="s">
        <v>37</v>
      </c>
      <c r="AX224" s="12" t="s">
        <v>81</v>
      </c>
      <c r="AY224" s="226" t="s">
        <v>153</v>
      </c>
    </row>
    <row r="225" spans="2:65" s="1" customFormat="1" ht="38.25" customHeight="1">
      <c r="B225" s="41"/>
      <c r="C225" s="227" t="s">
        <v>474</v>
      </c>
      <c r="D225" s="227" t="s">
        <v>191</v>
      </c>
      <c r="E225" s="228" t="s">
        <v>475</v>
      </c>
      <c r="F225" s="229" t="s">
        <v>476</v>
      </c>
      <c r="G225" s="230" t="s">
        <v>209</v>
      </c>
      <c r="H225" s="231">
        <v>1</v>
      </c>
      <c r="I225" s="232"/>
      <c r="J225" s="233">
        <f>ROUND(I225*H225,2)</f>
        <v>0</v>
      </c>
      <c r="K225" s="229" t="s">
        <v>160</v>
      </c>
      <c r="L225" s="234"/>
      <c r="M225" s="235" t="s">
        <v>21</v>
      </c>
      <c r="N225" s="236" t="s">
        <v>44</v>
      </c>
      <c r="O225" s="42"/>
      <c r="P225" s="201">
        <f>O225*H225</f>
        <v>0</v>
      </c>
      <c r="Q225" s="201">
        <v>0.0018</v>
      </c>
      <c r="R225" s="201">
        <f>Q225*H225</f>
        <v>0.0018</v>
      </c>
      <c r="S225" s="201">
        <v>0</v>
      </c>
      <c r="T225" s="202">
        <f>S225*H225</f>
        <v>0</v>
      </c>
      <c r="AR225" s="24" t="s">
        <v>299</v>
      </c>
      <c r="AT225" s="24" t="s">
        <v>191</v>
      </c>
      <c r="AU225" s="24" t="s">
        <v>83</v>
      </c>
      <c r="AY225" s="24" t="s">
        <v>153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24" t="s">
        <v>81</v>
      </c>
      <c r="BK225" s="203">
        <f>ROUND(I225*H225,2)</f>
        <v>0</v>
      </c>
      <c r="BL225" s="24" t="s">
        <v>231</v>
      </c>
      <c r="BM225" s="24" t="s">
        <v>477</v>
      </c>
    </row>
    <row r="226" spans="2:51" s="11" customFormat="1" ht="13.5">
      <c r="B226" s="204"/>
      <c r="C226" s="205"/>
      <c r="D226" s="206" t="s">
        <v>163</v>
      </c>
      <c r="E226" s="207" t="s">
        <v>21</v>
      </c>
      <c r="F226" s="208" t="s">
        <v>81</v>
      </c>
      <c r="G226" s="205"/>
      <c r="H226" s="209">
        <v>1</v>
      </c>
      <c r="I226" s="210"/>
      <c r="J226" s="205"/>
      <c r="K226" s="205"/>
      <c r="L226" s="211"/>
      <c r="M226" s="212"/>
      <c r="N226" s="213"/>
      <c r="O226" s="213"/>
      <c r="P226" s="213"/>
      <c r="Q226" s="213"/>
      <c r="R226" s="213"/>
      <c r="S226" s="213"/>
      <c r="T226" s="214"/>
      <c r="AT226" s="215" t="s">
        <v>163</v>
      </c>
      <c r="AU226" s="215" t="s">
        <v>83</v>
      </c>
      <c r="AV226" s="11" t="s">
        <v>83</v>
      </c>
      <c r="AW226" s="11" t="s">
        <v>37</v>
      </c>
      <c r="AX226" s="11" t="s">
        <v>73</v>
      </c>
      <c r="AY226" s="215" t="s">
        <v>153</v>
      </c>
    </row>
    <row r="227" spans="2:51" s="12" customFormat="1" ht="13.5">
      <c r="B227" s="216"/>
      <c r="C227" s="217"/>
      <c r="D227" s="206" t="s">
        <v>163</v>
      </c>
      <c r="E227" s="218" t="s">
        <v>21</v>
      </c>
      <c r="F227" s="219" t="s">
        <v>165</v>
      </c>
      <c r="G227" s="217"/>
      <c r="H227" s="220">
        <v>1</v>
      </c>
      <c r="I227" s="221"/>
      <c r="J227" s="217"/>
      <c r="K227" s="217"/>
      <c r="L227" s="222"/>
      <c r="M227" s="223"/>
      <c r="N227" s="224"/>
      <c r="O227" s="224"/>
      <c r="P227" s="224"/>
      <c r="Q227" s="224"/>
      <c r="R227" s="224"/>
      <c r="S227" s="224"/>
      <c r="T227" s="225"/>
      <c r="AT227" s="226" t="s">
        <v>163</v>
      </c>
      <c r="AU227" s="226" t="s">
        <v>83</v>
      </c>
      <c r="AV227" s="12" t="s">
        <v>161</v>
      </c>
      <c r="AW227" s="12" t="s">
        <v>37</v>
      </c>
      <c r="AX227" s="12" t="s">
        <v>81</v>
      </c>
      <c r="AY227" s="226" t="s">
        <v>153</v>
      </c>
    </row>
    <row r="228" spans="2:65" s="1" customFormat="1" ht="25.5" customHeight="1">
      <c r="B228" s="41"/>
      <c r="C228" s="192" t="s">
        <v>478</v>
      </c>
      <c r="D228" s="192" t="s">
        <v>156</v>
      </c>
      <c r="E228" s="193" t="s">
        <v>479</v>
      </c>
      <c r="F228" s="194" t="s">
        <v>480</v>
      </c>
      <c r="G228" s="195" t="s">
        <v>182</v>
      </c>
      <c r="H228" s="196">
        <v>2</v>
      </c>
      <c r="I228" s="197"/>
      <c r="J228" s="198">
        <f>ROUND(I228*H228,2)</f>
        <v>0</v>
      </c>
      <c r="K228" s="194" t="s">
        <v>160</v>
      </c>
      <c r="L228" s="61"/>
      <c r="M228" s="199" t="s">
        <v>21</v>
      </c>
      <c r="N228" s="200" t="s">
        <v>44</v>
      </c>
      <c r="O228" s="42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AR228" s="24" t="s">
        <v>231</v>
      </c>
      <c r="AT228" s="24" t="s">
        <v>156</v>
      </c>
      <c r="AU228" s="24" t="s">
        <v>83</v>
      </c>
      <c r="AY228" s="24" t="s">
        <v>153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24" t="s">
        <v>81</v>
      </c>
      <c r="BK228" s="203">
        <f>ROUND(I228*H228,2)</f>
        <v>0</v>
      </c>
      <c r="BL228" s="24" t="s">
        <v>231</v>
      </c>
      <c r="BM228" s="24" t="s">
        <v>481</v>
      </c>
    </row>
    <row r="229" spans="2:51" s="11" customFormat="1" ht="13.5">
      <c r="B229" s="204"/>
      <c r="C229" s="205"/>
      <c r="D229" s="206" t="s">
        <v>163</v>
      </c>
      <c r="E229" s="207" t="s">
        <v>21</v>
      </c>
      <c r="F229" s="208" t="s">
        <v>83</v>
      </c>
      <c r="G229" s="205"/>
      <c r="H229" s="209">
        <v>2</v>
      </c>
      <c r="I229" s="210"/>
      <c r="J229" s="205"/>
      <c r="K229" s="205"/>
      <c r="L229" s="211"/>
      <c r="M229" s="212"/>
      <c r="N229" s="213"/>
      <c r="O229" s="213"/>
      <c r="P229" s="213"/>
      <c r="Q229" s="213"/>
      <c r="R229" s="213"/>
      <c r="S229" s="213"/>
      <c r="T229" s="214"/>
      <c r="AT229" s="215" t="s">
        <v>163</v>
      </c>
      <c r="AU229" s="215" t="s">
        <v>83</v>
      </c>
      <c r="AV229" s="11" t="s">
        <v>83</v>
      </c>
      <c r="AW229" s="11" t="s">
        <v>37</v>
      </c>
      <c r="AX229" s="11" t="s">
        <v>73</v>
      </c>
      <c r="AY229" s="215" t="s">
        <v>153</v>
      </c>
    </row>
    <row r="230" spans="2:51" s="12" customFormat="1" ht="13.5">
      <c r="B230" s="216"/>
      <c r="C230" s="217"/>
      <c r="D230" s="206" t="s">
        <v>163</v>
      </c>
      <c r="E230" s="218" t="s">
        <v>21</v>
      </c>
      <c r="F230" s="219" t="s">
        <v>165</v>
      </c>
      <c r="G230" s="217"/>
      <c r="H230" s="220">
        <v>2</v>
      </c>
      <c r="I230" s="221"/>
      <c r="J230" s="217"/>
      <c r="K230" s="217"/>
      <c r="L230" s="222"/>
      <c r="M230" s="223"/>
      <c r="N230" s="224"/>
      <c r="O230" s="224"/>
      <c r="P230" s="224"/>
      <c r="Q230" s="224"/>
      <c r="R230" s="224"/>
      <c r="S230" s="224"/>
      <c r="T230" s="225"/>
      <c r="AT230" s="226" t="s">
        <v>163</v>
      </c>
      <c r="AU230" s="226" t="s">
        <v>83</v>
      </c>
      <c r="AV230" s="12" t="s">
        <v>161</v>
      </c>
      <c r="AW230" s="12" t="s">
        <v>37</v>
      </c>
      <c r="AX230" s="12" t="s">
        <v>81</v>
      </c>
      <c r="AY230" s="226" t="s">
        <v>153</v>
      </c>
    </row>
    <row r="231" spans="2:65" s="1" customFormat="1" ht="25.5" customHeight="1">
      <c r="B231" s="41"/>
      <c r="C231" s="192" t="s">
        <v>482</v>
      </c>
      <c r="D231" s="192" t="s">
        <v>156</v>
      </c>
      <c r="E231" s="193" t="s">
        <v>483</v>
      </c>
      <c r="F231" s="194" t="s">
        <v>480</v>
      </c>
      <c r="G231" s="195" t="s">
        <v>182</v>
      </c>
      <c r="H231" s="196">
        <v>2</v>
      </c>
      <c r="I231" s="197"/>
      <c r="J231" s="198">
        <f>ROUND(I231*H231,2)</f>
        <v>0</v>
      </c>
      <c r="K231" s="194" t="s">
        <v>160</v>
      </c>
      <c r="L231" s="61"/>
      <c r="M231" s="199" t="s">
        <v>21</v>
      </c>
      <c r="N231" s="200" t="s">
        <v>44</v>
      </c>
      <c r="O231" s="42"/>
      <c r="P231" s="201">
        <f>O231*H231</f>
        <v>0</v>
      </c>
      <c r="Q231" s="201">
        <v>0</v>
      </c>
      <c r="R231" s="201">
        <f>Q231*H231</f>
        <v>0</v>
      </c>
      <c r="S231" s="201">
        <v>0</v>
      </c>
      <c r="T231" s="202">
        <f>S231*H231</f>
        <v>0</v>
      </c>
      <c r="AR231" s="24" t="s">
        <v>231</v>
      </c>
      <c r="AT231" s="24" t="s">
        <v>156</v>
      </c>
      <c r="AU231" s="24" t="s">
        <v>83</v>
      </c>
      <c r="AY231" s="24" t="s">
        <v>153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24" t="s">
        <v>81</v>
      </c>
      <c r="BK231" s="203">
        <f>ROUND(I231*H231,2)</f>
        <v>0</v>
      </c>
      <c r="BL231" s="24" t="s">
        <v>231</v>
      </c>
      <c r="BM231" s="24" t="s">
        <v>484</v>
      </c>
    </row>
    <row r="232" spans="2:51" s="11" customFormat="1" ht="13.5">
      <c r="B232" s="204"/>
      <c r="C232" s="205"/>
      <c r="D232" s="206" t="s">
        <v>163</v>
      </c>
      <c r="E232" s="207" t="s">
        <v>21</v>
      </c>
      <c r="F232" s="208" t="s">
        <v>83</v>
      </c>
      <c r="G232" s="205"/>
      <c r="H232" s="209">
        <v>2</v>
      </c>
      <c r="I232" s="210"/>
      <c r="J232" s="205"/>
      <c r="K232" s="205"/>
      <c r="L232" s="211"/>
      <c r="M232" s="212"/>
      <c r="N232" s="213"/>
      <c r="O232" s="213"/>
      <c r="P232" s="213"/>
      <c r="Q232" s="213"/>
      <c r="R232" s="213"/>
      <c r="S232" s="213"/>
      <c r="T232" s="214"/>
      <c r="AT232" s="215" t="s">
        <v>163</v>
      </c>
      <c r="AU232" s="215" t="s">
        <v>83</v>
      </c>
      <c r="AV232" s="11" t="s">
        <v>83</v>
      </c>
      <c r="AW232" s="11" t="s">
        <v>37</v>
      </c>
      <c r="AX232" s="11" t="s">
        <v>73</v>
      </c>
      <c r="AY232" s="215" t="s">
        <v>153</v>
      </c>
    </row>
    <row r="233" spans="2:51" s="12" customFormat="1" ht="13.5">
      <c r="B233" s="216"/>
      <c r="C233" s="217"/>
      <c r="D233" s="206" t="s">
        <v>163</v>
      </c>
      <c r="E233" s="218" t="s">
        <v>21</v>
      </c>
      <c r="F233" s="219" t="s">
        <v>165</v>
      </c>
      <c r="G233" s="217"/>
      <c r="H233" s="220">
        <v>2</v>
      </c>
      <c r="I233" s="221"/>
      <c r="J233" s="217"/>
      <c r="K233" s="217"/>
      <c r="L233" s="222"/>
      <c r="M233" s="223"/>
      <c r="N233" s="224"/>
      <c r="O233" s="224"/>
      <c r="P233" s="224"/>
      <c r="Q233" s="224"/>
      <c r="R233" s="224"/>
      <c r="S233" s="224"/>
      <c r="T233" s="225"/>
      <c r="AT233" s="226" t="s">
        <v>163</v>
      </c>
      <c r="AU233" s="226" t="s">
        <v>83</v>
      </c>
      <c r="AV233" s="12" t="s">
        <v>161</v>
      </c>
      <c r="AW233" s="12" t="s">
        <v>37</v>
      </c>
      <c r="AX233" s="12" t="s">
        <v>81</v>
      </c>
      <c r="AY233" s="226" t="s">
        <v>153</v>
      </c>
    </row>
    <row r="234" spans="2:65" s="1" customFormat="1" ht="25.5" customHeight="1">
      <c r="B234" s="41"/>
      <c r="C234" s="192" t="s">
        <v>485</v>
      </c>
      <c r="D234" s="192" t="s">
        <v>156</v>
      </c>
      <c r="E234" s="193" t="s">
        <v>486</v>
      </c>
      <c r="F234" s="194" t="s">
        <v>487</v>
      </c>
      <c r="G234" s="195" t="s">
        <v>312</v>
      </c>
      <c r="H234" s="237"/>
      <c r="I234" s="197"/>
      <c r="J234" s="198">
        <f>ROUND(I234*H234,2)</f>
        <v>0</v>
      </c>
      <c r="K234" s="194" t="s">
        <v>160</v>
      </c>
      <c r="L234" s="61"/>
      <c r="M234" s="199" t="s">
        <v>21</v>
      </c>
      <c r="N234" s="200" t="s">
        <v>44</v>
      </c>
      <c r="O234" s="42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AR234" s="24" t="s">
        <v>231</v>
      </c>
      <c r="AT234" s="24" t="s">
        <v>156</v>
      </c>
      <c r="AU234" s="24" t="s">
        <v>83</v>
      </c>
      <c r="AY234" s="24" t="s">
        <v>153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24" t="s">
        <v>81</v>
      </c>
      <c r="BK234" s="203">
        <f>ROUND(I234*H234,2)</f>
        <v>0</v>
      </c>
      <c r="BL234" s="24" t="s">
        <v>231</v>
      </c>
      <c r="BM234" s="24" t="s">
        <v>488</v>
      </c>
    </row>
    <row r="235" spans="2:63" s="10" customFormat="1" ht="29.85" customHeight="1">
      <c r="B235" s="176"/>
      <c r="C235" s="177"/>
      <c r="D235" s="178" t="s">
        <v>72</v>
      </c>
      <c r="E235" s="190" t="s">
        <v>489</v>
      </c>
      <c r="F235" s="190" t="s">
        <v>490</v>
      </c>
      <c r="G235" s="177"/>
      <c r="H235" s="177"/>
      <c r="I235" s="180"/>
      <c r="J235" s="191">
        <f>BK235</f>
        <v>0</v>
      </c>
      <c r="K235" s="177"/>
      <c r="L235" s="182"/>
      <c r="M235" s="183"/>
      <c r="N235" s="184"/>
      <c r="O235" s="184"/>
      <c r="P235" s="185">
        <f>SUM(P236:P261)</f>
        <v>0</v>
      </c>
      <c r="Q235" s="184"/>
      <c r="R235" s="185">
        <f>SUM(R236:R261)</f>
        <v>4.4491628</v>
      </c>
      <c r="S235" s="184"/>
      <c r="T235" s="186">
        <f>SUM(T236:T261)</f>
        <v>0</v>
      </c>
      <c r="AR235" s="187" t="s">
        <v>83</v>
      </c>
      <c r="AT235" s="188" t="s">
        <v>72</v>
      </c>
      <c r="AU235" s="188" t="s">
        <v>81</v>
      </c>
      <c r="AY235" s="187" t="s">
        <v>153</v>
      </c>
      <c r="BK235" s="189">
        <f>SUM(BK236:BK261)</f>
        <v>0</v>
      </c>
    </row>
    <row r="236" spans="2:65" s="1" customFormat="1" ht="25.5" customHeight="1">
      <c r="B236" s="41"/>
      <c r="C236" s="192" t="s">
        <v>491</v>
      </c>
      <c r="D236" s="192" t="s">
        <v>156</v>
      </c>
      <c r="E236" s="193" t="s">
        <v>492</v>
      </c>
      <c r="F236" s="194" t="s">
        <v>493</v>
      </c>
      <c r="G236" s="195" t="s">
        <v>159</v>
      </c>
      <c r="H236" s="196">
        <v>404.16</v>
      </c>
      <c r="I236" s="197"/>
      <c r="J236" s="198">
        <f>ROUND(I236*H236,2)</f>
        <v>0</v>
      </c>
      <c r="K236" s="194" t="s">
        <v>160</v>
      </c>
      <c r="L236" s="61"/>
      <c r="M236" s="199" t="s">
        <v>21</v>
      </c>
      <c r="N236" s="200" t="s">
        <v>44</v>
      </c>
      <c r="O236" s="42"/>
      <c r="P236" s="201">
        <f>O236*H236</f>
        <v>0</v>
      </c>
      <c r="Q236" s="201">
        <v>0.00117</v>
      </c>
      <c r="R236" s="201">
        <f>Q236*H236</f>
        <v>0.47286720000000004</v>
      </c>
      <c r="S236" s="201">
        <v>0</v>
      </c>
      <c r="T236" s="202">
        <f>S236*H236</f>
        <v>0</v>
      </c>
      <c r="AR236" s="24" t="s">
        <v>231</v>
      </c>
      <c r="AT236" s="24" t="s">
        <v>156</v>
      </c>
      <c r="AU236" s="24" t="s">
        <v>83</v>
      </c>
      <c r="AY236" s="24" t="s">
        <v>153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24" t="s">
        <v>81</v>
      </c>
      <c r="BK236" s="203">
        <f>ROUND(I236*H236,2)</f>
        <v>0</v>
      </c>
      <c r="BL236" s="24" t="s">
        <v>231</v>
      </c>
      <c r="BM236" s="24" t="s">
        <v>494</v>
      </c>
    </row>
    <row r="237" spans="2:51" s="11" customFormat="1" ht="13.5">
      <c r="B237" s="204"/>
      <c r="C237" s="205"/>
      <c r="D237" s="206" t="s">
        <v>163</v>
      </c>
      <c r="E237" s="207" t="s">
        <v>21</v>
      </c>
      <c r="F237" s="208" t="s">
        <v>495</v>
      </c>
      <c r="G237" s="205"/>
      <c r="H237" s="209">
        <v>404.16</v>
      </c>
      <c r="I237" s="210"/>
      <c r="J237" s="205"/>
      <c r="K237" s="205"/>
      <c r="L237" s="211"/>
      <c r="M237" s="212"/>
      <c r="N237" s="213"/>
      <c r="O237" s="213"/>
      <c r="P237" s="213"/>
      <c r="Q237" s="213"/>
      <c r="R237" s="213"/>
      <c r="S237" s="213"/>
      <c r="T237" s="214"/>
      <c r="AT237" s="215" t="s">
        <v>163</v>
      </c>
      <c r="AU237" s="215" t="s">
        <v>83</v>
      </c>
      <c r="AV237" s="11" t="s">
        <v>83</v>
      </c>
      <c r="AW237" s="11" t="s">
        <v>37</v>
      </c>
      <c r="AX237" s="11" t="s">
        <v>73</v>
      </c>
      <c r="AY237" s="215" t="s">
        <v>153</v>
      </c>
    </row>
    <row r="238" spans="2:51" s="12" customFormat="1" ht="13.5">
      <c r="B238" s="216"/>
      <c r="C238" s="217"/>
      <c r="D238" s="206" t="s">
        <v>163</v>
      </c>
      <c r="E238" s="218" t="s">
        <v>21</v>
      </c>
      <c r="F238" s="219" t="s">
        <v>165</v>
      </c>
      <c r="G238" s="217"/>
      <c r="H238" s="220">
        <v>404.16</v>
      </c>
      <c r="I238" s="221"/>
      <c r="J238" s="217"/>
      <c r="K238" s="217"/>
      <c r="L238" s="222"/>
      <c r="M238" s="223"/>
      <c r="N238" s="224"/>
      <c r="O238" s="224"/>
      <c r="P238" s="224"/>
      <c r="Q238" s="224"/>
      <c r="R238" s="224"/>
      <c r="S238" s="224"/>
      <c r="T238" s="225"/>
      <c r="AT238" s="226" t="s">
        <v>163</v>
      </c>
      <c r="AU238" s="226" t="s">
        <v>83</v>
      </c>
      <c r="AV238" s="12" t="s">
        <v>161</v>
      </c>
      <c r="AW238" s="12" t="s">
        <v>37</v>
      </c>
      <c r="AX238" s="12" t="s">
        <v>81</v>
      </c>
      <c r="AY238" s="226" t="s">
        <v>153</v>
      </c>
    </row>
    <row r="239" spans="2:65" s="1" customFormat="1" ht="25.5" customHeight="1">
      <c r="B239" s="41"/>
      <c r="C239" s="227" t="s">
        <v>299</v>
      </c>
      <c r="D239" s="227" t="s">
        <v>191</v>
      </c>
      <c r="E239" s="228" t="s">
        <v>496</v>
      </c>
      <c r="F239" s="229" t="s">
        <v>497</v>
      </c>
      <c r="G239" s="230" t="s">
        <v>159</v>
      </c>
      <c r="H239" s="231">
        <v>424.368</v>
      </c>
      <c r="I239" s="232"/>
      <c r="J239" s="233">
        <f>ROUND(I239*H239,2)</f>
        <v>0</v>
      </c>
      <c r="K239" s="229" t="s">
        <v>160</v>
      </c>
      <c r="L239" s="234"/>
      <c r="M239" s="235" t="s">
        <v>21</v>
      </c>
      <c r="N239" s="236" t="s">
        <v>44</v>
      </c>
      <c r="O239" s="42"/>
      <c r="P239" s="201">
        <f>O239*H239</f>
        <v>0</v>
      </c>
      <c r="Q239" s="201">
        <v>0.008</v>
      </c>
      <c r="R239" s="201">
        <f>Q239*H239</f>
        <v>3.394944</v>
      </c>
      <c r="S239" s="201">
        <v>0</v>
      </c>
      <c r="T239" s="202">
        <f>S239*H239</f>
        <v>0</v>
      </c>
      <c r="AR239" s="24" t="s">
        <v>299</v>
      </c>
      <c r="AT239" s="24" t="s">
        <v>191</v>
      </c>
      <c r="AU239" s="24" t="s">
        <v>83</v>
      </c>
      <c r="AY239" s="24" t="s">
        <v>153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24" t="s">
        <v>81</v>
      </c>
      <c r="BK239" s="203">
        <f>ROUND(I239*H239,2)</f>
        <v>0</v>
      </c>
      <c r="BL239" s="24" t="s">
        <v>231</v>
      </c>
      <c r="BM239" s="24" t="s">
        <v>498</v>
      </c>
    </row>
    <row r="240" spans="2:51" s="11" customFormat="1" ht="13.5">
      <c r="B240" s="204"/>
      <c r="C240" s="205"/>
      <c r="D240" s="206" t="s">
        <v>163</v>
      </c>
      <c r="E240" s="207" t="s">
        <v>21</v>
      </c>
      <c r="F240" s="208" t="s">
        <v>225</v>
      </c>
      <c r="G240" s="205"/>
      <c r="H240" s="209">
        <v>404.16</v>
      </c>
      <c r="I240" s="210"/>
      <c r="J240" s="205"/>
      <c r="K240" s="205"/>
      <c r="L240" s="211"/>
      <c r="M240" s="212"/>
      <c r="N240" s="213"/>
      <c r="O240" s="213"/>
      <c r="P240" s="213"/>
      <c r="Q240" s="213"/>
      <c r="R240" s="213"/>
      <c r="S240" s="213"/>
      <c r="T240" s="214"/>
      <c r="AT240" s="215" t="s">
        <v>163</v>
      </c>
      <c r="AU240" s="215" t="s">
        <v>83</v>
      </c>
      <c r="AV240" s="11" t="s">
        <v>83</v>
      </c>
      <c r="AW240" s="11" t="s">
        <v>37</v>
      </c>
      <c r="AX240" s="11" t="s">
        <v>73</v>
      </c>
      <c r="AY240" s="215" t="s">
        <v>153</v>
      </c>
    </row>
    <row r="241" spans="2:51" s="12" customFormat="1" ht="13.5">
      <c r="B241" s="216"/>
      <c r="C241" s="217"/>
      <c r="D241" s="206" t="s">
        <v>163</v>
      </c>
      <c r="E241" s="218" t="s">
        <v>21</v>
      </c>
      <c r="F241" s="219" t="s">
        <v>165</v>
      </c>
      <c r="G241" s="217"/>
      <c r="H241" s="220">
        <v>404.16</v>
      </c>
      <c r="I241" s="221"/>
      <c r="J241" s="217"/>
      <c r="K241" s="217"/>
      <c r="L241" s="222"/>
      <c r="M241" s="223"/>
      <c r="N241" s="224"/>
      <c r="O241" s="224"/>
      <c r="P241" s="224"/>
      <c r="Q241" s="224"/>
      <c r="R241" s="224"/>
      <c r="S241" s="224"/>
      <c r="T241" s="225"/>
      <c r="AT241" s="226" t="s">
        <v>163</v>
      </c>
      <c r="AU241" s="226" t="s">
        <v>83</v>
      </c>
      <c r="AV241" s="12" t="s">
        <v>161</v>
      </c>
      <c r="AW241" s="12" t="s">
        <v>37</v>
      </c>
      <c r="AX241" s="12" t="s">
        <v>81</v>
      </c>
      <c r="AY241" s="226" t="s">
        <v>153</v>
      </c>
    </row>
    <row r="242" spans="2:51" s="11" customFormat="1" ht="13.5">
      <c r="B242" s="204"/>
      <c r="C242" s="205"/>
      <c r="D242" s="206" t="s">
        <v>163</v>
      </c>
      <c r="E242" s="205"/>
      <c r="F242" s="208" t="s">
        <v>499</v>
      </c>
      <c r="G242" s="205"/>
      <c r="H242" s="209">
        <v>424.368</v>
      </c>
      <c r="I242" s="210"/>
      <c r="J242" s="205"/>
      <c r="K242" s="205"/>
      <c r="L242" s="211"/>
      <c r="M242" s="212"/>
      <c r="N242" s="213"/>
      <c r="O242" s="213"/>
      <c r="P242" s="213"/>
      <c r="Q242" s="213"/>
      <c r="R242" s="213"/>
      <c r="S242" s="213"/>
      <c r="T242" s="214"/>
      <c r="AT242" s="215" t="s">
        <v>163</v>
      </c>
      <c r="AU242" s="215" t="s">
        <v>83</v>
      </c>
      <c r="AV242" s="11" t="s">
        <v>83</v>
      </c>
      <c r="AW242" s="11" t="s">
        <v>6</v>
      </c>
      <c r="AX242" s="11" t="s">
        <v>81</v>
      </c>
      <c r="AY242" s="215" t="s">
        <v>153</v>
      </c>
    </row>
    <row r="243" spans="2:65" s="1" customFormat="1" ht="25.5" customHeight="1">
      <c r="B243" s="41"/>
      <c r="C243" s="227" t="s">
        <v>500</v>
      </c>
      <c r="D243" s="227" t="s">
        <v>191</v>
      </c>
      <c r="E243" s="228" t="s">
        <v>501</v>
      </c>
      <c r="F243" s="229" t="s">
        <v>502</v>
      </c>
      <c r="G243" s="230" t="s">
        <v>182</v>
      </c>
      <c r="H243" s="231">
        <v>380</v>
      </c>
      <c r="I243" s="232"/>
      <c r="J243" s="233">
        <f>ROUND(I243*H243,2)</f>
        <v>0</v>
      </c>
      <c r="K243" s="229" t="s">
        <v>160</v>
      </c>
      <c r="L243" s="234"/>
      <c r="M243" s="235" t="s">
        <v>21</v>
      </c>
      <c r="N243" s="236" t="s">
        <v>44</v>
      </c>
      <c r="O243" s="42"/>
      <c r="P243" s="201">
        <f>O243*H243</f>
        <v>0</v>
      </c>
      <c r="Q243" s="201">
        <v>0.00041</v>
      </c>
      <c r="R243" s="201">
        <f>Q243*H243</f>
        <v>0.1558</v>
      </c>
      <c r="S243" s="201">
        <v>0</v>
      </c>
      <c r="T243" s="202">
        <f>S243*H243</f>
        <v>0</v>
      </c>
      <c r="AR243" s="24" t="s">
        <v>299</v>
      </c>
      <c r="AT243" s="24" t="s">
        <v>191</v>
      </c>
      <c r="AU243" s="24" t="s">
        <v>83</v>
      </c>
      <c r="AY243" s="24" t="s">
        <v>153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4" t="s">
        <v>81</v>
      </c>
      <c r="BK243" s="203">
        <f>ROUND(I243*H243,2)</f>
        <v>0</v>
      </c>
      <c r="BL243" s="24" t="s">
        <v>231</v>
      </c>
      <c r="BM243" s="24" t="s">
        <v>503</v>
      </c>
    </row>
    <row r="244" spans="2:51" s="11" customFormat="1" ht="13.5">
      <c r="B244" s="204"/>
      <c r="C244" s="205"/>
      <c r="D244" s="206" t="s">
        <v>163</v>
      </c>
      <c r="E244" s="207" t="s">
        <v>21</v>
      </c>
      <c r="F244" s="208" t="s">
        <v>504</v>
      </c>
      <c r="G244" s="205"/>
      <c r="H244" s="209">
        <v>380</v>
      </c>
      <c r="I244" s="210"/>
      <c r="J244" s="205"/>
      <c r="K244" s="205"/>
      <c r="L244" s="211"/>
      <c r="M244" s="212"/>
      <c r="N244" s="213"/>
      <c r="O244" s="213"/>
      <c r="P244" s="213"/>
      <c r="Q244" s="213"/>
      <c r="R244" s="213"/>
      <c r="S244" s="213"/>
      <c r="T244" s="214"/>
      <c r="AT244" s="215" t="s">
        <v>163</v>
      </c>
      <c r="AU244" s="215" t="s">
        <v>83</v>
      </c>
      <c r="AV244" s="11" t="s">
        <v>83</v>
      </c>
      <c r="AW244" s="11" t="s">
        <v>37</v>
      </c>
      <c r="AX244" s="11" t="s">
        <v>73</v>
      </c>
      <c r="AY244" s="215" t="s">
        <v>153</v>
      </c>
    </row>
    <row r="245" spans="2:51" s="12" customFormat="1" ht="13.5">
      <c r="B245" s="216"/>
      <c r="C245" s="217"/>
      <c r="D245" s="206" t="s">
        <v>163</v>
      </c>
      <c r="E245" s="218" t="s">
        <v>21</v>
      </c>
      <c r="F245" s="219" t="s">
        <v>165</v>
      </c>
      <c r="G245" s="217"/>
      <c r="H245" s="220">
        <v>380</v>
      </c>
      <c r="I245" s="221"/>
      <c r="J245" s="217"/>
      <c r="K245" s="217"/>
      <c r="L245" s="222"/>
      <c r="M245" s="223"/>
      <c r="N245" s="224"/>
      <c r="O245" s="224"/>
      <c r="P245" s="224"/>
      <c r="Q245" s="224"/>
      <c r="R245" s="224"/>
      <c r="S245" s="224"/>
      <c r="T245" s="225"/>
      <c r="AT245" s="226" t="s">
        <v>163</v>
      </c>
      <c r="AU245" s="226" t="s">
        <v>83</v>
      </c>
      <c r="AV245" s="12" t="s">
        <v>161</v>
      </c>
      <c r="AW245" s="12" t="s">
        <v>37</v>
      </c>
      <c r="AX245" s="12" t="s">
        <v>81</v>
      </c>
      <c r="AY245" s="226" t="s">
        <v>153</v>
      </c>
    </row>
    <row r="246" spans="2:65" s="1" customFormat="1" ht="25.5" customHeight="1">
      <c r="B246" s="41"/>
      <c r="C246" s="227" t="s">
        <v>505</v>
      </c>
      <c r="D246" s="227" t="s">
        <v>191</v>
      </c>
      <c r="E246" s="228" t="s">
        <v>506</v>
      </c>
      <c r="F246" s="229" t="s">
        <v>507</v>
      </c>
      <c r="G246" s="230" t="s">
        <v>182</v>
      </c>
      <c r="H246" s="231">
        <v>740</v>
      </c>
      <c r="I246" s="232"/>
      <c r="J246" s="233">
        <f>ROUND(I246*H246,2)</f>
        <v>0</v>
      </c>
      <c r="K246" s="229" t="s">
        <v>160</v>
      </c>
      <c r="L246" s="234"/>
      <c r="M246" s="235" t="s">
        <v>21</v>
      </c>
      <c r="N246" s="236" t="s">
        <v>44</v>
      </c>
      <c r="O246" s="42"/>
      <c r="P246" s="201">
        <f>O246*H246</f>
        <v>0</v>
      </c>
      <c r="Q246" s="201">
        <v>0.00031</v>
      </c>
      <c r="R246" s="201">
        <f>Q246*H246</f>
        <v>0.2294</v>
      </c>
      <c r="S246" s="201">
        <v>0</v>
      </c>
      <c r="T246" s="202">
        <f>S246*H246</f>
        <v>0</v>
      </c>
      <c r="AR246" s="24" t="s">
        <v>299</v>
      </c>
      <c r="AT246" s="24" t="s">
        <v>191</v>
      </c>
      <c r="AU246" s="24" t="s">
        <v>83</v>
      </c>
      <c r="AY246" s="24" t="s">
        <v>153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24" t="s">
        <v>81</v>
      </c>
      <c r="BK246" s="203">
        <f>ROUND(I246*H246,2)</f>
        <v>0</v>
      </c>
      <c r="BL246" s="24" t="s">
        <v>231</v>
      </c>
      <c r="BM246" s="24" t="s">
        <v>508</v>
      </c>
    </row>
    <row r="247" spans="2:51" s="11" customFormat="1" ht="13.5">
      <c r="B247" s="204"/>
      <c r="C247" s="205"/>
      <c r="D247" s="206" t="s">
        <v>163</v>
      </c>
      <c r="E247" s="207" t="s">
        <v>21</v>
      </c>
      <c r="F247" s="208" t="s">
        <v>423</v>
      </c>
      <c r="G247" s="205"/>
      <c r="H247" s="209">
        <v>740</v>
      </c>
      <c r="I247" s="210"/>
      <c r="J247" s="205"/>
      <c r="K247" s="205"/>
      <c r="L247" s="211"/>
      <c r="M247" s="212"/>
      <c r="N247" s="213"/>
      <c r="O247" s="213"/>
      <c r="P247" s="213"/>
      <c r="Q247" s="213"/>
      <c r="R247" s="213"/>
      <c r="S247" s="213"/>
      <c r="T247" s="214"/>
      <c r="AT247" s="215" t="s">
        <v>163</v>
      </c>
      <c r="AU247" s="215" t="s">
        <v>83</v>
      </c>
      <c r="AV247" s="11" t="s">
        <v>83</v>
      </c>
      <c r="AW247" s="11" t="s">
        <v>37</v>
      </c>
      <c r="AX247" s="11" t="s">
        <v>73</v>
      </c>
      <c r="AY247" s="215" t="s">
        <v>153</v>
      </c>
    </row>
    <row r="248" spans="2:51" s="12" customFormat="1" ht="13.5">
      <c r="B248" s="216"/>
      <c r="C248" s="217"/>
      <c r="D248" s="206" t="s">
        <v>163</v>
      </c>
      <c r="E248" s="218" t="s">
        <v>21</v>
      </c>
      <c r="F248" s="219" t="s">
        <v>165</v>
      </c>
      <c r="G248" s="217"/>
      <c r="H248" s="220">
        <v>740</v>
      </c>
      <c r="I248" s="221"/>
      <c r="J248" s="217"/>
      <c r="K248" s="217"/>
      <c r="L248" s="222"/>
      <c r="M248" s="223"/>
      <c r="N248" s="224"/>
      <c r="O248" s="224"/>
      <c r="P248" s="224"/>
      <c r="Q248" s="224"/>
      <c r="R248" s="224"/>
      <c r="S248" s="224"/>
      <c r="T248" s="225"/>
      <c r="AT248" s="226" t="s">
        <v>163</v>
      </c>
      <c r="AU248" s="226" t="s">
        <v>83</v>
      </c>
      <c r="AV248" s="12" t="s">
        <v>161</v>
      </c>
      <c r="AW248" s="12" t="s">
        <v>37</v>
      </c>
      <c r="AX248" s="12" t="s">
        <v>81</v>
      </c>
      <c r="AY248" s="226" t="s">
        <v>153</v>
      </c>
    </row>
    <row r="249" spans="2:65" s="1" customFormat="1" ht="25.5" customHeight="1">
      <c r="B249" s="41"/>
      <c r="C249" s="227" t="s">
        <v>509</v>
      </c>
      <c r="D249" s="227" t="s">
        <v>191</v>
      </c>
      <c r="E249" s="228" t="s">
        <v>510</v>
      </c>
      <c r="F249" s="229" t="s">
        <v>511</v>
      </c>
      <c r="G249" s="230" t="s">
        <v>182</v>
      </c>
      <c r="H249" s="231">
        <v>380</v>
      </c>
      <c r="I249" s="232"/>
      <c r="J249" s="233">
        <f>ROUND(I249*H249,2)</f>
        <v>0</v>
      </c>
      <c r="K249" s="229" t="s">
        <v>160</v>
      </c>
      <c r="L249" s="234"/>
      <c r="M249" s="235" t="s">
        <v>21</v>
      </c>
      <c r="N249" s="236" t="s">
        <v>44</v>
      </c>
      <c r="O249" s="42"/>
      <c r="P249" s="201">
        <f>O249*H249</f>
        <v>0</v>
      </c>
      <c r="Q249" s="201">
        <v>0.00025</v>
      </c>
      <c r="R249" s="201">
        <f>Q249*H249</f>
        <v>0.095</v>
      </c>
      <c r="S249" s="201">
        <v>0</v>
      </c>
      <c r="T249" s="202">
        <f>S249*H249</f>
        <v>0</v>
      </c>
      <c r="AR249" s="24" t="s">
        <v>299</v>
      </c>
      <c r="AT249" s="24" t="s">
        <v>191</v>
      </c>
      <c r="AU249" s="24" t="s">
        <v>83</v>
      </c>
      <c r="AY249" s="24" t="s">
        <v>153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24" t="s">
        <v>81</v>
      </c>
      <c r="BK249" s="203">
        <f>ROUND(I249*H249,2)</f>
        <v>0</v>
      </c>
      <c r="BL249" s="24" t="s">
        <v>231</v>
      </c>
      <c r="BM249" s="24" t="s">
        <v>512</v>
      </c>
    </row>
    <row r="250" spans="2:51" s="11" customFormat="1" ht="13.5">
      <c r="B250" s="204"/>
      <c r="C250" s="205"/>
      <c r="D250" s="206" t="s">
        <v>163</v>
      </c>
      <c r="E250" s="207" t="s">
        <v>21</v>
      </c>
      <c r="F250" s="208" t="s">
        <v>504</v>
      </c>
      <c r="G250" s="205"/>
      <c r="H250" s="209">
        <v>380</v>
      </c>
      <c r="I250" s="210"/>
      <c r="J250" s="205"/>
      <c r="K250" s="205"/>
      <c r="L250" s="211"/>
      <c r="M250" s="212"/>
      <c r="N250" s="213"/>
      <c r="O250" s="213"/>
      <c r="P250" s="213"/>
      <c r="Q250" s="213"/>
      <c r="R250" s="213"/>
      <c r="S250" s="213"/>
      <c r="T250" s="214"/>
      <c r="AT250" s="215" t="s">
        <v>163</v>
      </c>
      <c r="AU250" s="215" t="s">
        <v>83</v>
      </c>
      <c r="AV250" s="11" t="s">
        <v>83</v>
      </c>
      <c r="AW250" s="11" t="s">
        <v>37</v>
      </c>
      <c r="AX250" s="11" t="s">
        <v>73</v>
      </c>
      <c r="AY250" s="215" t="s">
        <v>153</v>
      </c>
    </row>
    <row r="251" spans="2:51" s="12" customFormat="1" ht="13.5">
      <c r="B251" s="216"/>
      <c r="C251" s="217"/>
      <c r="D251" s="206" t="s">
        <v>163</v>
      </c>
      <c r="E251" s="218" t="s">
        <v>21</v>
      </c>
      <c r="F251" s="219" t="s">
        <v>165</v>
      </c>
      <c r="G251" s="217"/>
      <c r="H251" s="220">
        <v>380</v>
      </c>
      <c r="I251" s="221"/>
      <c r="J251" s="217"/>
      <c r="K251" s="217"/>
      <c r="L251" s="222"/>
      <c r="M251" s="223"/>
      <c r="N251" s="224"/>
      <c r="O251" s="224"/>
      <c r="P251" s="224"/>
      <c r="Q251" s="224"/>
      <c r="R251" s="224"/>
      <c r="S251" s="224"/>
      <c r="T251" s="225"/>
      <c r="AT251" s="226" t="s">
        <v>163</v>
      </c>
      <c r="AU251" s="226" t="s">
        <v>83</v>
      </c>
      <c r="AV251" s="12" t="s">
        <v>161</v>
      </c>
      <c r="AW251" s="12" t="s">
        <v>37</v>
      </c>
      <c r="AX251" s="12" t="s">
        <v>81</v>
      </c>
      <c r="AY251" s="226" t="s">
        <v>153</v>
      </c>
    </row>
    <row r="252" spans="2:65" s="1" customFormat="1" ht="25.5" customHeight="1">
      <c r="B252" s="41"/>
      <c r="C252" s="227" t="s">
        <v>513</v>
      </c>
      <c r="D252" s="227" t="s">
        <v>191</v>
      </c>
      <c r="E252" s="228" t="s">
        <v>514</v>
      </c>
      <c r="F252" s="229" t="s">
        <v>515</v>
      </c>
      <c r="G252" s="230" t="s">
        <v>182</v>
      </c>
      <c r="H252" s="231">
        <v>377.64</v>
      </c>
      <c r="I252" s="232"/>
      <c r="J252" s="233">
        <f>ROUND(I252*H252,2)</f>
        <v>0</v>
      </c>
      <c r="K252" s="229" t="s">
        <v>160</v>
      </c>
      <c r="L252" s="234"/>
      <c r="M252" s="235" t="s">
        <v>21</v>
      </c>
      <c r="N252" s="236" t="s">
        <v>44</v>
      </c>
      <c r="O252" s="42"/>
      <c r="P252" s="201">
        <f>O252*H252</f>
        <v>0</v>
      </c>
      <c r="Q252" s="201">
        <v>0.00019</v>
      </c>
      <c r="R252" s="201">
        <f>Q252*H252</f>
        <v>0.0717516</v>
      </c>
      <c r="S252" s="201">
        <v>0</v>
      </c>
      <c r="T252" s="202">
        <f>S252*H252</f>
        <v>0</v>
      </c>
      <c r="AR252" s="24" t="s">
        <v>299</v>
      </c>
      <c r="AT252" s="24" t="s">
        <v>191</v>
      </c>
      <c r="AU252" s="24" t="s">
        <v>83</v>
      </c>
      <c r="AY252" s="24" t="s">
        <v>153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24" t="s">
        <v>81</v>
      </c>
      <c r="BK252" s="203">
        <f>ROUND(I252*H252,2)</f>
        <v>0</v>
      </c>
      <c r="BL252" s="24" t="s">
        <v>231</v>
      </c>
      <c r="BM252" s="24" t="s">
        <v>516</v>
      </c>
    </row>
    <row r="253" spans="2:51" s="11" customFormat="1" ht="13.5">
      <c r="B253" s="204"/>
      <c r="C253" s="205"/>
      <c r="D253" s="206" t="s">
        <v>163</v>
      </c>
      <c r="E253" s="207" t="s">
        <v>21</v>
      </c>
      <c r="F253" s="208" t="s">
        <v>517</v>
      </c>
      <c r="G253" s="205"/>
      <c r="H253" s="209">
        <v>377.64</v>
      </c>
      <c r="I253" s="210"/>
      <c r="J253" s="205"/>
      <c r="K253" s="205"/>
      <c r="L253" s="211"/>
      <c r="M253" s="212"/>
      <c r="N253" s="213"/>
      <c r="O253" s="213"/>
      <c r="P253" s="213"/>
      <c r="Q253" s="213"/>
      <c r="R253" s="213"/>
      <c r="S253" s="213"/>
      <c r="T253" s="214"/>
      <c r="AT253" s="215" t="s">
        <v>163</v>
      </c>
      <c r="AU253" s="215" t="s">
        <v>83</v>
      </c>
      <c r="AV253" s="11" t="s">
        <v>83</v>
      </c>
      <c r="AW253" s="11" t="s">
        <v>37</v>
      </c>
      <c r="AX253" s="11" t="s">
        <v>73</v>
      </c>
      <c r="AY253" s="215" t="s">
        <v>153</v>
      </c>
    </row>
    <row r="254" spans="2:51" s="12" customFormat="1" ht="13.5">
      <c r="B254" s="216"/>
      <c r="C254" s="217"/>
      <c r="D254" s="206" t="s">
        <v>163</v>
      </c>
      <c r="E254" s="218" t="s">
        <v>21</v>
      </c>
      <c r="F254" s="219" t="s">
        <v>165</v>
      </c>
      <c r="G254" s="217"/>
      <c r="H254" s="220">
        <v>377.64</v>
      </c>
      <c r="I254" s="221"/>
      <c r="J254" s="217"/>
      <c r="K254" s="217"/>
      <c r="L254" s="222"/>
      <c r="M254" s="223"/>
      <c r="N254" s="224"/>
      <c r="O254" s="224"/>
      <c r="P254" s="224"/>
      <c r="Q254" s="224"/>
      <c r="R254" s="224"/>
      <c r="S254" s="224"/>
      <c r="T254" s="225"/>
      <c r="AT254" s="226" t="s">
        <v>163</v>
      </c>
      <c r="AU254" s="226" t="s">
        <v>83</v>
      </c>
      <c r="AV254" s="12" t="s">
        <v>161</v>
      </c>
      <c r="AW254" s="12" t="s">
        <v>37</v>
      </c>
      <c r="AX254" s="12" t="s">
        <v>81</v>
      </c>
      <c r="AY254" s="226" t="s">
        <v>153</v>
      </c>
    </row>
    <row r="255" spans="2:65" s="1" customFormat="1" ht="25.5" customHeight="1">
      <c r="B255" s="41"/>
      <c r="C255" s="227" t="s">
        <v>518</v>
      </c>
      <c r="D255" s="227" t="s">
        <v>191</v>
      </c>
      <c r="E255" s="228" t="s">
        <v>519</v>
      </c>
      <c r="F255" s="229" t="s">
        <v>520</v>
      </c>
      <c r="G255" s="230" t="s">
        <v>209</v>
      </c>
      <c r="H255" s="231">
        <v>420</v>
      </c>
      <c r="I255" s="232"/>
      <c r="J255" s="233">
        <f>ROUND(I255*H255,2)</f>
        <v>0</v>
      </c>
      <c r="K255" s="229" t="s">
        <v>160</v>
      </c>
      <c r="L255" s="234"/>
      <c r="M255" s="235" t="s">
        <v>21</v>
      </c>
      <c r="N255" s="236" t="s">
        <v>44</v>
      </c>
      <c r="O255" s="42"/>
      <c r="P255" s="201">
        <f>O255*H255</f>
        <v>0</v>
      </c>
      <c r="Q255" s="201">
        <v>1E-05</v>
      </c>
      <c r="R255" s="201">
        <f>Q255*H255</f>
        <v>0.004200000000000001</v>
      </c>
      <c r="S255" s="201">
        <v>0</v>
      </c>
      <c r="T255" s="202">
        <f>S255*H255</f>
        <v>0</v>
      </c>
      <c r="AR255" s="24" t="s">
        <v>299</v>
      </c>
      <c r="AT255" s="24" t="s">
        <v>191</v>
      </c>
      <c r="AU255" s="24" t="s">
        <v>83</v>
      </c>
      <c r="AY255" s="24" t="s">
        <v>153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24" t="s">
        <v>81</v>
      </c>
      <c r="BK255" s="203">
        <f>ROUND(I255*H255,2)</f>
        <v>0</v>
      </c>
      <c r="BL255" s="24" t="s">
        <v>231</v>
      </c>
      <c r="BM255" s="24" t="s">
        <v>521</v>
      </c>
    </row>
    <row r="256" spans="2:51" s="11" customFormat="1" ht="13.5">
      <c r="B256" s="204"/>
      <c r="C256" s="205"/>
      <c r="D256" s="206" t="s">
        <v>163</v>
      </c>
      <c r="E256" s="207" t="s">
        <v>21</v>
      </c>
      <c r="F256" s="208" t="s">
        <v>522</v>
      </c>
      <c r="G256" s="205"/>
      <c r="H256" s="209">
        <v>420</v>
      </c>
      <c r="I256" s="210"/>
      <c r="J256" s="205"/>
      <c r="K256" s="205"/>
      <c r="L256" s="211"/>
      <c r="M256" s="212"/>
      <c r="N256" s="213"/>
      <c r="O256" s="213"/>
      <c r="P256" s="213"/>
      <c r="Q256" s="213"/>
      <c r="R256" s="213"/>
      <c r="S256" s="213"/>
      <c r="T256" s="214"/>
      <c r="AT256" s="215" t="s">
        <v>163</v>
      </c>
      <c r="AU256" s="215" t="s">
        <v>83</v>
      </c>
      <c r="AV256" s="11" t="s">
        <v>83</v>
      </c>
      <c r="AW256" s="11" t="s">
        <v>37</v>
      </c>
      <c r="AX256" s="11" t="s">
        <v>73</v>
      </c>
      <c r="AY256" s="215" t="s">
        <v>153</v>
      </c>
    </row>
    <row r="257" spans="2:51" s="12" customFormat="1" ht="13.5">
      <c r="B257" s="216"/>
      <c r="C257" s="217"/>
      <c r="D257" s="206" t="s">
        <v>163</v>
      </c>
      <c r="E257" s="218" t="s">
        <v>21</v>
      </c>
      <c r="F257" s="219" t="s">
        <v>165</v>
      </c>
      <c r="G257" s="217"/>
      <c r="H257" s="220">
        <v>420</v>
      </c>
      <c r="I257" s="221"/>
      <c r="J257" s="217"/>
      <c r="K257" s="217"/>
      <c r="L257" s="222"/>
      <c r="M257" s="223"/>
      <c r="N257" s="224"/>
      <c r="O257" s="224"/>
      <c r="P257" s="224"/>
      <c r="Q257" s="224"/>
      <c r="R257" s="224"/>
      <c r="S257" s="224"/>
      <c r="T257" s="225"/>
      <c r="AT257" s="226" t="s">
        <v>163</v>
      </c>
      <c r="AU257" s="226" t="s">
        <v>83</v>
      </c>
      <c r="AV257" s="12" t="s">
        <v>161</v>
      </c>
      <c r="AW257" s="12" t="s">
        <v>37</v>
      </c>
      <c r="AX257" s="12" t="s">
        <v>81</v>
      </c>
      <c r="AY257" s="226" t="s">
        <v>153</v>
      </c>
    </row>
    <row r="258" spans="2:65" s="1" customFormat="1" ht="25.5" customHeight="1">
      <c r="B258" s="41"/>
      <c r="C258" s="227" t="s">
        <v>523</v>
      </c>
      <c r="D258" s="227" t="s">
        <v>191</v>
      </c>
      <c r="E258" s="228" t="s">
        <v>524</v>
      </c>
      <c r="F258" s="229" t="s">
        <v>525</v>
      </c>
      <c r="G258" s="230" t="s">
        <v>209</v>
      </c>
      <c r="H258" s="231">
        <v>420</v>
      </c>
      <c r="I258" s="232"/>
      <c r="J258" s="233">
        <f>ROUND(I258*H258,2)</f>
        <v>0</v>
      </c>
      <c r="K258" s="229" t="s">
        <v>160</v>
      </c>
      <c r="L258" s="234"/>
      <c r="M258" s="235" t="s">
        <v>21</v>
      </c>
      <c r="N258" s="236" t="s">
        <v>44</v>
      </c>
      <c r="O258" s="42"/>
      <c r="P258" s="201">
        <f>O258*H258</f>
        <v>0</v>
      </c>
      <c r="Q258" s="201">
        <v>6E-05</v>
      </c>
      <c r="R258" s="201">
        <f>Q258*H258</f>
        <v>0.0252</v>
      </c>
      <c r="S258" s="201">
        <v>0</v>
      </c>
      <c r="T258" s="202">
        <f>S258*H258</f>
        <v>0</v>
      </c>
      <c r="AR258" s="24" t="s">
        <v>299</v>
      </c>
      <c r="AT258" s="24" t="s">
        <v>191</v>
      </c>
      <c r="AU258" s="24" t="s">
        <v>83</v>
      </c>
      <c r="AY258" s="24" t="s">
        <v>153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24" t="s">
        <v>81</v>
      </c>
      <c r="BK258" s="203">
        <f>ROUND(I258*H258,2)</f>
        <v>0</v>
      </c>
      <c r="BL258" s="24" t="s">
        <v>231</v>
      </c>
      <c r="BM258" s="24" t="s">
        <v>526</v>
      </c>
    </row>
    <row r="259" spans="2:51" s="11" customFormat="1" ht="13.5">
      <c r="B259" s="204"/>
      <c r="C259" s="205"/>
      <c r="D259" s="206" t="s">
        <v>163</v>
      </c>
      <c r="E259" s="207" t="s">
        <v>21</v>
      </c>
      <c r="F259" s="208" t="s">
        <v>522</v>
      </c>
      <c r="G259" s="205"/>
      <c r="H259" s="209">
        <v>420</v>
      </c>
      <c r="I259" s="210"/>
      <c r="J259" s="205"/>
      <c r="K259" s="205"/>
      <c r="L259" s="211"/>
      <c r="M259" s="212"/>
      <c r="N259" s="213"/>
      <c r="O259" s="213"/>
      <c r="P259" s="213"/>
      <c r="Q259" s="213"/>
      <c r="R259" s="213"/>
      <c r="S259" s="213"/>
      <c r="T259" s="214"/>
      <c r="AT259" s="215" t="s">
        <v>163</v>
      </c>
      <c r="AU259" s="215" t="s">
        <v>83</v>
      </c>
      <c r="AV259" s="11" t="s">
        <v>83</v>
      </c>
      <c r="AW259" s="11" t="s">
        <v>37</v>
      </c>
      <c r="AX259" s="11" t="s">
        <v>73</v>
      </c>
      <c r="AY259" s="215" t="s">
        <v>153</v>
      </c>
    </row>
    <row r="260" spans="2:51" s="12" customFormat="1" ht="13.5">
      <c r="B260" s="216"/>
      <c r="C260" s="217"/>
      <c r="D260" s="206" t="s">
        <v>163</v>
      </c>
      <c r="E260" s="218" t="s">
        <v>21</v>
      </c>
      <c r="F260" s="219" t="s">
        <v>165</v>
      </c>
      <c r="G260" s="217"/>
      <c r="H260" s="220">
        <v>420</v>
      </c>
      <c r="I260" s="221"/>
      <c r="J260" s="217"/>
      <c r="K260" s="217"/>
      <c r="L260" s="222"/>
      <c r="M260" s="223"/>
      <c r="N260" s="224"/>
      <c r="O260" s="224"/>
      <c r="P260" s="224"/>
      <c r="Q260" s="224"/>
      <c r="R260" s="224"/>
      <c r="S260" s="224"/>
      <c r="T260" s="225"/>
      <c r="AT260" s="226" t="s">
        <v>163</v>
      </c>
      <c r="AU260" s="226" t="s">
        <v>83</v>
      </c>
      <c r="AV260" s="12" t="s">
        <v>161</v>
      </c>
      <c r="AW260" s="12" t="s">
        <v>37</v>
      </c>
      <c r="AX260" s="12" t="s">
        <v>81</v>
      </c>
      <c r="AY260" s="226" t="s">
        <v>153</v>
      </c>
    </row>
    <row r="261" spans="2:65" s="1" customFormat="1" ht="38.25" customHeight="1">
      <c r="B261" s="41"/>
      <c r="C261" s="192" t="s">
        <v>527</v>
      </c>
      <c r="D261" s="192" t="s">
        <v>156</v>
      </c>
      <c r="E261" s="193" t="s">
        <v>528</v>
      </c>
      <c r="F261" s="194" t="s">
        <v>529</v>
      </c>
      <c r="G261" s="195" t="s">
        <v>312</v>
      </c>
      <c r="H261" s="237"/>
      <c r="I261" s="197"/>
      <c r="J261" s="198">
        <f>ROUND(I261*H261,2)</f>
        <v>0</v>
      </c>
      <c r="K261" s="194" t="s">
        <v>160</v>
      </c>
      <c r="L261" s="61"/>
      <c r="M261" s="199" t="s">
        <v>21</v>
      </c>
      <c r="N261" s="200" t="s">
        <v>44</v>
      </c>
      <c r="O261" s="42"/>
      <c r="P261" s="201">
        <f>O261*H261</f>
        <v>0</v>
      </c>
      <c r="Q261" s="201">
        <v>0</v>
      </c>
      <c r="R261" s="201">
        <f>Q261*H261</f>
        <v>0</v>
      </c>
      <c r="S261" s="201">
        <v>0</v>
      </c>
      <c r="T261" s="202">
        <f>S261*H261</f>
        <v>0</v>
      </c>
      <c r="AR261" s="24" t="s">
        <v>231</v>
      </c>
      <c r="AT261" s="24" t="s">
        <v>156</v>
      </c>
      <c r="AU261" s="24" t="s">
        <v>83</v>
      </c>
      <c r="AY261" s="24" t="s">
        <v>153</v>
      </c>
      <c r="BE261" s="203">
        <f>IF(N261="základní",J261,0)</f>
        <v>0</v>
      </c>
      <c r="BF261" s="203">
        <f>IF(N261="snížená",J261,0)</f>
        <v>0</v>
      </c>
      <c r="BG261" s="203">
        <f>IF(N261="zákl. přenesená",J261,0)</f>
        <v>0</v>
      </c>
      <c r="BH261" s="203">
        <f>IF(N261="sníž. přenesená",J261,0)</f>
        <v>0</v>
      </c>
      <c r="BI261" s="203">
        <f>IF(N261="nulová",J261,0)</f>
        <v>0</v>
      </c>
      <c r="BJ261" s="24" t="s">
        <v>81</v>
      </c>
      <c r="BK261" s="203">
        <f>ROUND(I261*H261,2)</f>
        <v>0</v>
      </c>
      <c r="BL261" s="24" t="s">
        <v>231</v>
      </c>
      <c r="BM261" s="24" t="s">
        <v>530</v>
      </c>
    </row>
    <row r="262" spans="2:63" s="10" customFormat="1" ht="29.85" customHeight="1">
      <c r="B262" s="176"/>
      <c r="C262" s="177"/>
      <c r="D262" s="178" t="s">
        <v>72</v>
      </c>
      <c r="E262" s="190" t="s">
        <v>531</v>
      </c>
      <c r="F262" s="190" t="s">
        <v>532</v>
      </c>
      <c r="G262" s="177"/>
      <c r="H262" s="177"/>
      <c r="I262" s="180"/>
      <c r="J262" s="191">
        <f>BK262</f>
        <v>0</v>
      </c>
      <c r="K262" s="177"/>
      <c r="L262" s="182"/>
      <c r="M262" s="183"/>
      <c r="N262" s="184"/>
      <c r="O262" s="184"/>
      <c r="P262" s="185">
        <f>SUM(P263:P267)</f>
        <v>0</v>
      </c>
      <c r="Q262" s="184"/>
      <c r="R262" s="185">
        <f>SUM(R263:R267)</f>
        <v>0.025146</v>
      </c>
      <c r="S262" s="184"/>
      <c r="T262" s="186">
        <f>SUM(T263:T267)</f>
        <v>0.033066000000000005</v>
      </c>
      <c r="AR262" s="187" t="s">
        <v>83</v>
      </c>
      <c r="AT262" s="188" t="s">
        <v>72</v>
      </c>
      <c r="AU262" s="188" t="s">
        <v>81</v>
      </c>
      <c r="AY262" s="187" t="s">
        <v>153</v>
      </c>
      <c r="BK262" s="189">
        <f>SUM(BK263:BK267)</f>
        <v>0</v>
      </c>
    </row>
    <row r="263" spans="2:65" s="1" customFormat="1" ht="16.5" customHeight="1">
      <c r="B263" s="41"/>
      <c r="C263" s="192" t="s">
        <v>533</v>
      </c>
      <c r="D263" s="192" t="s">
        <v>156</v>
      </c>
      <c r="E263" s="193" t="s">
        <v>534</v>
      </c>
      <c r="F263" s="194" t="s">
        <v>535</v>
      </c>
      <c r="G263" s="195" t="s">
        <v>182</v>
      </c>
      <c r="H263" s="196">
        <v>19.8</v>
      </c>
      <c r="I263" s="197"/>
      <c r="J263" s="198">
        <f>ROUND(I263*H263,2)</f>
        <v>0</v>
      </c>
      <c r="K263" s="194" t="s">
        <v>160</v>
      </c>
      <c r="L263" s="61"/>
      <c r="M263" s="199" t="s">
        <v>21</v>
      </c>
      <c r="N263" s="200" t="s">
        <v>44</v>
      </c>
      <c r="O263" s="42"/>
      <c r="P263" s="201">
        <f>O263*H263</f>
        <v>0</v>
      </c>
      <c r="Q263" s="201">
        <v>0</v>
      </c>
      <c r="R263" s="201">
        <f>Q263*H263</f>
        <v>0</v>
      </c>
      <c r="S263" s="201">
        <v>0.00167</v>
      </c>
      <c r="T263" s="202">
        <f>S263*H263</f>
        <v>0.033066000000000005</v>
      </c>
      <c r="AR263" s="24" t="s">
        <v>231</v>
      </c>
      <c r="AT263" s="24" t="s">
        <v>156</v>
      </c>
      <c r="AU263" s="24" t="s">
        <v>83</v>
      </c>
      <c r="AY263" s="24" t="s">
        <v>153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24" t="s">
        <v>81</v>
      </c>
      <c r="BK263" s="203">
        <f>ROUND(I263*H263,2)</f>
        <v>0</v>
      </c>
      <c r="BL263" s="24" t="s">
        <v>231</v>
      </c>
      <c r="BM263" s="24" t="s">
        <v>536</v>
      </c>
    </row>
    <row r="264" spans="2:51" s="11" customFormat="1" ht="13.5">
      <c r="B264" s="204"/>
      <c r="C264" s="205"/>
      <c r="D264" s="206" t="s">
        <v>163</v>
      </c>
      <c r="E264" s="207" t="s">
        <v>21</v>
      </c>
      <c r="F264" s="208" t="s">
        <v>200</v>
      </c>
      <c r="G264" s="205"/>
      <c r="H264" s="209">
        <v>19.8</v>
      </c>
      <c r="I264" s="210"/>
      <c r="J264" s="205"/>
      <c r="K264" s="205"/>
      <c r="L264" s="211"/>
      <c r="M264" s="212"/>
      <c r="N264" s="213"/>
      <c r="O264" s="213"/>
      <c r="P264" s="213"/>
      <c r="Q264" s="213"/>
      <c r="R264" s="213"/>
      <c r="S264" s="213"/>
      <c r="T264" s="214"/>
      <c r="AT264" s="215" t="s">
        <v>163</v>
      </c>
      <c r="AU264" s="215" t="s">
        <v>83</v>
      </c>
      <c r="AV264" s="11" t="s">
        <v>83</v>
      </c>
      <c r="AW264" s="11" t="s">
        <v>37</v>
      </c>
      <c r="AX264" s="11" t="s">
        <v>73</v>
      </c>
      <c r="AY264" s="215" t="s">
        <v>153</v>
      </c>
    </row>
    <row r="265" spans="2:51" s="12" customFormat="1" ht="13.5">
      <c r="B265" s="216"/>
      <c r="C265" s="217"/>
      <c r="D265" s="206" t="s">
        <v>163</v>
      </c>
      <c r="E265" s="218" t="s">
        <v>21</v>
      </c>
      <c r="F265" s="219" t="s">
        <v>165</v>
      </c>
      <c r="G265" s="217"/>
      <c r="H265" s="220">
        <v>19.8</v>
      </c>
      <c r="I265" s="221"/>
      <c r="J265" s="217"/>
      <c r="K265" s="217"/>
      <c r="L265" s="222"/>
      <c r="M265" s="223"/>
      <c r="N265" s="224"/>
      <c r="O265" s="224"/>
      <c r="P265" s="224"/>
      <c r="Q265" s="224"/>
      <c r="R265" s="224"/>
      <c r="S265" s="224"/>
      <c r="T265" s="225"/>
      <c r="AT265" s="226" t="s">
        <v>163</v>
      </c>
      <c r="AU265" s="226" t="s">
        <v>83</v>
      </c>
      <c r="AV265" s="12" t="s">
        <v>161</v>
      </c>
      <c r="AW265" s="12" t="s">
        <v>37</v>
      </c>
      <c r="AX265" s="12" t="s">
        <v>81</v>
      </c>
      <c r="AY265" s="226" t="s">
        <v>153</v>
      </c>
    </row>
    <row r="266" spans="2:65" s="1" customFormat="1" ht="25.5" customHeight="1">
      <c r="B266" s="41"/>
      <c r="C266" s="192" t="s">
        <v>537</v>
      </c>
      <c r="D266" s="192" t="s">
        <v>156</v>
      </c>
      <c r="E266" s="193" t="s">
        <v>538</v>
      </c>
      <c r="F266" s="194" t="s">
        <v>539</v>
      </c>
      <c r="G266" s="195" t="s">
        <v>182</v>
      </c>
      <c r="H266" s="196">
        <v>19.8</v>
      </c>
      <c r="I266" s="197"/>
      <c r="J266" s="198">
        <f>ROUND(I266*H266,2)</f>
        <v>0</v>
      </c>
      <c r="K266" s="194" t="s">
        <v>160</v>
      </c>
      <c r="L266" s="61"/>
      <c r="M266" s="199" t="s">
        <v>21</v>
      </c>
      <c r="N266" s="200" t="s">
        <v>44</v>
      </c>
      <c r="O266" s="42"/>
      <c r="P266" s="201">
        <f>O266*H266</f>
        <v>0</v>
      </c>
      <c r="Q266" s="201">
        <v>0.00127</v>
      </c>
      <c r="R266" s="201">
        <f>Q266*H266</f>
        <v>0.025146</v>
      </c>
      <c r="S266" s="201">
        <v>0</v>
      </c>
      <c r="T266" s="202">
        <f>S266*H266</f>
        <v>0</v>
      </c>
      <c r="AR266" s="24" t="s">
        <v>231</v>
      </c>
      <c r="AT266" s="24" t="s">
        <v>156</v>
      </c>
      <c r="AU266" s="24" t="s">
        <v>83</v>
      </c>
      <c r="AY266" s="24" t="s">
        <v>153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24" t="s">
        <v>81</v>
      </c>
      <c r="BK266" s="203">
        <f>ROUND(I266*H266,2)</f>
        <v>0</v>
      </c>
      <c r="BL266" s="24" t="s">
        <v>231</v>
      </c>
      <c r="BM266" s="24" t="s">
        <v>540</v>
      </c>
    </row>
    <row r="267" spans="2:65" s="1" customFormat="1" ht="38.25" customHeight="1">
      <c r="B267" s="41"/>
      <c r="C267" s="192" t="s">
        <v>541</v>
      </c>
      <c r="D267" s="192" t="s">
        <v>156</v>
      </c>
      <c r="E267" s="193" t="s">
        <v>542</v>
      </c>
      <c r="F267" s="194" t="s">
        <v>543</v>
      </c>
      <c r="G267" s="195" t="s">
        <v>312</v>
      </c>
      <c r="H267" s="237"/>
      <c r="I267" s="197"/>
      <c r="J267" s="198">
        <f>ROUND(I267*H267,2)</f>
        <v>0</v>
      </c>
      <c r="K267" s="194" t="s">
        <v>160</v>
      </c>
      <c r="L267" s="61"/>
      <c r="M267" s="199" t="s">
        <v>21</v>
      </c>
      <c r="N267" s="200" t="s">
        <v>44</v>
      </c>
      <c r="O267" s="42"/>
      <c r="P267" s="201">
        <f>O267*H267</f>
        <v>0</v>
      </c>
      <c r="Q267" s="201">
        <v>0</v>
      </c>
      <c r="R267" s="201">
        <f>Q267*H267</f>
        <v>0</v>
      </c>
      <c r="S267" s="201">
        <v>0</v>
      </c>
      <c r="T267" s="202">
        <f>S267*H267</f>
        <v>0</v>
      </c>
      <c r="AR267" s="24" t="s">
        <v>231</v>
      </c>
      <c r="AT267" s="24" t="s">
        <v>156</v>
      </c>
      <c r="AU267" s="24" t="s">
        <v>83</v>
      </c>
      <c r="AY267" s="24" t="s">
        <v>153</v>
      </c>
      <c r="BE267" s="203">
        <f>IF(N267="základní",J267,0)</f>
        <v>0</v>
      </c>
      <c r="BF267" s="203">
        <f>IF(N267="snížená",J267,0)</f>
        <v>0</v>
      </c>
      <c r="BG267" s="203">
        <f>IF(N267="zákl. přenesená",J267,0)</f>
        <v>0</v>
      </c>
      <c r="BH267" s="203">
        <f>IF(N267="sníž. přenesená",J267,0)</f>
        <v>0</v>
      </c>
      <c r="BI267" s="203">
        <f>IF(N267="nulová",J267,0)</f>
        <v>0</v>
      </c>
      <c r="BJ267" s="24" t="s">
        <v>81</v>
      </c>
      <c r="BK267" s="203">
        <f>ROUND(I267*H267,2)</f>
        <v>0</v>
      </c>
      <c r="BL267" s="24" t="s">
        <v>231</v>
      </c>
      <c r="BM267" s="24" t="s">
        <v>544</v>
      </c>
    </row>
    <row r="268" spans="2:63" s="10" customFormat="1" ht="29.85" customHeight="1">
      <c r="B268" s="176"/>
      <c r="C268" s="177"/>
      <c r="D268" s="178" t="s">
        <v>72</v>
      </c>
      <c r="E268" s="190" t="s">
        <v>545</v>
      </c>
      <c r="F268" s="190" t="s">
        <v>546</v>
      </c>
      <c r="G268" s="177"/>
      <c r="H268" s="177"/>
      <c r="I268" s="180"/>
      <c r="J268" s="191">
        <f>BK268</f>
        <v>0</v>
      </c>
      <c r="K268" s="177"/>
      <c r="L268" s="182"/>
      <c r="M268" s="183"/>
      <c r="N268" s="184"/>
      <c r="O268" s="184"/>
      <c r="P268" s="185">
        <f>SUM(P269:P299)</f>
        <v>0</v>
      </c>
      <c r="Q268" s="184"/>
      <c r="R268" s="185">
        <f>SUM(R269:R299)</f>
        <v>0.9067274</v>
      </c>
      <c r="S268" s="184"/>
      <c r="T268" s="186">
        <f>SUM(T269:T299)</f>
        <v>0.0594</v>
      </c>
      <c r="AR268" s="187" t="s">
        <v>83</v>
      </c>
      <c r="AT268" s="188" t="s">
        <v>72</v>
      </c>
      <c r="AU268" s="188" t="s">
        <v>81</v>
      </c>
      <c r="AY268" s="187" t="s">
        <v>153</v>
      </c>
      <c r="BK268" s="189">
        <f>SUM(BK269:BK299)</f>
        <v>0</v>
      </c>
    </row>
    <row r="269" spans="2:65" s="1" customFormat="1" ht="25.5" customHeight="1">
      <c r="B269" s="41"/>
      <c r="C269" s="192" t="s">
        <v>547</v>
      </c>
      <c r="D269" s="192" t="s">
        <v>156</v>
      </c>
      <c r="E269" s="193" t="s">
        <v>548</v>
      </c>
      <c r="F269" s="194" t="s">
        <v>549</v>
      </c>
      <c r="G269" s="195" t="s">
        <v>209</v>
      </c>
      <c r="H269" s="196">
        <v>19.8</v>
      </c>
      <c r="I269" s="197"/>
      <c r="J269" s="198">
        <f>ROUND(I269*H269,2)</f>
        <v>0</v>
      </c>
      <c r="K269" s="194" t="s">
        <v>160</v>
      </c>
      <c r="L269" s="61"/>
      <c r="M269" s="199" t="s">
        <v>21</v>
      </c>
      <c r="N269" s="200" t="s">
        <v>44</v>
      </c>
      <c r="O269" s="42"/>
      <c r="P269" s="201">
        <f>O269*H269</f>
        <v>0</v>
      </c>
      <c r="Q269" s="201">
        <v>0</v>
      </c>
      <c r="R269" s="201">
        <f>Q269*H269</f>
        <v>0</v>
      </c>
      <c r="S269" s="201">
        <v>0.003</v>
      </c>
      <c r="T269" s="202">
        <f>S269*H269</f>
        <v>0.0594</v>
      </c>
      <c r="AR269" s="24" t="s">
        <v>231</v>
      </c>
      <c r="AT269" s="24" t="s">
        <v>156</v>
      </c>
      <c r="AU269" s="24" t="s">
        <v>83</v>
      </c>
      <c r="AY269" s="24" t="s">
        <v>153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24" t="s">
        <v>81</v>
      </c>
      <c r="BK269" s="203">
        <f>ROUND(I269*H269,2)</f>
        <v>0</v>
      </c>
      <c r="BL269" s="24" t="s">
        <v>231</v>
      </c>
      <c r="BM269" s="24" t="s">
        <v>550</v>
      </c>
    </row>
    <row r="270" spans="2:51" s="11" customFormat="1" ht="13.5">
      <c r="B270" s="204"/>
      <c r="C270" s="205"/>
      <c r="D270" s="206" t="s">
        <v>163</v>
      </c>
      <c r="E270" s="207" t="s">
        <v>21</v>
      </c>
      <c r="F270" s="208" t="s">
        <v>200</v>
      </c>
      <c r="G270" s="205"/>
      <c r="H270" s="209">
        <v>19.8</v>
      </c>
      <c r="I270" s="210"/>
      <c r="J270" s="205"/>
      <c r="K270" s="205"/>
      <c r="L270" s="211"/>
      <c r="M270" s="212"/>
      <c r="N270" s="213"/>
      <c r="O270" s="213"/>
      <c r="P270" s="213"/>
      <c r="Q270" s="213"/>
      <c r="R270" s="213"/>
      <c r="S270" s="213"/>
      <c r="T270" s="214"/>
      <c r="AT270" s="215" t="s">
        <v>163</v>
      </c>
      <c r="AU270" s="215" t="s">
        <v>83</v>
      </c>
      <c r="AV270" s="11" t="s">
        <v>83</v>
      </c>
      <c r="AW270" s="11" t="s">
        <v>37</v>
      </c>
      <c r="AX270" s="11" t="s">
        <v>73</v>
      </c>
      <c r="AY270" s="215" t="s">
        <v>153</v>
      </c>
    </row>
    <row r="271" spans="2:51" s="12" customFormat="1" ht="13.5">
      <c r="B271" s="216"/>
      <c r="C271" s="217"/>
      <c r="D271" s="206" t="s">
        <v>163</v>
      </c>
      <c r="E271" s="218" t="s">
        <v>21</v>
      </c>
      <c r="F271" s="219" t="s">
        <v>165</v>
      </c>
      <c r="G271" s="217"/>
      <c r="H271" s="220">
        <v>19.8</v>
      </c>
      <c r="I271" s="221"/>
      <c r="J271" s="217"/>
      <c r="K271" s="217"/>
      <c r="L271" s="222"/>
      <c r="M271" s="223"/>
      <c r="N271" s="224"/>
      <c r="O271" s="224"/>
      <c r="P271" s="224"/>
      <c r="Q271" s="224"/>
      <c r="R271" s="224"/>
      <c r="S271" s="224"/>
      <c r="T271" s="225"/>
      <c r="AT271" s="226" t="s">
        <v>163</v>
      </c>
      <c r="AU271" s="226" t="s">
        <v>83</v>
      </c>
      <c r="AV271" s="12" t="s">
        <v>161</v>
      </c>
      <c r="AW271" s="12" t="s">
        <v>37</v>
      </c>
      <c r="AX271" s="12" t="s">
        <v>81</v>
      </c>
      <c r="AY271" s="226" t="s">
        <v>153</v>
      </c>
    </row>
    <row r="272" spans="2:65" s="1" customFormat="1" ht="38.25" customHeight="1">
      <c r="B272" s="41"/>
      <c r="C272" s="192" t="s">
        <v>551</v>
      </c>
      <c r="D272" s="192" t="s">
        <v>156</v>
      </c>
      <c r="E272" s="193" t="s">
        <v>552</v>
      </c>
      <c r="F272" s="194" t="s">
        <v>553</v>
      </c>
      <c r="G272" s="195" t="s">
        <v>159</v>
      </c>
      <c r="H272" s="196">
        <v>45.54</v>
      </c>
      <c r="I272" s="197"/>
      <c r="J272" s="198">
        <f>ROUND(I272*H272,2)</f>
        <v>0</v>
      </c>
      <c r="K272" s="194" t="s">
        <v>160</v>
      </c>
      <c r="L272" s="61"/>
      <c r="M272" s="199" t="s">
        <v>21</v>
      </c>
      <c r="N272" s="200" t="s">
        <v>44</v>
      </c>
      <c r="O272" s="42"/>
      <c r="P272" s="201">
        <f>O272*H272</f>
        <v>0</v>
      </c>
      <c r="Q272" s="201">
        <v>0.00025</v>
      </c>
      <c r="R272" s="201">
        <f>Q272*H272</f>
        <v>0.011385</v>
      </c>
      <c r="S272" s="201">
        <v>0</v>
      </c>
      <c r="T272" s="202">
        <f>S272*H272</f>
        <v>0</v>
      </c>
      <c r="AR272" s="24" t="s">
        <v>231</v>
      </c>
      <c r="AT272" s="24" t="s">
        <v>156</v>
      </c>
      <c r="AU272" s="24" t="s">
        <v>83</v>
      </c>
      <c r="AY272" s="24" t="s">
        <v>153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24" t="s">
        <v>81</v>
      </c>
      <c r="BK272" s="203">
        <f>ROUND(I272*H272,2)</f>
        <v>0</v>
      </c>
      <c r="BL272" s="24" t="s">
        <v>231</v>
      </c>
      <c r="BM272" s="24" t="s">
        <v>554</v>
      </c>
    </row>
    <row r="273" spans="2:51" s="11" customFormat="1" ht="13.5">
      <c r="B273" s="204"/>
      <c r="C273" s="205"/>
      <c r="D273" s="206" t="s">
        <v>163</v>
      </c>
      <c r="E273" s="207" t="s">
        <v>21</v>
      </c>
      <c r="F273" s="208" t="s">
        <v>235</v>
      </c>
      <c r="G273" s="205"/>
      <c r="H273" s="209">
        <v>45.54</v>
      </c>
      <c r="I273" s="210"/>
      <c r="J273" s="205"/>
      <c r="K273" s="205"/>
      <c r="L273" s="211"/>
      <c r="M273" s="212"/>
      <c r="N273" s="213"/>
      <c r="O273" s="213"/>
      <c r="P273" s="213"/>
      <c r="Q273" s="213"/>
      <c r="R273" s="213"/>
      <c r="S273" s="213"/>
      <c r="T273" s="214"/>
      <c r="AT273" s="215" t="s">
        <v>163</v>
      </c>
      <c r="AU273" s="215" t="s">
        <v>83</v>
      </c>
      <c r="AV273" s="11" t="s">
        <v>83</v>
      </c>
      <c r="AW273" s="11" t="s">
        <v>37</v>
      </c>
      <c r="AX273" s="11" t="s">
        <v>73</v>
      </c>
      <c r="AY273" s="215" t="s">
        <v>153</v>
      </c>
    </row>
    <row r="274" spans="2:51" s="12" customFormat="1" ht="13.5">
      <c r="B274" s="216"/>
      <c r="C274" s="217"/>
      <c r="D274" s="206" t="s">
        <v>163</v>
      </c>
      <c r="E274" s="218" t="s">
        <v>21</v>
      </c>
      <c r="F274" s="219" t="s">
        <v>165</v>
      </c>
      <c r="G274" s="217"/>
      <c r="H274" s="220">
        <v>45.54</v>
      </c>
      <c r="I274" s="221"/>
      <c r="J274" s="217"/>
      <c r="K274" s="217"/>
      <c r="L274" s="222"/>
      <c r="M274" s="223"/>
      <c r="N274" s="224"/>
      <c r="O274" s="224"/>
      <c r="P274" s="224"/>
      <c r="Q274" s="224"/>
      <c r="R274" s="224"/>
      <c r="S274" s="224"/>
      <c r="T274" s="225"/>
      <c r="AT274" s="226" t="s">
        <v>163</v>
      </c>
      <c r="AU274" s="226" t="s">
        <v>83</v>
      </c>
      <c r="AV274" s="12" t="s">
        <v>161</v>
      </c>
      <c r="AW274" s="12" t="s">
        <v>37</v>
      </c>
      <c r="AX274" s="12" t="s">
        <v>81</v>
      </c>
      <c r="AY274" s="226" t="s">
        <v>153</v>
      </c>
    </row>
    <row r="275" spans="2:65" s="1" customFormat="1" ht="25.5" customHeight="1">
      <c r="B275" s="41"/>
      <c r="C275" s="227" t="s">
        <v>555</v>
      </c>
      <c r="D275" s="227" t="s">
        <v>191</v>
      </c>
      <c r="E275" s="228" t="s">
        <v>556</v>
      </c>
      <c r="F275" s="229" t="s">
        <v>557</v>
      </c>
      <c r="G275" s="230" t="s">
        <v>209</v>
      </c>
      <c r="H275" s="231">
        <v>11</v>
      </c>
      <c r="I275" s="232"/>
      <c r="J275" s="233">
        <f>ROUND(I275*H275,2)</f>
        <v>0</v>
      </c>
      <c r="K275" s="229" t="s">
        <v>160</v>
      </c>
      <c r="L275" s="234"/>
      <c r="M275" s="235" t="s">
        <v>21</v>
      </c>
      <c r="N275" s="236" t="s">
        <v>44</v>
      </c>
      <c r="O275" s="42"/>
      <c r="P275" s="201">
        <f>O275*H275</f>
        <v>0</v>
      </c>
      <c r="Q275" s="201">
        <v>0.068</v>
      </c>
      <c r="R275" s="201">
        <f>Q275*H275</f>
        <v>0.748</v>
      </c>
      <c r="S275" s="201">
        <v>0</v>
      </c>
      <c r="T275" s="202">
        <f>S275*H275</f>
        <v>0</v>
      </c>
      <c r="AR275" s="24" t="s">
        <v>299</v>
      </c>
      <c r="AT275" s="24" t="s">
        <v>191</v>
      </c>
      <c r="AU275" s="24" t="s">
        <v>83</v>
      </c>
      <c r="AY275" s="24" t="s">
        <v>153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24" t="s">
        <v>81</v>
      </c>
      <c r="BK275" s="203">
        <f>ROUND(I275*H275,2)</f>
        <v>0</v>
      </c>
      <c r="BL275" s="24" t="s">
        <v>231</v>
      </c>
      <c r="BM275" s="24" t="s">
        <v>558</v>
      </c>
    </row>
    <row r="276" spans="2:51" s="11" customFormat="1" ht="13.5">
      <c r="B276" s="204"/>
      <c r="C276" s="205"/>
      <c r="D276" s="206" t="s">
        <v>163</v>
      </c>
      <c r="E276" s="207" t="s">
        <v>21</v>
      </c>
      <c r="F276" s="208" t="s">
        <v>206</v>
      </c>
      <c r="G276" s="205"/>
      <c r="H276" s="209">
        <v>11</v>
      </c>
      <c r="I276" s="210"/>
      <c r="J276" s="205"/>
      <c r="K276" s="205"/>
      <c r="L276" s="211"/>
      <c r="M276" s="212"/>
      <c r="N276" s="213"/>
      <c r="O276" s="213"/>
      <c r="P276" s="213"/>
      <c r="Q276" s="213"/>
      <c r="R276" s="213"/>
      <c r="S276" s="213"/>
      <c r="T276" s="214"/>
      <c r="AT276" s="215" t="s">
        <v>163</v>
      </c>
      <c r="AU276" s="215" t="s">
        <v>83</v>
      </c>
      <c r="AV276" s="11" t="s">
        <v>83</v>
      </c>
      <c r="AW276" s="11" t="s">
        <v>37</v>
      </c>
      <c r="AX276" s="11" t="s">
        <v>73</v>
      </c>
      <c r="AY276" s="215" t="s">
        <v>153</v>
      </c>
    </row>
    <row r="277" spans="2:51" s="12" customFormat="1" ht="13.5">
      <c r="B277" s="216"/>
      <c r="C277" s="217"/>
      <c r="D277" s="206" t="s">
        <v>163</v>
      </c>
      <c r="E277" s="218" t="s">
        <v>21</v>
      </c>
      <c r="F277" s="219" t="s">
        <v>165</v>
      </c>
      <c r="G277" s="217"/>
      <c r="H277" s="220">
        <v>11</v>
      </c>
      <c r="I277" s="221"/>
      <c r="J277" s="217"/>
      <c r="K277" s="217"/>
      <c r="L277" s="222"/>
      <c r="M277" s="223"/>
      <c r="N277" s="224"/>
      <c r="O277" s="224"/>
      <c r="P277" s="224"/>
      <c r="Q277" s="224"/>
      <c r="R277" s="224"/>
      <c r="S277" s="224"/>
      <c r="T277" s="225"/>
      <c r="AT277" s="226" t="s">
        <v>163</v>
      </c>
      <c r="AU277" s="226" t="s">
        <v>83</v>
      </c>
      <c r="AV277" s="12" t="s">
        <v>161</v>
      </c>
      <c r="AW277" s="12" t="s">
        <v>37</v>
      </c>
      <c r="AX277" s="12" t="s">
        <v>81</v>
      </c>
      <c r="AY277" s="226" t="s">
        <v>153</v>
      </c>
    </row>
    <row r="278" spans="2:65" s="1" customFormat="1" ht="25.5" customHeight="1">
      <c r="B278" s="41"/>
      <c r="C278" s="227" t="s">
        <v>559</v>
      </c>
      <c r="D278" s="227" t="s">
        <v>191</v>
      </c>
      <c r="E278" s="228" t="s">
        <v>560</v>
      </c>
      <c r="F278" s="229" t="s">
        <v>557</v>
      </c>
      <c r="G278" s="230" t="s">
        <v>256</v>
      </c>
      <c r="H278" s="231">
        <v>1</v>
      </c>
      <c r="I278" s="232"/>
      <c r="J278" s="233">
        <f>ROUND(I278*H278,2)</f>
        <v>0</v>
      </c>
      <c r="K278" s="229" t="s">
        <v>160</v>
      </c>
      <c r="L278" s="234"/>
      <c r="M278" s="235" t="s">
        <v>21</v>
      </c>
      <c r="N278" s="236" t="s">
        <v>44</v>
      </c>
      <c r="O278" s="42"/>
      <c r="P278" s="201">
        <f>O278*H278</f>
        <v>0</v>
      </c>
      <c r="Q278" s="201">
        <v>0.068</v>
      </c>
      <c r="R278" s="201">
        <f>Q278*H278</f>
        <v>0.068</v>
      </c>
      <c r="S278" s="201">
        <v>0</v>
      </c>
      <c r="T278" s="202">
        <f>S278*H278</f>
        <v>0</v>
      </c>
      <c r="AR278" s="24" t="s">
        <v>299</v>
      </c>
      <c r="AT278" s="24" t="s">
        <v>191</v>
      </c>
      <c r="AU278" s="24" t="s">
        <v>83</v>
      </c>
      <c r="AY278" s="24" t="s">
        <v>153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24" t="s">
        <v>81</v>
      </c>
      <c r="BK278" s="203">
        <f>ROUND(I278*H278,2)</f>
        <v>0</v>
      </c>
      <c r="BL278" s="24" t="s">
        <v>231</v>
      </c>
      <c r="BM278" s="24" t="s">
        <v>561</v>
      </c>
    </row>
    <row r="279" spans="2:51" s="11" customFormat="1" ht="13.5">
      <c r="B279" s="204"/>
      <c r="C279" s="205"/>
      <c r="D279" s="206" t="s">
        <v>163</v>
      </c>
      <c r="E279" s="207" t="s">
        <v>21</v>
      </c>
      <c r="F279" s="208" t="s">
        <v>81</v>
      </c>
      <c r="G279" s="205"/>
      <c r="H279" s="209">
        <v>1</v>
      </c>
      <c r="I279" s="210"/>
      <c r="J279" s="205"/>
      <c r="K279" s="205"/>
      <c r="L279" s="211"/>
      <c r="M279" s="212"/>
      <c r="N279" s="213"/>
      <c r="O279" s="213"/>
      <c r="P279" s="213"/>
      <c r="Q279" s="213"/>
      <c r="R279" s="213"/>
      <c r="S279" s="213"/>
      <c r="T279" s="214"/>
      <c r="AT279" s="215" t="s">
        <v>163</v>
      </c>
      <c r="AU279" s="215" t="s">
        <v>83</v>
      </c>
      <c r="AV279" s="11" t="s">
        <v>83</v>
      </c>
      <c r="AW279" s="11" t="s">
        <v>37</v>
      </c>
      <c r="AX279" s="11" t="s">
        <v>73</v>
      </c>
      <c r="AY279" s="215" t="s">
        <v>153</v>
      </c>
    </row>
    <row r="280" spans="2:51" s="12" customFormat="1" ht="13.5">
      <c r="B280" s="216"/>
      <c r="C280" s="217"/>
      <c r="D280" s="206" t="s">
        <v>163</v>
      </c>
      <c r="E280" s="218" t="s">
        <v>21</v>
      </c>
      <c r="F280" s="219" t="s">
        <v>165</v>
      </c>
      <c r="G280" s="217"/>
      <c r="H280" s="220">
        <v>1</v>
      </c>
      <c r="I280" s="221"/>
      <c r="J280" s="217"/>
      <c r="K280" s="217"/>
      <c r="L280" s="222"/>
      <c r="M280" s="223"/>
      <c r="N280" s="224"/>
      <c r="O280" s="224"/>
      <c r="P280" s="224"/>
      <c r="Q280" s="224"/>
      <c r="R280" s="224"/>
      <c r="S280" s="224"/>
      <c r="T280" s="225"/>
      <c r="AT280" s="226" t="s">
        <v>163</v>
      </c>
      <c r="AU280" s="226" t="s">
        <v>83</v>
      </c>
      <c r="AV280" s="12" t="s">
        <v>161</v>
      </c>
      <c r="AW280" s="12" t="s">
        <v>37</v>
      </c>
      <c r="AX280" s="12" t="s">
        <v>81</v>
      </c>
      <c r="AY280" s="226" t="s">
        <v>153</v>
      </c>
    </row>
    <row r="281" spans="2:65" s="1" customFormat="1" ht="38.25" customHeight="1">
      <c r="B281" s="41"/>
      <c r="C281" s="192" t="s">
        <v>562</v>
      </c>
      <c r="D281" s="192" t="s">
        <v>156</v>
      </c>
      <c r="E281" s="193" t="s">
        <v>563</v>
      </c>
      <c r="F281" s="194" t="s">
        <v>564</v>
      </c>
      <c r="G281" s="195" t="s">
        <v>209</v>
      </c>
      <c r="H281" s="196">
        <v>11</v>
      </c>
      <c r="I281" s="197"/>
      <c r="J281" s="198">
        <f>ROUND(I281*H281,2)</f>
        <v>0</v>
      </c>
      <c r="K281" s="194" t="s">
        <v>160</v>
      </c>
      <c r="L281" s="61"/>
      <c r="M281" s="199" t="s">
        <v>21</v>
      </c>
      <c r="N281" s="200" t="s">
        <v>44</v>
      </c>
      <c r="O281" s="42"/>
      <c r="P281" s="201">
        <f>O281*H281</f>
        <v>0</v>
      </c>
      <c r="Q281" s="201">
        <v>0.00026</v>
      </c>
      <c r="R281" s="201">
        <f>Q281*H281</f>
        <v>0.0028599999999999997</v>
      </c>
      <c r="S281" s="201">
        <v>0</v>
      </c>
      <c r="T281" s="202">
        <f>S281*H281</f>
        <v>0</v>
      </c>
      <c r="AR281" s="24" t="s">
        <v>231</v>
      </c>
      <c r="AT281" s="24" t="s">
        <v>156</v>
      </c>
      <c r="AU281" s="24" t="s">
        <v>83</v>
      </c>
      <c r="AY281" s="24" t="s">
        <v>153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24" t="s">
        <v>81</v>
      </c>
      <c r="BK281" s="203">
        <f>ROUND(I281*H281,2)</f>
        <v>0</v>
      </c>
      <c r="BL281" s="24" t="s">
        <v>231</v>
      </c>
      <c r="BM281" s="24" t="s">
        <v>565</v>
      </c>
    </row>
    <row r="282" spans="2:51" s="11" customFormat="1" ht="13.5">
      <c r="B282" s="204"/>
      <c r="C282" s="205"/>
      <c r="D282" s="206" t="s">
        <v>163</v>
      </c>
      <c r="E282" s="207" t="s">
        <v>21</v>
      </c>
      <c r="F282" s="208" t="s">
        <v>206</v>
      </c>
      <c r="G282" s="205"/>
      <c r="H282" s="209">
        <v>11</v>
      </c>
      <c r="I282" s="210"/>
      <c r="J282" s="205"/>
      <c r="K282" s="205"/>
      <c r="L282" s="211"/>
      <c r="M282" s="212"/>
      <c r="N282" s="213"/>
      <c r="O282" s="213"/>
      <c r="P282" s="213"/>
      <c r="Q282" s="213"/>
      <c r="R282" s="213"/>
      <c r="S282" s="213"/>
      <c r="T282" s="214"/>
      <c r="AT282" s="215" t="s">
        <v>163</v>
      </c>
      <c r="AU282" s="215" t="s">
        <v>83</v>
      </c>
      <c r="AV282" s="11" t="s">
        <v>83</v>
      </c>
      <c r="AW282" s="11" t="s">
        <v>37</v>
      </c>
      <c r="AX282" s="11" t="s">
        <v>73</v>
      </c>
      <c r="AY282" s="215" t="s">
        <v>153</v>
      </c>
    </row>
    <row r="283" spans="2:51" s="12" customFormat="1" ht="13.5">
      <c r="B283" s="216"/>
      <c r="C283" s="217"/>
      <c r="D283" s="206" t="s">
        <v>163</v>
      </c>
      <c r="E283" s="218" t="s">
        <v>21</v>
      </c>
      <c r="F283" s="219" t="s">
        <v>165</v>
      </c>
      <c r="G283" s="217"/>
      <c r="H283" s="220">
        <v>11</v>
      </c>
      <c r="I283" s="221"/>
      <c r="J283" s="217"/>
      <c r="K283" s="217"/>
      <c r="L283" s="222"/>
      <c r="M283" s="223"/>
      <c r="N283" s="224"/>
      <c r="O283" s="224"/>
      <c r="P283" s="224"/>
      <c r="Q283" s="224"/>
      <c r="R283" s="224"/>
      <c r="S283" s="224"/>
      <c r="T283" s="225"/>
      <c r="AT283" s="226" t="s">
        <v>163</v>
      </c>
      <c r="AU283" s="226" t="s">
        <v>83</v>
      </c>
      <c r="AV283" s="12" t="s">
        <v>161</v>
      </c>
      <c r="AW283" s="12" t="s">
        <v>37</v>
      </c>
      <c r="AX283" s="12" t="s">
        <v>81</v>
      </c>
      <c r="AY283" s="226" t="s">
        <v>153</v>
      </c>
    </row>
    <row r="284" spans="2:65" s="1" customFormat="1" ht="38.25" customHeight="1">
      <c r="B284" s="41"/>
      <c r="C284" s="192" t="s">
        <v>566</v>
      </c>
      <c r="D284" s="192" t="s">
        <v>156</v>
      </c>
      <c r="E284" s="193" t="s">
        <v>567</v>
      </c>
      <c r="F284" s="194" t="s">
        <v>564</v>
      </c>
      <c r="G284" s="195" t="s">
        <v>182</v>
      </c>
      <c r="H284" s="196">
        <v>97.24</v>
      </c>
      <c r="I284" s="197"/>
      <c r="J284" s="198">
        <f>ROUND(I284*H284,2)</f>
        <v>0</v>
      </c>
      <c r="K284" s="194" t="s">
        <v>160</v>
      </c>
      <c r="L284" s="61"/>
      <c r="M284" s="199" t="s">
        <v>21</v>
      </c>
      <c r="N284" s="200" t="s">
        <v>44</v>
      </c>
      <c r="O284" s="42"/>
      <c r="P284" s="201">
        <f>O284*H284</f>
        <v>0</v>
      </c>
      <c r="Q284" s="201">
        <v>0.00026</v>
      </c>
      <c r="R284" s="201">
        <f>Q284*H284</f>
        <v>0.025282399999999997</v>
      </c>
      <c r="S284" s="201">
        <v>0</v>
      </c>
      <c r="T284" s="202">
        <f>S284*H284</f>
        <v>0</v>
      </c>
      <c r="AR284" s="24" t="s">
        <v>231</v>
      </c>
      <c r="AT284" s="24" t="s">
        <v>156</v>
      </c>
      <c r="AU284" s="24" t="s">
        <v>83</v>
      </c>
      <c r="AY284" s="24" t="s">
        <v>153</v>
      </c>
      <c r="BE284" s="203">
        <f>IF(N284="základní",J284,0)</f>
        <v>0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24" t="s">
        <v>81</v>
      </c>
      <c r="BK284" s="203">
        <f>ROUND(I284*H284,2)</f>
        <v>0</v>
      </c>
      <c r="BL284" s="24" t="s">
        <v>231</v>
      </c>
      <c r="BM284" s="24" t="s">
        <v>568</v>
      </c>
    </row>
    <row r="285" spans="2:51" s="11" customFormat="1" ht="13.5">
      <c r="B285" s="204"/>
      <c r="C285" s="205"/>
      <c r="D285" s="206" t="s">
        <v>163</v>
      </c>
      <c r="E285" s="207" t="s">
        <v>21</v>
      </c>
      <c r="F285" s="208" t="s">
        <v>569</v>
      </c>
      <c r="G285" s="205"/>
      <c r="H285" s="209">
        <v>97.24</v>
      </c>
      <c r="I285" s="210"/>
      <c r="J285" s="205"/>
      <c r="K285" s="205"/>
      <c r="L285" s="211"/>
      <c r="M285" s="212"/>
      <c r="N285" s="213"/>
      <c r="O285" s="213"/>
      <c r="P285" s="213"/>
      <c r="Q285" s="213"/>
      <c r="R285" s="213"/>
      <c r="S285" s="213"/>
      <c r="T285" s="214"/>
      <c r="AT285" s="215" t="s">
        <v>163</v>
      </c>
      <c r="AU285" s="215" t="s">
        <v>83</v>
      </c>
      <c r="AV285" s="11" t="s">
        <v>83</v>
      </c>
      <c r="AW285" s="11" t="s">
        <v>37</v>
      </c>
      <c r="AX285" s="11" t="s">
        <v>73</v>
      </c>
      <c r="AY285" s="215" t="s">
        <v>153</v>
      </c>
    </row>
    <row r="286" spans="2:51" s="12" customFormat="1" ht="13.5">
      <c r="B286" s="216"/>
      <c r="C286" s="217"/>
      <c r="D286" s="206" t="s">
        <v>163</v>
      </c>
      <c r="E286" s="218" t="s">
        <v>21</v>
      </c>
      <c r="F286" s="219" t="s">
        <v>165</v>
      </c>
      <c r="G286" s="217"/>
      <c r="H286" s="220">
        <v>97.24</v>
      </c>
      <c r="I286" s="221"/>
      <c r="J286" s="217"/>
      <c r="K286" s="217"/>
      <c r="L286" s="222"/>
      <c r="M286" s="223"/>
      <c r="N286" s="224"/>
      <c r="O286" s="224"/>
      <c r="P286" s="224"/>
      <c r="Q286" s="224"/>
      <c r="R286" s="224"/>
      <c r="S286" s="224"/>
      <c r="T286" s="225"/>
      <c r="AT286" s="226" t="s">
        <v>163</v>
      </c>
      <c r="AU286" s="226" t="s">
        <v>83</v>
      </c>
      <c r="AV286" s="12" t="s">
        <v>161</v>
      </c>
      <c r="AW286" s="12" t="s">
        <v>37</v>
      </c>
      <c r="AX286" s="12" t="s">
        <v>81</v>
      </c>
      <c r="AY286" s="226" t="s">
        <v>153</v>
      </c>
    </row>
    <row r="287" spans="2:65" s="1" customFormat="1" ht="25.5" customHeight="1">
      <c r="B287" s="41"/>
      <c r="C287" s="192" t="s">
        <v>570</v>
      </c>
      <c r="D287" s="192" t="s">
        <v>156</v>
      </c>
      <c r="E287" s="193" t="s">
        <v>571</v>
      </c>
      <c r="F287" s="194" t="s">
        <v>572</v>
      </c>
      <c r="G287" s="195" t="s">
        <v>209</v>
      </c>
      <c r="H287" s="196">
        <v>19.8</v>
      </c>
      <c r="I287" s="197"/>
      <c r="J287" s="198">
        <f>ROUND(I287*H287,2)</f>
        <v>0</v>
      </c>
      <c r="K287" s="194" t="s">
        <v>160</v>
      </c>
      <c r="L287" s="61"/>
      <c r="M287" s="199" t="s">
        <v>21</v>
      </c>
      <c r="N287" s="200" t="s">
        <v>44</v>
      </c>
      <c r="O287" s="42"/>
      <c r="P287" s="201">
        <f>O287*H287</f>
        <v>0</v>
      </c>
      <c r="Q287" s="201">
        <v>0</v>
      </c>
      <c r="R287" s="201">
        <f>Q287*H287</f>
        <v>0</v>
      </c>
      <c r="S287" s="201">
        <v>0</v>
      </c>
      <c r="T287" s="202">
        <f>S287*H287</f>
        <v>0</v>
      </c>
      <c r="AR287" s="24" t="s">
        <v>231</v>
      </c>
      <c r="AT287" s="24" t="s">
        <v>156</v>
      </c>
      <c r="AU287" s="24" t="s">
        <v>83</v>
      </c>
      <c r="AY287" s="24" t="s">
        <v>153</v>
      </c>
      <c r="BE287" s="203">
        <f>IF(N287="základní",J287,0)</f>
        <v>0</v>
      </c>
      <c r="BF287" s="203">
        <f>IF(N287="snížená",J287,0)</f>
        <v>0</v>
      </c>
      <c r="BG287" s="203">
        <f>IF(N287="zákl. přenesená",J287,0)</f>
        <v>0</v>
      </c>
      <c r="BH287" s="203">
        <f>IF(N287="sníž. přenesená",J287,0)</f>
        <v>0</v>
      </c>
      <c r="BI287" s="203">
        <f>IF(N287="nulová",J287,0)</f>
        <v>0</v>
      </c>
      <c r="BJ287" s="24" t="s">
        <v>81</v>
      </c>
      <c r="BK287" s="203">
        <f>ROUND(I287*H287,2)</f>
        <v>0</v>
      </c>
      <c r="BL287" s="24" t="s">
        <v>231</v>
      </c>
      <c r="BM287" s="24" t="s">
        <v>573</v>
      </c>
    </row>
    <row r="288" spans="2:51" s="11" customFormat="1" ht="13.5">
      <c r="B288" s="204"/>
      <c r="C288" s="205"/>
      <c r="D288" s="206" t="s">
        <v>163</v>
      </c>
      <c r="E288" s="207" t="s">
        <v>21</v>
      </c>
      <c r="F288" s="208" t="s">
        <v>200</v>
      </c>
      <c r="G288" s="205"/>
      <c r="H288" s="209">
        <v>19.8</v>
      </c>
      <c r="I288" s="210"/>
      <c r="J288" s="205"/>
      <c r="K288" s="205"/>
      <c r="L288" s="211"/>
      <c r="M288" s="212"/>
      <c r="N288" s="213"/>
      <c r="O288" s="213"/>
      <c r="P288" s="213"/>
      <c r="Q288" s="213"/>
      <c r="R288" s="213"/>
      <c r="S288" s="213"/>
      <c r="T288" s="214"/>
      <c r="AT288" s="215" t="s">
        <v>163</v>
      </c>
      <c r="AU288" s="215" t="s">
        <v>83</v>
      </c>
      <c r="AV288" s="11" t="s">
        <v>83</v>
      </c>
      <c r="AW288" s="11" t="s">
        <v>37</v>
      </c>
      <c r="AX288" s="11" t="s">
        <v>73</v>
      </c>
      <c r="AY288" s="215" t="s">
        <v>153</v>
      </c>
    </row>
    <row r="289" spans="2:51" s="12" customFormat="1" ht="13.5">
      <c r="B289" s="216"/>
      <c r="C289" s="217"/>
      <c r="D289" s="206" t="s">
        <v>163</v>
      </c>
      <c r="E289" s="218" t="s">
        <v>21</v>
      </c>
      <c r="F289" s="219" t="s">
        <v>165</v>
      </c>
      <c r="G289" s="217"/>
      <c r="H289" s="220">
        <v>19.8</v>
      </c>
      <c r="I289" s="221"/>
      <c r="J289" s="217"/>
      <c r="K289" s="217"/>
      <c r="L289" s="222"/>
      <c r="M289" s="223"/>
      <c r="N289" s="224"/>
      <c r="O289" s="224"/>
      <c r="P289" s="224"/>
      <c r="Q289" s="224"/>
      <c r="R289" s="224"/>
      <c r="S289" s="224"/>
      <c r="T289" s="225"/>
      <c r="AT289" s="226" t="s">
        <v>163</v>
      </c>
      <c r="AU289" s="226" t="s">
        <v>83</v>
      </c>
      <c r="AV289" s="12" t="s">
        <v>161</v>
      </c>
      <c r="AW289" s="12" t="s">
        <v>37</v>
      </c>
      <c r="AX289" s="12" t="s">
        <v>81</v>
      </c>
      <c r="AY289" s="226" t="s">
        <v>153</v>
      </c>
    </row>
    <row r="290" spans="2:65" s="1" customFormat="1" ht="25.5" customHeight="1">
      <c r="B290" s="41"/>
      <c r="C290" s="227" t="s">
        <v>574</v>
      </c>
      <c r="D290" s="227" t="s">
        <v>191</v>
      </c>
      <c r="E290" s="228" t="s">
        <v>575</v>
      </c>
      <c r="F290" s="229" t="s">
        <v>576</v>
      </c>
      <c r="G290" s="230" t="s">
        <v>182</v>
      </c>
      <c r="H290" s="231">
        <v>19.8</v>
      </c>
      <c r="I290" s="232"/>
      <c r="J290" s="233">
        <f>ROUND(I290*H290,2)</f>
        <v>0</v>
      </c>
      <c r="K290" s="229" t="s">
        <v>160</v>
      </c>
      <c r="L290" s="234"/>
      <c r="M290" s="235" t="s">
        <v>21</v>
      </c>
      <c r="N290" s="236" t="s">
        <v>44</v>
      </c>
      <c r="O290" s="42"/>
      <c r="P290" s="201">
        <f>O290*H290</f>
        <v>0</v>
      </c>
      <c r="Q290" s="201">
        <v>0.0015</v>
      </c>
      <c r="R290" s="201">
        <f>Q290*H290</f>
        <v>0.0297</v>
      </c>
      <c r="S290" s="201">
        <v>0</v>
      </c>
      <c r="T290" s="202">
        <f>S290*H290</f>
        <v>0</v>
      </c>
      <c r="AR290" s="24" t="s">
        <v>299</v>
      </c>
      <c r="AT290" s="24" t="s">
        <v>191</v>
      </c>
      <c r="AU290" s="24" t="s">
        <v>83</v>
      </c>
      <c r="AY290" s="24" t="s">
        <v>153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24" t="s">
        <v>81</v>
      </c>
      <c r="BK290" s="203">
        <f>ROUND(I290*H290,2)</f>
        <v>0</v>
      </c>
      <c r="BL290" s="24" t="s">
        <v>231</v>
      </c>
      <c r="BM290" s="24" t="s">
        <v>577</v>
      </c>
    </row>
    <row r="291" spans="2:51" s="11" customFormat="1" ht="13.5">
      <c r="B291" s="204"/>
      <c r="C291" s="205"/>
      <c r="D291" s="206" t="s">
        <v>163</v>
      </c>
      <c r="E291" s="207" t="s">
        <v>21</v>
      </c>
      <c r="F291" s="208" t="s">
        <v>200</v>
      </c>
      <c r="G291" s="205"/>
      <c r="H291" s="209">
        <v>19.8</v>
      </c>
      <c r="I291" s="210"/>
      <c r="J291" s="205"/>
      <c r="K291" s="205"/>
      <c r="L291" s="211"/>
      <c r="M291" s="212"/>
      <c r="N291" s="213"/>
      <c r="O291" s="213"/>
      <c r="P291" s="213"/>
      <c r="Q291" s="213"/>
      <c r="R291" s="213"/>
      <c r="S291" s="213"/>
      <c r="T291" s="214"/>
      <c r="AT291" s="215" t="s">
        <v>163</v>
      </c>
      <c r="AU291" s="215" t="s">
        <v>83</v>
      </c>
      <c r="AV291" s="11" t="s">
        <v>83</v>
      </c>
      <c r="AW291" s="11" t="s">
        <v>37</v>
      </c>
      <c r="AX291" s="11" t="s">
        <v>73</v>
      </c>
      <c r="AY291" s="215" t="s">
        <v>153</v>
      </c>
    </row>
    <row r="292" spans="2:51" s="12" customFormat="1" ht="13.5">
      <c r="B292" s="216"/>
      <c r="C292" s="217"/>
      <c r="D292" s="206" t="s">
        <v>163</v>
      </c>
      <c r="E292" s="218" t="s">
        <v>21</v>
      </c>
      <c r="F292" s="219" t="s">
        <v>165</v>
      </c>
      <c r="G292" s="217"/>
      <c r="H292" s="220">
        <v>19.8</v>
      </c>
      <c r="I292" s="221"/>
      <c r="J292" s="217"/>
      <c r="K292" s="217"/>
      <c r="L292" s="222"/>
      <c r="M292" s="223"/>
      <c r="N292" s="224"/>
      <c r="O292" s="224"/>
      <c r="P292" s="224"/>
      <c r="Q292" s="224"/>
      <c r="R292" s="224"/>
      <c r="S292" s="224"/>
      <c r="T292" s="225"/>
      <c r="AT292" s="226" t="s">
        <v>163</v>
      </c>
      <c r="AU292" s="226" t="s">
        <v>83</v>
      </c>
      <c r="AV292" s="12" t="s">
        <v>161</v>
      </c>
      <c r="AW292" s="12" t="s">
        <v>37</v>
      </c>
      <c r="AX292" s="12" t="s">
        <v>81</v>
      </c>
      <c r="AY292" s="226" t="s">
        <v>153</v>
      </c>
    </row>
    <row r="293" spans="2:65" s="1" customFormat="1" ht="25.5" customHeight="1">
      <c r="B293" s="41"/>
      <c r="C293" s="192" t="s">
        <v>578</v>
      </c>
      <c r="D293" s="192" t="s">
        <v>156</v>
      </c>
      <c r="E293" s="193" t="s">
        <v>579</v>
      </c>
      <c r="F293" s="194" t="s">
        <v>580</v>
      </c>
      <c r="G293" s="195" t="s">
        <v>209</v>
      </c>
      <c r="H293" s="196">
        <v>1</v>
      </c>
      <c r="I293" s="197"/>
      <c r="J293" s="198">
        <f>ROUND(I293*H293,2)</f>
        <v>0</v>
      </c>
      <c r="K293" s="194" t="s">
        <v>160</v>
      </c>
      <c r="L293" s="61"/>
      <c r="M293" s="199" t="s">
        <v>21</v>
      </c>
      <c r="N293" s="200" t="s">
        <v>44</v>
      </c>
      <c r="O293" s="42"/>
      <c r="P293" s="201">
        <f>O293*H293</f>
        <v>0</v>
      </c>
      <c r="Q293" s="201">
        <v>0</v>
      </c>
      <c r="R293" s="201">
        <f>Q293*H293</f>
        <v>0</v>
      </c>
      <c r="S293" s="201">
        <v>0</v>
      </c>
      <c r="T293" s="202">
        <f>S293*H293</f>
        <v>0</v>
      </c>
      <c r="AR293" s="24" t="s">
        <v>231</v>
      </c>
      <c r="AT293" s="24" t="s">
        <v>156</v>
      </c>
      <c r="AU293" s="24" t="s">
        <v>83</v>
      </c>
      <c r="AY293" s="24" t="s">
        <v>153</v>
      </c>
      <c r="BE293" s="203">
        <f>IF(N293="základní",J293,0)</f>
        <v>0</v>
      </c>
      <c r="BF293" s="203">
        <f>IF(N293="snížená",J293,0)</f>
        <v>0</v>
      </c>
      <c r="BG293" s="203">
        <f>IF(N293="zákl. přenesená",J293,0)</f>
        <v>0</v>
      </c>
      <c r="BH293" s="203">
        <f>IF(N293="sníž. přenesená",J293,0)</f>
        <v>0</v>
      </c>
      <c r="BI293" s="203">
        <f>IF(N293="nulová",J293,0)</f>
        <v>0</v>
      </c>
      <c r="BJ293" s="24" t="s">
        <v>81</v>
      </c>
      <c r="BK293" s="203">
        <f>ROUND(I293*H293,2)</f>
        <v>0</v>
      </c>
      <c r="BL293" s="24" t="s">
        <v>231</v>
      </c>
      <c r="BM293" s="24" t="s">
        <v>581</v>
      </c>
    </row>
    <row r="294" spans="2:51" s="11" customFormat="1" ht="13.5">
      <c r="B294" s="204"/>
      <c r="C294" s="205"/>
      <c r="D294" s="206" t="s">
        <v>163</v>
      </c>
      <c r="E294" s="207" t="s">
        <v>21</v>
      </c>
      <c r="F294" s="208" t="s">
        <v>81</v>
      </c>
      <c r="G294" s="205"/>
      <c r="H294" s="209">
        <v>1</v>
      </c>
      <c r="I294" s="210"/>
      <c r="J294" s="205"/>
      <c r="K294" s="205"/>
      <c r="L294" s="211"/>
      <c r="M294" s="212"/>
      <c r="N294" s="213"/>
      <c r="O294" s="213"/>
      <c r="P294" s="213"/>
      <c r="Q294" s="213"/>
      <c r="R294" s="213"/>
      <c r="S294" s="213"/>
      <c r="T294" s="214"/>
      <c r="AT294" s="215" t="s">
        <v>163</v>
      </c>
      <c r="AU294" s="215" t="s">
        <v>83</v>
      </c>
      <c r="AV294" s="11" t="s">
        <v>83</v>
      </c>
      <c r="AW294" s="11" t="s">
        <v>37</v>
      </c>
      <c r="AX294" s="11" t="s">
        <v>73</v>
      </c>
      <c r="AY294" s="215" t="s">
        <v>153</v>
      </c>
    </row>
    <row r="295" spans="2:51" s="12" customFormat="1" ht="13.5">
      <c r="B295" s="216"/>
      <c r="C295" s="217"/>
      <c r="D295" s="206" t="s">
        <v>163</v>
      </c>
      <c r="E295" s="218" t="s">
        <v>21</v>
      </c>
      <c r="F295" s="219" t="s">
        <v>165</v>
      </c>
      <c r="G295" s="217"/>
      <c r="H295" s="220">
        <v>1</v>
      </c>
      <c r="I295" s="221"/>
      <c r="J295" s="217"/>
      <c r="K295" s="217"/>
      <c r="L295" s="222"/>
      <c r="M295" s="223"/>
      <c r="N295" s="224"/>
      <c r="O295" s="224"/>
      <c r="P295" s="224"/>
      <c r="Q295" s="224"/>
      <c r="R295" s="224"/>
      <c r="S295" s="224"/>
      <c r="T295" s="225"/>
      <c r="AT295" s="226" t="s">
        <v>163</v>
      </c>
      <c r="AU295" s="226" t="s">
        <v>83</v>
      </c>
      <c r="AV295" s="12" t="s">
        <v>161</v>
      </c>
      <c r="AW295" s="12" t="s">
        <v>37</v>
      </c>
      <c r="AX295" s="12" t="s">
        <v>81</v>
      </c>
      <c r="AY295" s="226" t="s">
        <v>153</v>
      </c>
    </row>
    <row r="296" spans="2:65" s="1" customFormat="1" ht="38.25" customHeight="1">
      <c r="B296" s="41"/>
      <c r="C296" s="227" t="s">
        <v>582</v>
      </c>
      <c r="D296" s="227" t="s">
        <v>191</v>
      </c>
      <c r="E296" s="228" t="s">
        <v>583</v>
      </c>
      <c r="F296" s="229" t="s">
        <v>584</v>
      </c>
      <c r="G296" s="230" t="s">
        <v>209</v>
      </c>
      <c r="H296" s="231">
        <v>1</v>
      </c>
      <c r="I296" s="232"/>
      <c r="J296" s="233">
        <f>ROUND(I296*H296,2)</f>
        <v>0</v>
      </c>
      <c r="K296" s="229" t="s">
        <v>160</v>
      </c>
      <c r="L296" s="234"/>
      <c r="M296" s="235" t="s">
        <v>21</v>
      </c>
      <c r="N296" s="236" t="s">
        <v>44</v>
      </c>
      <c r="O296" s="42"/>
      <c r="P296" s="201">
        <f>O296*H296</f>
        <v>0</v>
      </c>
      <c r="Q296" s="201">
        <v>0.0215</v>
      </c>
      <c r="R296" s="201">
        <f>Q296*H296</f>
        <v>0.0215</v>
      </c>
      <c r="S296" s="201">
        <v>0</v>
      </c>
      <c r="T296" s="202">
        <f>S296*H296</f>
        <v>0</v>
      </c>
      <c r="AR296" s="24" t="s">
        <v>299</v>
      </c>
      <c r="AT296" s="24" t="s">
        <v>191</v>
      </c>
      <c r="AU296" s="24" t="s">
        <v>83</v>
      </c>
      <c r="AY296" s="24" t="s">
        <v>153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24" t="s">
        <v>81</v>
      </c>
      <c r="BK296" s="203">
        <f>ROUND(I296*H296,2)</f>
        <v>0</v>
      </c>
      <c r="BL296" s="24" t="s">
        <v>231</v>
      </c>
      <c r="BM296" s="24" t="s">
        <v>585</v>
      </c>
    </row>
    <row r="297" spans="2:51" s="11" customFormat="1" ht="13.5">
      <c r="B297" s="204"/>
      <c r="C297" s="205"/>
      <c r="D297" s="206" t="s">
        <v>163</v>
      </c>
      <c r="E297" s="207" t="s">
        <v>21</v>
      </c>
      <c r="F297" s="208" t="s">
        <v>81</v>
      </c>
      <c r="G297" s="205"/>
      <c r="H297" s="209">
        <v>1</v>
      </c>
      <c r="I297" s="210"/>
      <c r="J297" s="205"/>
      <c r="K297" s="205"/>
      <c r="L297" s="211"/>
      <c r="M297" s="212"/>
      <c r="N297" s="213"/>
      <c r="O297" s="213"/>
      <c r="P297" s="213"/>
      <c r="Q297" s="213"/>
      <c r="R297" s="213"/>
      <c r="S297" s="213"/>
      <c r="T297" s="214"/>
      <c r="AT297" s="215" t="s">
        <v>163</v>
      </c>
      <c r="AU297" s="215" t="s">
        <v>83</v>
      </c>
      <c r="AV297" s="11" t="s">
        <v>83</v>
      </c>
      <c r="AW297" s="11" t="s">
        <v>37</v>
      </c>
      <c r="AX297" s="11" t="s">
        <v>73</v>
      </c>
      <c r="AY297" s="215" t="s">
        <v>153</v>
      </c>
    </row>
    <row r="298" spans="2:51" s="12" customFormat="1" ht="13.5">
      <c r="B298" s="216"/>
      <c r="C298" s="217"/>
      <c r="D298" s="206" t="s">
        <v>163</v>
      </c>
      <c r="E298" s="218" t="s">
        <v>21</v>
      </c>
      <c r="F298" s="219" t="s">
        <v>165</v>
      </c>
      <c r="G298" s="217"/>
      <c r="H298" s="220">
        <v>1</v>
      </c>
      <c r="I298" s="221"/>
      <c r="J298" s="217"/>
      <c r="K298" s="217"/>
      <c r="L298" s="222"/>
      <c r="M298" s="223"/>
      <c r="N298" s="224"/>
      <c r="O298" s="224"/>
      <c r="P298" s="224"/>
      <c r="Q298" s="224"/>
      <c r="R298" s="224"/>
      <c r="S298" s="224"/>
      <c r="T298" s="225"/>
      <c r="AT298" s="226" t="s">
        <v>163</v>
      </c>
      <c r="AU298" s="226" t="s">
        <v>83</v>
      </c>
      <c r="AV298" s="12" t="s">
        <v>161</v>
      </c>
      <c r="AW298" s="12" t="s">
        <v>37</v>
      </c>
      <c r="AX298" s="12" t="s">
        <v>81</v>
      </c>
      <c r="AY298" s="226" t="s">
        <v>153</v>
      </c>
    </row>
    <row r="299" spans="2:65" s="1" customFormat="1" ht="38.25" customHeight="1">
      <c r="B299" s="41"/>
      <c r="C299" s="192" t="s">
        <v>586</v>
      </c>
      <c r="D299" s="192" t="s">
        <v>156</v>
      </c>
      <c r="E299" s="193" t="s">
        <v>587</v>
      </c>
      <c r="F299" s="194" t="s">
        <v>588</v>
      </c>
      <c r="G299" s="195" t="s">
        <v>265</v>
      </c>
      <c r="H299" s="196">
        <v>0.907</v>
      </c>
      <c r="I299" s="197"/>
      <c r="J299" s="198">
        <f>ROUND(I299*H299,2)</f>
        <v>0</v>
      </c>
      <c r="K299" s="194" t="s">
        <v>160</v>
      </c>
      <c r="L299" s="61"/>
      <c r="M299" s="199" t="s">
        <v>21</v>
      </c>
      <c r="N299" s="200" t="s">
        <v>44</v>
      </c>
      <c r="O299" s="42"/>
      <c r="P299" s="201">
        <f>O299*H299</f>
        <v>0</v>
      </c>
      <c r="Q299" s="201">
        <v>0</v>
      </c>
      <c r="R299" s="201">
        <f>Q299*H299</f>
        <v>0</v>
      </c>
      <c r="S299" s="201">
        <v>0</v>
      </c>
      <c r="T299" s="202">
        <f>S299*H299</f>
        <v>0</v>
      </c>
      <c r="AR299" s="24" t="s">
        <v>231</v>
      </c>
      <c r="AT299" s="24" t="s">
        <v>156</v>
      </c>
      <c r="AU299" s="24" t="s">
        <v>83</v>
      </c>
      <c r="AY299" s="24" t="s">
        <v>153</v>
      </c>
      <c r="BE299" s="203">
        <f>IF(N299="základní",J299,0)</f>
        <v>0</v>
      </c>
      <c r="BF299" s="203">
        <f>IF(N299="snížená",J299,0)</f>
        <v>0</v>
      </c>
      <c r="BG299" s="203">
        <f>IF(N299="zákl. přenesená",J299,0)</f>
        <v>0</v>
      </c>
      <c r="BH299" s="203">
        <f>IF(N299="sníž. přenesená",J299,0)</f>
        <v>0</v>
      </c>
      <c r="BI299" s="203">
        <f>IF(N299="nulová",J299,0)</f>
        <v>0</v>
      </c>
      <c r="BJ299" s="24" t="s">
        <v>81</v>
      </c>
      <c r="BK299" s="203">
        <f>ROUND(I299*H299,2)</f>
        <v>0</v>
      </c>
      <c r="BL299" s="24" t="s">
        <v>231</v>
      </c>
      <c r="BM299" s="24" t="s">
        <v>589</v>
      </c>
    </row>
    <row r="300" spans="2:63" s="10" customFormat="1" ht="29.85" customHeight="1">
      <c r="B300" s="176"/>
      <c r="C300" s="177"/>
      <c r="D300" s="178" t="s">
        <v>72</v>
      </c>
      <c r="E300" s="190" t="s">
        <v>590</v>
      </c>
      <c r="F300" s="190" t="s">
        <v>591</v>
      </c>
      <c r="G300" s="177"/>
      <c r="H300" s="177"/>
      <c r="I300" s="180"/>
      <c r="J300" s="191">
        <f>BK300</f>
        <v>0</v>
      </c>
      <c r="K300" s="177"/>
      <c r="L300" s="182"/>
      <c r="M300" s="183"/>
      <c r="N300" s="184"/>
      <c r="O300" s="184"/>
      <c r="P300" s="185">
        <f>SUM(P301:P310)</f>
        <v>0</v>
      </c>
      <c r="Q300" s="184"/>
      <c r="R300" s="185">
        <f>SUM(R301:R310)</f>
        <v>0.1262187</v>
      </c>
      <c r="S300" s="184"/>
      <c r="T300" s="186">
        <f>SUM(T301:T310)</f>
        <v>0</v>
      </c>
      <c r="AR300" s="187" t="s">
        <v>83</v>
      </c>
      <c r="AT300" s="188" t="s">
        <v>72</v>
      </c>
      <c r="AU300" s="188" t="s">
        <v>81</v>
      </c>
      <c r="AY300" s="187" t="s">
        <v>153</v>
      </c>
      <c r="BK300" s="189">
        <f>SUM(BK301:BK310)</f>
        <v>0</v>
      </c>
    </row>
    <row r="301" spans="2:65" s="1" customFormat="1" ht="25.5" customHeight="1">
      <c r="B301" s="41"/>
      <c r="C301" s="192" t="s">
        <v>592</v>
      </c>
      <c r="D301" s="192" t="s">
        <v>156</v>
      </c>
      <c r="E301" s="193" t="s">
        <v>593</v>
      </c>
      <c r="F301" s="194" t="s">
        <v>594</v>
      </c>
      <c r="G301" s="195" t="s">
        <v>159</v>
      </c>
      <c r="H301" s="196">
        <v>5.31</v>
      </c>
      <c r="I301" s="197"/>
      <c r="J301" s="198">
        <f>ROUND(I301*H301,2)</f>
        <v>0</v>
      </c>
      <c r="K301" s="194" t="s">
        <v>160</v>
      </c>
      <c r="L301" s="61"/>
      <c r="M301" s="199" t="s">
        <v>21</v>
      </c>
      <c r="N301" s="200" t="s">
        <v>44</v>
      </c>
      <c r="O301" s="42"/>
      <c r="P301" s="201">
        <f>O301*H301</f>
        <v>0</v>
      </c>
      <c r="Q301" s="201">
        <v>0.00367</v>
      </c>
      <c r="R301" s="201">
        <f>Q301*H301</f>
        <v>0.0194877</v>
      </c>
      <c r="S301" s="201">
        <v>0</v>
      </c>
      <c r="T301" s="202">
        <f>S301*H301</f>
        <v>0</v>
      </c>
      <c r="AR301" s="24" t="s">
        <v>231</v>
      </c>
      <c r="AT301" s="24" t="s">
        <v>156</v>
      </c>
      <c r="AU301" s="24" t="s">
        <v>83</v>
      </c>
      <c r="AY301" s="24" t="s">
        <v>153</v>
      </c>
      <c r="BE301" s="203">
        <f>IF(N301="základní",J301,0)</f>
        <v>0</v>
      </c>
      <c r="BF301" s="203">
        <f>IF(N301="snížená",J301,0)</f>
        <v>0</v>
      </c>
      <c r="BG301" s="203">
        <f>IF(N301="zákl. přenesená",J301,0)</f>
        <v>0</v>
      </c>
      <c r="BH301" s="203">
        <f>IF(N301="sníž. přenesená",J301,0)</f>
        <v>0</v>
      </c>
      <c r="BI301" s="203">
        <f>IF(N301="nulová",J301,0)</f>
        <v>0</v>
      </c>
      <c r="BJ301" s="24" t="s">
        <v>81</v>
      </c>
      <c r="BK301" s="203">
        <f>ROUND(I301*H301,2)</f>
        <v>0</v>
      </c>
      <c r="BL301" s="24" t="s">
        <v>231</v>
      </c>
      <c r="BM301" s="24" t="s">
        <v>595</v>
      </c>
    </row>
    <row r="302" spans="2:51" s="11" customFormat="1" ht="13.5">
      <c r="B302" s="204"/>
      <c r="C302" s="205"/>
      <c r="D302" s="206" t="s">
        <v>163</v>
      </c>
      <c r="E302" s="207" t="s">
        <v>21</v>
      </c>
      <c r="F302" s="208" t="s">
        <v>596</v>
      </c>
      <c r="G302" s="205"/>
      <c r="H302" s="209">
        <v>5.31</v>
      </c>
      <c r="I302" s="210"/>
      <c r="J302" s="205"/>
      <c r="K302" s="205"/>
      <c r="L302" s="211"/>
      <c r="M302" s="212"/>
      <c r="N302" s="213"/>
      <c r="O302" s="213"/>
      <c r="P302" s="213"/>
      <c r="Q302" s="213"/>
      <c r="R302" s="213"/>
      <c r="S302" s="213"/>
      <c r="T302" s="214"/>
      <c r="AT302" s="215" t="s">
        <v>163</v>
      </c>
      <c r="AU302" s="215" t="s">
        <v>83</v>
      </c>
      <c r="AV302" s="11" t="s">
        <v>83</v>
      </c>
      <c r="AW302" s="11" t="s">
        <v>37</v>
      </c>
      <c r="AX302" s="11" t="s">
        <v>73</v>
      </c>
      <c r="AY302" s="215" t="s">
        <v>153</v>
      </c>
    </row>
    <row r="303" spans="2:51" s="12" customFormat="1" ht="13.5">
      <c r="B303" s="216"/>
      <c r="C303" s="217"/>
      <c r="D303" s="206" t="s">
        <v>163</v>
      </c>
      <c r="E303" s="218" t="s">
        <v>21</v>
      </c>
      <c r="F303" s="219" t="s">
        <v>165</v>
      </c>
      <c r="G303" s="217"/>
      <c r="H303" s="220">
        <v>5.31</v>
      </c>
      <c r="I303" s="221"/>
      <c r="J303" s="217"/>
      <c r="K303" s="217"/>
      <c r="L303" s="222"/>
      <c r="M303" s="223"/>
      <c r="N303" s="224"/>
      <c r="O303" s="224"/>
      <c r="P303" s="224"/>
      <c r="Q303" s="224"/>
      <c r="R303" s="224"/>
      <c r="S303" s="224"/>
      <c r="T303" s="225"/>
      <c r="AT303" s="226" t="s">
        <v>163</v>
      </c>
      <c r="AU303" s="226" t="s">
        <v>83</v>
      </c>
      <c r="AV303" s="12" t="s">
        <v>161</v>
      </c>
      <c r="AW303" s="12" t="s">
        <v>37</v>
      </c>
      <c r="AX303" s="12" t="s">
        <v>81</v>
      </c>
      <c r="AY303" s="226" t="s">
        <v>153</v>
      </c>
    </row>
    <row r="304" spans="2:65" s="1" customFormat="1" ht="25.5" customHeight="1">
      <c r="B304" s="41"/>
      <c r="C304" s="227" t="s">
        <v>597</v>
      </c>
      <c r="D304" s="227" t="s">
        <v>191</v>
      </c>
      <c r="E304" s="228" t="s">
        <v>598</v>
      </c>
      <c r="F304" s="229" t="s">
        <v>599</v>
      </c>
      <c r="G304" s="230" t="s">
        <v>159</v>
      </c>
      <c r="H304" s="231">
        <v>5.841</v>
      </c>
      <c r="I304" s="232"/>
      <c r="J304" s="233">
        <f>ROUND(I304*H304,2)</f>
        <v>0</v>
      </c>
      <c r="K304" s="229" t="s">
        <v>160</v>
      </c>
      <c r="L304" s="234"/>
      <c r="M304" s="235" t="s">
        <v>21</v>
      </c>
      <c r="N304" s="236" t="s">
        <v>44</v>
      </c>
      <c r="O304" s="42"/>
      <c r="P304" s="201">
        <f>O304*H304</f>
        <v>0</v>
      </c>
      <c r="Q304" s="201">
        <v>0.018</v>
      </c>
      <c r="R304" s="201">
        <f>Q304*H304</f>
        <v>0.105138</v>
      </c>
      <c r="S304" s="201">
        <v>0</v>
      </c>
      <c r="T304" s="202">
        <f>S304*H304</f>
        <v>0</v>
      </c>
      <c r="AR304" s="24" t="s">
        <v>299</v>
      </c>
      <c r="AT304" s="24" t="s">
        <v>191</v>
      </c>
      <c r="AU304" s="24" t="s">
        <v>83</v>
      </c>
      <c r="AY304" s="24" t="s">
        <v>153</v>
      </c>
      <c r="BE304" s="203">
        <f>IF(N304="základní",J304,0)</f>
        <v>0</v>
      </c>
      <c r="BF304" s="203">
        <f>IF(N304="snížená",J304,0)</f>
        <v>0</v>
      </c>
      <c r="BG304" s="203">
        <f>IF(N304="zákl. přenesená",J304,0)</f>
        <v>0</v>
      </c>
      <c r="BH304" s="203">
        <f>IF(N304="sníž. přenesená",J304,0)</f>
        <v>0</v>
      </c>
      <c r="BI304" s="203">
        <f>IF(N304="nulová",J304,0)</f>
        <v>0</v>
      </c>
      <c r="BJ304" s="24" t="s">
        <v>81</v>
      </c>
      <c r="BK304" s="203">
        <f>ROUND(I304*H304,2)</f>
        <v>0</v>
      </c>
      <c r="BL304" s="24" t="s">
        <v>231</v>
      </c>
      <c r="BM304" s="24" t="s">
        <v>600</v>
      </c>
    </row>
    <row r="305" spans="2:51" s="11" customFormat="1" ht="13.5">
      <c r="B305" s="204"/>
      <c r="C305" s="205"/>
      <c r="D305" s="206" t="s">
        <v>163</v>
      </c>
      <c r="E305" s="205"/>
      <c r="F305" s="208" t="s">
        <v>601</v>
      </c>
      <c r="G305" s="205"/>
      <c r="H305" s="209">
        <v>5.841</v>
      </c>
      <c r="I305" s="210"/>
      <c r="J305" s="205"/>
      <c r="K305" s="205"/>
      <c r="L305" s="211"/>
      <c r="M305" s="212"/>
      <c r="N305" s="213"/>
      <c r="O305" s="213"/>
      <c r="P305" s="213"/>
      <c r="Q305" s="213"/>
      <c r="R305" s="213"/>
      <c r="S305" s="213"/>
      <c r="T305" s="214"/>
      <c r="AT305" s="215" t="s">
        <v>163</v>
      </c>
      <c r="AU305" s="215" t="s">
        <v>83</v>
      </c>
      <c r="AV305" s="11" t="s">
        <v>83</v>
      </c>
      <c r="AW305" s="11" t="s">
        <v>6</v>
      </c>
      <c r="AX305" s="11" t="s">
        <v>81</v>
      </c>
      <c r="AY305" s="215" t="s">
        <v>153</v>
      </c>
    </row>
    <row r="306" spans="2:65" s="1" customFormat="1" ht="16.5" customHeight="1">
      <c r="B306" s="41"/>
      <c r="C306" s="192" t="s">
        <v>602</v>
      </c>
      <c r="D306" s="192" t="s">
        <v>156</v>
      </c>
      <c r="E306" s="193" t="s">
        <v>603</v>
      </c>
      <c r="F306" s="194" t="s">
        <v>604</v>
      </c>
      <c r="G306" s="195" t="s">
        <v>159</v>
      </c>
      <c r="H306" s="196">
        <v>5.31</v>
      </c>
      <c r="I306" s="197"/>
      <c r="J306" s="198">
        <f>ROUND(I306*H306,2)</f>
        <v>0</v>
      </c>
      <c r="K306" s="194" t="s">
        <v>160</v>
      </c>
      <c r="L306" s="61"/>
      <c r="M306" s="199" t="s">
        <v>21</v>
      </c>
      <c r="N306" s="200" t="s">
        <v>44</v>
      </c>
      <c r="O306" s="42"/>
      <c r="P306" s="201">
        <f>O306*H306</f>
        <v>0</v>
      </c>
      <c r="Q306" s="201">
        <v>0.0003</v>
      </c>
      <c r="R306" s="201">
        <f>Q306*H306</f>
        <v>0.0015929999999999998</v>
      </c>
      <c r="S306" s="201">
        <v>0</v>
      </c>
      <c r="T306" s="202">
        <f>S306*H306</f>
        <v>0</v>
      </c>
      <c r="AR306" s="24" t="s">
        <v>231</v>
      </c>
      <c r="AT306" s="24" t="s">
        <v>156</v>
      </c>
      <c r="AU306" s="24" t="s">
        <v>83</v>
      </c>
      <c r="AY306" s="24" t="s">
        <v>153</v>
      </c>
      <c r="BE306" s="203">
        <f>IF(N306="základní",J306,0)</f>
        <v>0</v>
      </c>
      <c r="BF306" s="203">
        <f>IF(N306="snížená",J306,0)</f>
        <v>0</v>
      </c>
      <c r="BG306" s="203">
        <f>IF(N306="zákl. přenesená",J306,0)</f>
        <v>0</v>
      </c>
      <c r="BH306" s="203">
        <f>IF(N306="sníž. přenesená",J306,0)</f>
        <v>0</v>
      </c>
      <c r="BI306" s="203">
        <f>IF(N306="nulová",J306,0)</f>
        <v>0</v>
      </c>
      <c r="BJ306" s="24" t="s">
        <v>81</v>
      </c>
      <c r="BK306" s="203">
        <f>ROUND(I306*H306,2)</f>
        <v>0</v>
      </c>
      <c r="BL306" s="24" t="s">
        <v>231</v>
      </c>
      <c r="BM306" s="24" t="s">
        <v>605</v>
      </c>
    </row>
    <row r="307" spans="2:65" s="1" customFormat="1" ht="16.5" customHeight="1">
      <c r="B307" s="41"/>
      <c r="C307" s="192" t="s">
        <v>606</v>
      </c>
      <c r="D307" s="192" t="s">
        <v>156</v>
      </c>
      <c r="E307" s="193" t="s">
        <v>607</v>
      </c>
      <c r="F307" s="194" t="s">
        <v>608</v>
      </c>
      <c r="G307" s="195" t="s">
        <v>209</v>
      </c>
      <c r="H307" s="196">
        <v>15.467</v>
      </c>
      <c r="I307" s="197"/>
      <c r="J307" s="198">
        <f>ROUND(I307*H307,2)</f>
        <v>0</v>
      </c>
      <c r="K307" s="194" t="s">
        <v>160</v>
      </c>
      <c r="L307" s="61"/>
      <c r="M307" s="199" t="s">
        <v>21</v>
      </c>
      <c r="N307" s="200" t="s">
        <v>44</v>
      </c>
      <c r="O307" s="42"/>
      <c r="P307" s="201">
        <f>O307*H307</f>
        <v>0</v>
      </c>
      <c r="Q307" s="201">
        <v>0</v>
      </c>
      <c r="R307" s="201">
        <f>Q307*H307</f>
        <v>0</v>
      </c>
      <c r="S307" s="201">
        <v>0</v>
      </c>
      <c r="T307" s="202">
        <f>S307*H307</f>
        <v>0</v>
      </c>
      <c r="AR307" s="24" t="s">
        <v>231</v>
      </c>
      <c r="AT307" s="24" t="s">
        <v>156</v>
      </c>
      <c r="AU307" s="24" t="s">
        <v>83</v>
      </c>
      <c r="AY307" s="24" t="s">
        <v>153</v>
      </c>
      <c r="BE307" s="203">
        <f>IF(N307="základní",J307,0)</f>
        <v>0</v>
      </c>
      <c r="BF307" s="203">
        <f>IF(N307="snížená",J307,0)</f>
        <v>0</v>
      </c>
      <c r="BG307" s="203">
        <f>IF(N307="zákl. přenesená",J307,0)</f>
        <v>0</v>
      </c>
      <c r="BH307" s="203">
        <f>IF(N307="sníž. přenesená",J307,0)</f>
        <v>0</v>
      </c>
      <c r="BI307" s="203">
        <f>IF(N307="nulová",J307,0)</f>
        <v>0</v>
      </c>
      <c r="BJ307" s="24" t="s">
        <v>81</v>
      </c>
      <c r="BK307" s="203">
        <f>ROUND(I307*H307,2)</f>
        <v>0</v>
      </c>
      <c r="BL307" s="24" t="s">
        <v>231</v>
      </c>
      <c r="BM307" s="24" t="s">
        <v>609</v>
      </c>
    </row>
    <row r="308" spans="2:51" s="11" customFormat="1" ht="13.5">
      <c r="B308" s="204"/>
      <c r="C308" s="205"/>
      <c r="D308" s="206" t="s">
        <v>163</v>
      </c>
      <c r="E308" s="207" t="s">
        <v>21</v>
      </c>
      <c r="F308" s="208" t="s">
        <v>610</v>
      </c>
      <c r="G308" s="205"/>
      <c r="H308" s="209">
        <v>15.467</v>
      </c>
      <c r="I308" s="210"/>
      <c r="J308" s="205"/>
      <c r="K308" s="205"/>
      <c r="L308" s="211"/>
      <c r="M308" s="212"/>
      <c r="N308" s="213"/>
      <c r="O308" s="213"/>
      <c r="P308" s="213"/>
      <c r="Q308" s="213"/>
      <c r="R308" s="213"/>
      <c r="S308" s="213"/>
      <c r="T308" s="214"/>
      <c r="AT308" s="215" t="s">
        <v>163</v>
      </c>
      <c r="AU308" s="215" t="s">
        <v>83</v>
      </c>
      <c r="AV308" s="11" t="s">
        <v>83</v>
      </c>
      <c r="AW308" s="11" t="s">
        <v>37</v>
      </c>
      <c r="AX308" s="11" t="s">
        <v>73</v>
      </c>
      <c r="AY308" s="215" t="s">
        <v>153</v>
      </c>
    </row>
    <row r="309" spans="2:51" s="12" customFormat="1" ht="13.5">
      <c r="B309" s="216"/>
      <c r="C309" s="217"/>
      <c r="D309" s="206" t="s">
        <v>163</v>
      </c>
      <c r="E309" s="218" t="s">
        <v>21</v>
      </c>
      <c r="F309" s="219" t="s">
        <v>165</v>
      </c>
      <c r="G309" s="217"/>
      <c r="H309" s="220">
        <v>15.467</v>
      </c>
      <c r="I309" s="221"/>
      <c r="J309" s="217"/>
      <c r="K309" s="217"/>
      <c r="L309" s="222"/>
      <c r="M309" s="223"/>
      <c r="N309" s="224"/>
      <c r="O309" s="224"/>
      <c r="P309" s="224"/>
      <c r="Q309" s="224"/>
      <c r="R309" s="224"/>
      <c r="S309" s="224"/>
      <c r="T309" s="225"/>
      <c r="AT309" s="226" t="s">
        <v>163</v>
      </c>
      <c r="AU309" s="226" t="s">
        <v>83</v>
      </c>
      <c r="AV309" s="12" t="s">
        <v>161</v>
      </c>
      <c r="AW309" s="12" t="s">
        <v>37</v>
      </c>
      <c r="AX309" s="12" t="s">
        <v>81</v>
      </c>
      <c r="AY309" s="226" t="s">
        <v>153</v>
      </c>
    </row>
    <row r="310" spans="2:65" s="1" customFormat="1" ht="38.25" customHeight="1">
      <c r="B310" s="41"/>
      <c r="C310" s="192" t="s">
        <v>611</v>
      </c>
      <c r="D310" s="192" t="s">
        <v>156</v>
      </c>
      <c r="E310" s="193" t="s">
        <v>612</v>
      </c>
      <c r="F310" s="194" t="s">
        <v>613</v>
      </c>
      <c r="G310" s="195" t="s">
        <v>312</v>
      </c>
      <c r="H310" s="237"/>
      <c r="I310" s="197"/>
      <c r="J310" s="198">
        <f>ROUND(I310*H310,2)</f>
        <v>0</v>
      </c>
      <c r="K310" s="194" t="s">
        <v>160</v>
      </c>
      <c r="L310" s="61"/>
      <c r="M310" s="199" t="s">
        <v>21</v>
      </c>
      <c r="N310" s="200" t="s">
        <v>44</v>
      </c>
      <c r="O310" s="42"/>
      <c r="P310" s="201">
        <f>O310*H310</f>
        <v>0</v>
      </c>
      <c r="Q310" s="201">
        <v>0</v>
      </c>
      <c r="R310" s="201">
        <f>Q310*H310</f>
        <v>0</v>
      </c>
      <c r="S310" s="201">
        <v>0</v>
      </c>
      <c r="T310" s="202">
        <f>S310*H310</f>
        <v>0</v>
      </c>
      <c r="AR310" s="24" t="s">
        <v>231</v>
      </c>
      <c r="AT310" s="24" t="s">
        <v>156</v>
      </c>
      <c r="AU310" s="24" t="s">
        <v>83</v>
      </c>
      <c r="AY310" s="24" t="s">
        <v>153</v>
      </c>
      <c r="BE310" s="203">
        <f>IF(N310="základní",J310,0)</f>
        <v>0</v>
      </c>
      <c r="BF310" s="203">
        <f>IF(N310="snížená",J310,0)</f>
        <v>0</v>
      </c>
      <c r="BG310" s="203">
        <f>IF(N310="zákl. přenesená",J310,0)</f>
        <v>0</v>
      </c>
      <c r="BH310" s="203">
        <f>IF(N310="sníž. přenesená",J310,0)</f>
        <v>0</v>
      </c>
      <c r="BI310" s="203">
        <f>IF(N310="nulová",J310,0)</f>
        <v>0</v>
      </c>
      <c r="BJ310" s="24" t="s">
        <v>81</v>
      </c>
      <c r="BK310" s="203">
        <f>ROUND(I310*H310,2)</f>
        <v>0</v>
      </c>
      <c r="BL310" s="24" t="s">
        <v>231</v>
      </c>
      <c r="BM310" s="24" t="s">
        <v>614</v>
      </c>
    </row>
    <row r="311" spans="2:63" s="10" customFormat="1" ht="29.85" customHeight="1">
      <c r="B311" s="176"/>
      <c r="C311" s="177"/>
      <c r="D311" s="178" t="s">
        <v>72</v>
      </c>
      <c r="E311" s="190" t="s">
        <v>615</v>
      </c>
      <c r="F311" s="190" t="s">
        <v>616</v>
      </c>
      <c r="G311" s="177"/>
      <c r="H311" s="177"/>
      <c r="I311" s="180"/>
      <c r="J311" s="191">
        <f>BK311</f>
        <v>0</v>
      </c>
      <c r="K311" s="177"/>
      <c r="L311" s="182"/>
      <c r="M311" s="183"/>
      <c r="N311" s="184"/>
      <c r="O311" s="184"/>
      <c r="P311" s="185">
        <f>SUM(P312:P333)</f>
        <v>0</v>
      </c>
      <c r="Q311" s="184"/>
      <c r="R311" s="185">
        <f>SUM(R312:R333)</f>
        <v>0.31756589999999996</v>
      </c>
      <c r="S311" s="184"/>
      <c r="T311" s="186">
        <f>SUM(T312:T333)</f>
        <v>0.0246</v>
      </c>
      <c r="AR311" s="187" t="s">
        <v>83</v>
      </c>
      <c r="AT311" s="188" t="s">
        <v>72</v>
      </c>
      <c r="AU311" s="188" t="s">
        <v>81</v>
      </c>
      <c r="AY311" s="187" t="s">
        <v>153</v>
      </c>
      <c r="BK311" s="189">
        <f>SUM(BK312:BK333)</f>
        <v>0</v>
      </c>
    </row>
    <row r="312" spans="2:65" s="1" customFormat="1" ht="25.5" customHeight="1">
      <c r="B312" s="41"/>
      <c r="C312" s="192" t="s">
        <v>617</v>
      </c>
      <c r="D312" s="192" t="s">
        <v>156</v>
      </c>
      <c r="E312" s="193" t="s">
        <v>618</v>
      </c>
      <c r="F312" s="194" t="s">
        <v>619</v>
      </c>
      <c r="G312" s="195" t="s">
        <v>159</v>
      </c>
      <c r="H312" s="196">
        <v>17.179</v>
      </c>
      <c r="I312" s="197"/>
      <c r="J312" s="198">
        <f>ROUND(I312*H312,2)</f>
        <v>0</v>
      </c>
      <c r="K312" s="194" t="s">
        <v>160</v>
      </c>
      <c r="L312" s="61"/>
      <c r="M312" s="199" t="s">
        <v>21</v>
      </c>
      <c r="N312" s="200" t="s">
        <v>44</v>
      </c>
      <c r="O312" s="42"/>
      <c r="P312" s="201">
        <f>O312*H312</f>
        <v>0</v>
      </c>
      <c r="Q312" s="201">
        <v>0.003</v>
      </c>
      <c r="R312" s="201">
        <f>Q312*H312</f>
        <v>0.051537</v>
      </c>
      <c r="S312" s="201">
        <v>0</v>
      </c>
      <c r="T312" s="202">
        <f>S312*H312</f>
        <v>0</v>
      </c>
      <c r="AR312" s="24" t="s">
        <v>231</v>
      </c>
      <c r="AT312" s="24" t="s">
        <v>156</v>
      </c>
      <c r="AU312" s="24" t="s">
        <v>83</v>
      </c>
      <c r="AY312" s="24" t="s">
        <v>153</v>
      </c>
      <c r="BE312" s="203">
        <f>IF(N312="základní",J312,0)</f>
        <v>0</v>
      </c>
      <c r="BF312" s="203">
        <f>IF(N312="snížená",J312,0)</f>
        <v>0</v>
      </c>
      <c r="BG312" s="203">
        <f>IF(N312="zákl. přenesená",J312,0)</f>
        <v>0</v>
      </c>
      <c r="BH312" s="203">
        <f>IF(N312="sníž. přenesená",J312,0)</f>
        <v>0</v>
      </c>
      <c r="BI312" s="203">
        <f>IF(N312="nulová",J312,0)</f>
        <v>0</v>
      </c>
      <c r="BJ312" s="24" t="s">
        <v>81</v>
      </c>
      <c r="BK312" s="203">
        <f>ROUND(I312*H312,2)</f>
        <v>0</v>
      </c>
      <c r="BL312" s="24" t="s">
        <v>231</v>
      </c>
      <c r="BM312" s="24" t="s">
        <v>620</v>
      </c>
    </row>
    <row r="313" spans="2:51" s="11" customFormat="1" ht="13.5">
      <c r="B313" s="204"/>
      <c r="C313" s="205"/>
      <c r="D313" s="206" t="s">
        <v>163</v>
      </c>
      <c r="E313" s="207" t="s">
        <v>21</v>
      </c>
      <c r="F313" s="208" t="s">
        <v>164</v>
      </c>
      <c r="G313" s="205"/>
      <c r="H313" s="209">
        <v>17.179</v>
      </c>
      <c r="I313" s="210"/>
      <c r="J313" s="205"/>
      <c r="K313" s="205"/>
      <c r="L313" s="211"/>
      <c r="M313" s="212"/>
      <c r="N313" s="213"/>
      <c r="O313" s="213"/>
      <c r="P313" s="213"/>
      <c r="Q313" s="213"/>
      <c r="R313" s="213"/>
      <c r="S313" s="213"/>
      <c r="T313" s="214"/>
      <c r="AT313" s="215" t="s">
        <v>163</v>
      </c>
      <c r="AU313" s="215" t="s">
        <v>83</v>
      </c>
      <c r="AV313" s="11" t="s">
        <v>83</v>
      </c>
      <c r="AW313" s="11" t="s">
        <v>37</v>
      </c>
      <c r="AX313" s="11" t="s">
        <v>73</v>
      </c>
      <c r="AY313" s="215" t="s">
        <v>153</v>
      </c>
    </row>
    <row r="314" spans="2:51" s="12" customFormat="1" ht="13.5">
      <c r="B314" s="216"/>
      <c r="C314" s="217"/>
      <c r="D314" s="206" t="s">
        <v>163</v>
      </c>
      <c r="E314" s="218" t="s">
        <v>21</v>
      </c>
      <c r="F314" s="219" t="s">
        <v>165</v>
      </c>
      <c r="G314" s="217"/>
      <c r="H314" s="220">
        <v>17.179</v>
      </c>
      <c r="I314" s="221"/>
      <c r="J314" s="217"/>
      <c r="K314" s="217"/>
      <c r="L314" s="222"/>
      <c r="M314" s="223"/>
      <c r="N314" s="224"/>
      <c r="O314" s="224"/>
      <c r="P314" s="224"/>
      <c r="Q314" s="224"/>
      <c r="R314" s="224"/>
      <c r="S314" s="224"/>
      <c r="T314" s="225"/>
      <c r="AT314" s="226" t="s">
        <v>163</v>
      </c>
      <c r="AU314" s="226" t="s">
        <v>83</v>
      </c>
      <c r="AV314" s="12" t="s">
        <v>161</v>
      </c>
      <c r="AW314" s="12" t="s">
        <v>37</v>
      </c>
      <c r="AX314" s="12" t="s">
        <v>81</v>
      </c>
      <c r="AY314" s="226" t="s">
        <v>153</v>
      </c>
    </row>
    <row r="315" spans="2:65" s="1" customFormat="1" ht="38.25" customHeight="1">
      <c r="B315" s="41"/>
      <c r="C315" s="227" t="s">
        <v>621</v>
      </c>
      <c r="D315" s="227" t="s">
        <v>191</v>
      </c>
      <c r="E315" s="228" t="s">
        <v>622</v>
      </c>
      <c r="F315" s="229" t="s">
        <v>623</v>
      </c>
      <c r="G315" s="230" t="s">
        <v>159</v>
      </c>
      <c r="H315" s="231">
        <v>18.897</v>
      </c>
      <c r="I315" s="232"/>
      <c r="J315" s="233">
        <f>ROUND(I315*H315,2)</f>
        <v>0</v>
      </c>
      <c r="K315" s="229" t="s">
        <v>160</v>
      </c>
      <c r="L315" s="234"/>
      <c r="M315" s="235" t="s">
        <v>21</v>
      </c>
      <c r="N315" s="236" t="s">
        <v>44</v>
      </c>
      <c r="O315" s="42"/>
      <c r="P315" s="201">
        <f>O315*H315</f>
        <v>0</v>
      </c>
      <c r="Q315" s="201">
        <v>0.0126</v>
      </c>
      <c r="R315" s="201">
        <f>Q315*H315</f>
        <v>0.23810219999999999</v>
      </c>
      <c r="S315" s="201">
        <v>0</v>
      </c>
      <c r="T315" s="202">
        <f>S315*H315</f>
        <v>0</v>
      </c>
      <c r="AR315" s="24" t="s">
        <v>299</v>
      </c>
      <c r="AT315" s="24" t="s">
        <v>191</v>
      </c>
      <c r="AU315" s="24" t="s">
        <v>83</v>
      </c>
      <c r="AY315" s="24" t="s">
        <v>153</v>
      </c>
      <c r="BE315" s="203">
        <f>IF(N315="základní",J315,0)</f>
        <v>0</v>
      </c>
      <c r="BF315" s="203">
        <f>IF(N315="snížená",J315,0)</f>
        <v>0</v>
      </c>
      <c r="BG315" s="203">
        <f>IF(N315="zákl. přenesená",J315,0)</f>
        <v>0</v>
      </c>
      <c r="BH315" s="203">
        <f>IF(N315="sníž. přenesená",J315,0)</f>
        <v>0</v>
      </c>
      <c r="BI315" s="203">
        <f>IF(N315="nulová",J315,0)</f>
        <v>0</v>
      </c>
      <c r="BJ315" s="24" t="s">
        <v>81</v>
      </c>
      <c r="BK315" s="203">
        <f>ROUND(I315*H315,2)</f>
        <v>0</v>
      </c>
      <c r="BL315" s="24" t="s">
        <v>231</v>
      </c>
      <c r="BM315" s="24" t="s">
        <v>624</v>
      </c>
    </row>
    <row r="316" spans="2:51" s="11" customFormat="1" ht="13.5">
      <c r="B316" s="204"/>
      <c r="C316" s="205"/>
      <c r="D316" s="206" t="s">
        <v>163</v>
      </c>
      <c r="E316" s="205"/>
      <c r="F316" s="208" t="s">
        <v>625</v>
      </c>
      <c r="G316" s="205"/>
      <c r="H316" s="209">
        <v>18.897</v>
      </c>
      <c r="I316" s="210"/>
      <c r="J316" s="205"/>
      <c r="K316" s="205"/>
      <c r="L316" s="211"/>
      <c r="M316" s="212"/>
      <c r="N316" s="213"/>
      <c r="O316" s="213"/>
      <c r="P316" s="213"/>
      <c r="Q316" s="213"/>
      <c r="R316" s="213"/>
      <c r="S316" s="213"/>
      <c r="T316" s="214"/>
      <c r="AT316" s="215" t="s">
        <v>163</v>
      </c>
      <c r="AU316" s="215" t="s">
        <v>83</v>
      </c>
      <c r="AV316" s="11" t="s">
        <v>83</v>
      </c>
      <c r="AW316" s="11" t="s">
        <v>6</v>
      </c>
      <c r="AX316" s="11" t="s">
        <v>81</v>
      </c>
      <c r="AY316" s="215" t="s">
        <v>153</v>
      </c>
    </row>
    <row r="317" spans="2:65" s="1" customFormat="1" ht="25.5" customHeight="1">
      <c r="B317" s="41"/>
      <c r="C317" s="192" t="s">
        <v>626</v>
      </c>
      <c r="D317" s="192" t="s">
        <v>156</v>
      </c>
      <c r="E317" s="193" t="s">
        <v>627</v>
      </c>
      <c r="F317" s="194" t="s">
        <v>628</v>
      </c>
      <c r="G317" s="195" t="s">
        <v>159</v>
      </c>
      <c r="H317" s="196">
        <v>1.2</v>
      </c>
      <c r="I317" s="197"/>
      <c r="J317" s="198">
        <f>ROUND(I317*H317,2)</f>
        <v>0</v>
      </c>
      <c r="K317" s="194" t="s">
        <v>160</v>
      </c>
      <c r="L317" s="61"/>
      <c r="M317" s="199" t="s">
        <v>21</v>
      </c>
      <c r="N317" s="200" t="s">
        <v>44</v>
      </c>
      <c r="O317" s="42"/>
      <c r="P317" s="201">
        <f>O317*H317</f>
        <v>0</v>
      </c>
      <c r="Q317" s="201">
        <v>0</v>
      </c>
      <c r="R317" s="201">
        <f>Q317*H317</f>
        <v>0</v>
      </c>
      <c r="S317" s="201">
        <v>0.0205</v>
      </c>
      <c r="T317" s="202">
        <f>S317*H317</f>
        <v>0.0246</v>
      </c>
      <c r="AR317" s="24" t="s">
        <v>231</v>
      </c>
      <c r="AT317" s="24" t="s">
        <v>156</v>
      </c>
      <c r="AU317" s="24" t="s">
        <v>83</v>
      </c>
      <c r="AY317" s="24" t="s">
        <v>153</v>
      </c>
      <c r="BE317" s="203">
        <f>IF(N317="základní",J317,0)</f>
        <v>0</v>
      </c>
      <c r="BF317" s="203">
        <f>IF(N317="snížená",J317,0)</f>
        <v>0</v>
      </c>
      <c r="BG317" s="203">
        <f>IF(N317="zákl. přenesená",J317,0)</f>
        <v>0</v>
      </c>
      <c r="BH317" s="203">
        <f>IF(N317="sníž. přenesená",J317,0)</f>
        <v>0</v>
      </c>
      <c r="BI317" s="203">
        <f>IF(N317="nulová",J317,0)</f>
        <v>0</v>
      </c>
      <c r="BJ317" s="24" t="s">
        <v>81</v>
      </c>
      <c r="BK317" s="203">
        <f>ROUND(I317*H317,2)</f>
        <v>0</v>
      </c>
      <c r="BL317" s="24" t="s">
        <v>231</v>
      </c>
      <c r="BM317" s="24" t="s">
        <v>629</v>
      </c>
    </row>
    <row r="318" spans="2:51" s="11" customFormat="1" ht="13.5">
      <c r="B318" s="204"/>
      <c r="C318" s="205"/>
      <c r="D318" s="206" t="s">
        <v>163</v>
      </c>
      <c r="E318" s="207" t="s">
        <v>21</v>
      </c>
      <c r="F318" s="208" t="s">
        <v>630</v>
      </c>
      <c r="G318" s="205"/>
      <c r="H318" s="209">
        <v>1.2</v>
      </c>
      <c r="I318" s="210"/>
      <c r="J318" s="205"/>
      <c r="K318" s="205"/>
      <c r="L318" s="211"/>
      <c r="M318" s="212"/>
      <c r="N318" s="213"/>
      <c r="O318" s="213"/>
      <c r="P318" s="213"/>
      <c r="Q318" s="213"/>
      <c r="R318" s="213"/>
      <c r="S318" s="213"/>
      <c r="T318" s="214"/>
      <c r="AT318" s="215" t="s">
        <v>163</v>
      </c>
      <c r="AU318" s="215" t="s">
        <v>83</v>
      </c>
      <c r="AV318" s="11" t="s">
        <v>83</v>
      </c>
      <c r="AW318" s="11" t="s">
        <v>37</v>
      </c>
      <c r="AX318" s="11" t="s">
        <v>73</v>
      </c>
      <c r="AY318" s="215" t="s">
        <v>153</v>
      </c>
    </row>
    <row r="319" spans="2:51" s="12" customFormat="1" ht="13.5">
      <c r="B319" s="216"/>
      <c r="C319" s="217"/>
      <c r="D319" s="206" t="s">
        <v>163</v>
      </c>
      <c r="E319" s="218" t="s">
        <v>21</v>
      </c>
      <c r="F319" s="219" t="s">
        <v>165</v>
      </c>
      <c r="G319" s="217"/>
      <c r="H319" s="220">
        <v>1.2</v>
      </c>
      <c r="I319" s="221"/>
      <c r="J319" s="217"/>
      <c r="K319" s="217"/>
      <c r="L319" s="222"/>
      <c r="M319" s="223"/>
      <c r="N319" s="224"/>
      <c r="O319" s="224"/>
      <c r="P319" s="224"/>
      <c r="Q319" s="224"/>
      <c r="R319" s="224"/>
      <c r="S319" s="224"/>
      <c r="T319" s="225"/>
      <c r="AT319" s="226" t="s">
        <v>163</v>
      </c>
      <c r="AU319" s="226" t="s">
        <v>83</v>
      </c>
      <c r="AV319" s="12" t="s">
        <v>161</v>
      </c>
      <c r="AW319" s="12" t="s">
        <v>37</v>
      </c>
      <c r="AX319" s="12" t="s">
        <v>81</v>
      </c>
      <c r="AY319" s="226" t="s">
        <v>153</v>
      </c>
    </row>
    <row r="320" spans="2:65" s="1" customFormat="1" ht="25.5" customHeight="1">
      <c r="B320" s="41"/>
      <c r="C320" s="192" t="s">
        <v>631</v>
      </c>
      <c r="D320" s="192" t="s">
        <v>156</v>
      </c>
      <c r="E320" s="193" t="s">
        <v>632</v>
      </c>
      <c r="F320" s="194" t="s">
        <v>633</v>
      </c>
      <c r="G320" s="195" t="s">
        <v>159</v>
      </c>
      <c r="H320" s="196">
        <v>1</v>
      </c>
      <c r="I320" s="197"/>
      <c r="J320" s="198">
        <f>ROUND(I320*H320,2)</f>
        <v>0</v>
      </c>
      <c r="K320" s="194" t="s">
        <v>160</v>
      </c>
      <c r="L320" s="61"/>
      <c r="M320" s="199" t="s">
        <v>21</v>
      </c>
      <c r="N320" s="200" t="s">
        <v>44</v>
      </c>
      <c r="O320" s="42"/>
      <c r="P320" s="201">
        <f>O320*H320</f>
        <v>0</v>
      </c>
      <c r="Q320" s="201">
        <v>0.006</v>
      </c>
      <c r="R320" s="201">
        <f>Q320*H320</f>
        <v>0.006</v>
      </c>
      <c r="S320" s="201">
        <v>0</v>
      </c>
      <c r="T320" s="202">
        <f>S320*H320</f>
        <v>0</v>
      </c>
      <c r="AR320" s="24" t="s">
        <v>231</v>
      </c>
      <c r="AT320" s="24" t="s">
        <v>156</v>
      </c>
      <c r="AU320" s="24" t="s">
        <v>83</v>
      </c>
      <c r="AY320" s="24" t="s">
        <v>153</v>
      </c>
      <c r="BE320" s="203">
        <f>IF(N320="základní",J320,0)</f>
        <v>0</v>
      </c>
      <c r="BF320" s="203">
        <f>IF(N320="snížená",J320,0)</f>
        <v>0</v>
      </c>
      <c r="BG320" s="203">
        <f>IF(N320="zákl. přenesená",J320,0)</f>
        <v>0</v>
      </c>
      <c r="BH320" s="203">
        <f>IF(N320="sníž. přenesená",J320,0)</f>
        <v>0</v>
      </c>
      <c r="BI320" s="203">
        <f>IF(N320="nulová",J320,0)</f>
        <v>0</v>
      </c>
      <c r="BJ320" s="24" t="s">
        <v>81</v>
      </c>
      <c r="BK320" s="203">
        <f>ROUND(I320*H320,2)</f>
        <v>0</v>
      </c>
      <c r="BL320" s="24" t="s">
        <v>231</v>
      </c>
      <c r="BM320" s="24" t="s">
        <v>634</v>
      </c>
    </row>
    <row r="321" spans="2:51" s="11" customFormat="1" ht="13.5">
      <c r="B321" s="204"/>
      <c r="C321" s="205"/>
      <c r="D321" s="206" t="s">
        <v>163</v>
      </c>
      <c r="E321" s="207" t="s">
        <v>21</v>
      </c>
      <c r="F321" s="208" t="s">
        <v>635</v>
      </c>
      <c r="G321" s="205"/>
      <c r="H321" s="209">
        <v>1</v>
      </c>
      <c r="I321" s="210"/>
      <c r="J321" s="205"/>
      <c r="K321" s="205"/>
      <c r="L321" s="211"/>
      <c r="M321" s="212"/>
      <c r="N321" s="213"/>
      <c r="O321" s="213"/>
      <c r="P321" s="213"/>
      <c r="Q321" s="213"/>
      <c r="R321" s="213"/>
      <c r="S321" s="213"/>
      <c r="T321" s="214"/>
      <c r="AT321" s="215" t="s">
        <v>163</v>
      </c>
      <c r="AU321" s="215" t="s">
        <v>83</v>
      </c>
      <c r="AV321" s="11" t="s">
        <v>83</v>
      </c>
      <c r="AW321" s="11" t="s">
        <v>37</v>
      </c>
      <c r="AX321" s="11" t="s">
        <v>73</v>
      </c>
      <c r="AY321" s="215" t="s">
        <v>153</v>
      </c>
    </row>
    <row r="322" spans="2:51" s="12" customFormat="1" ht="13.5">
      <c r="B322" s="216"/>
      <c r="C322" s="217"/>
      <c r="D322" s="206" t="s">
        <v>163</v>
      </c>
      <c r="E322" s="218" t="s">
        <v>21</v>
      </c>
      <c r="F322" s="219" t="s">
        <v>165</v>
      </c>
      <c r="G322" s="217"/>
      <c r="H322" s="220">
        <v>1</v>
      </c>
      <c r="I322" s="221"/>
      <c r="J322" s="217"/>
      <c r="K322" s="217"/>
      <c r="L322" s="222"/>
      <c r="M322" s="223"/>
      <c r="N322" s="224"/>
      <c r="O322" s="224"/>
      <c r="P322" s="224"/>
      <c r="Q322" s="224"/>
      <c r="R322" s="224"/>
      <c r="S322" s="224"/>
      <c r="T322" s="225"/>
      <c r="AT322" s="226" t="s">
        <v>163</v>
      </c>
      <c r="AU322" s="226" t="s">
        <v>83</v>
      </c>
      <c r="AV322" s="12" t="s">
        <v>161</v>
      </c>
      <c r="AW322" s="12" t="s">
        <v>37</v>
      </c>
      <c r="AX322" s="12" t="s">
        <v>81</v>
      </c>
      <c r="AY322" s="226" t="s">
        <v>153</v>
      </c>
    </row>
    <row r="323" spans="2:65" s="1" customFormat="1" ht="38.25" customHeight="1">
      <c r="B323" s="41"/>
      <c r="C323" s="227" t="s">
        <v>636</v>
      </c>
      <c r="D323" s="227" t="s">
        <v>191</v>
      </c>
      <c r="E323" s="228" t="s">
        <v>637</v>
      </c>
      <c r="F323" s="229" t="s">
        <v>638</v>
      </c>
      <c r="G323" s="230" t="s">
        <v>209</v>
      </c>
      <c r="H323" s="231">
        <v>14</v>
      </c>
      <c r="I323" s="232"/>
      <c r="J323" s="233">
        <f>ROUND(I323*H323,2)</f>
        <v>0</v>
      </c>
      <c r="K323" s="229" t="s">
        <v>160</v>
      </c>
      <c r="L323" s="234"/>
      <c r="M323" s="235" t="s">
        <v>21</v>
      </c>
      <c r="N323" s="236" t="s">
        <v>44</v>
      </c>
      <c r="O323" s="42"/>
      <c r="P323" s="201">
        <f>O323*H323</f>
        <v>0</v>
      </c>
      <c r="Q323" s="201">
        <v>0.00116</v>
      </c>
      <c r="R323" s="201">
        <f>Q323*H323</f>
        <v>0.01624</v>
      </c>
      <c r="S323" s="201">
        <v>0</v>
      </c>
      <c r="T323" s="202">
        <f>S323*H323</f>
        <v>0</v>
      </c>
      <c r="AR323" s="24" t="s">
        <v>299</v>
      </c>
      <c r="AT323" s="24" t="s">
        <v>191</v>
      </c>
      <c r="AU323" s="24" t="s">
        <v>83</v>
      </c>
      <c r="AY323" s="24" t="s">
        <v>153</v>
      </c>
      <c r="BE323" s="203">
        <f>IF(N323="základní",J323,0)</f>
        <v>0</v>
      </c>
      <c r="BF323" s="203">
        <f>IF(N323="snížená",J323,0)</f>
        <v>0</v>
      </c>
      <c r="BG323" s="203">
        <f>IF(N323="zákl. přenesená",J323,0)</f>
        <v>0</v>
      </c>
      <c r="BH323" s="203">
        <f>IF(N323="sníž. přenesená",J323,0)</f>
        <v>0</v>
      </c>
      <c r="BI323" s="203">
        <f>IF(N323="nulová",J323,0)</f>
        <v>0</v>
      </c>
      <c r="BJ323" s="24" t="s">
        <v>81</v>
      </c>
      <c r="BK323" s="203">
        <f>ROUND(I323*H323,2)</f>
        <v>0</v>
      </c>
      <c r="BL323" s="24" t="s">
        <v>231</v>
      </c>
      <c r="BM323" s="24" t="s">
        <v>639</v>
      </c>
    </row>
    <row r="324" spans="2:51" s="11" customFormat="1" ht="13.5">
      <c r="B324" s="204"/>
      <c r="C324" s="205"/>
      <c r="D324" s="206" t="s">
        <v>163</v>
      </c>
      <c r="E324" s="207" t="s">
        <v>21</v>
      </c>
      <c r="F324" s="208" t="s">
        <v>640</v>
      </c>
      <c r="G324" s="205"/>
      <c r="H324" s="209">
        <v>13.333</v>
      </c>
      <c r="I324" s="210"/>
      <c r="J324" s="205"/>
      <c r="K324" s="205"/>
      <c r="L324" s="211"/>
      <c r="M324" s="212"/>
      <c r="N324" s="213"/>
      <c r="O324" s="213"/>
      <c r="P324" s="213"/>
      <c r="Q324" s="213"/>
      <c r="R324" s="213"/>
      <c r="S324" s="213"/>
      <c r="T324" s="214"/>
      <c r="AT324" s="215" t="s">
        <v>163</v>
      </c>
      <c r="AU324" s="215" t="s">
        <v>83</v>
      </c>
      <c r="AV324" s="11" t="s">
        <v>83</v>
      </c>
      <c r="AW324" s="11" t="s">
        <v>37</v>
      </c>
      <c r="AX324" s="11" t="s">
        <v>73</v>
      </c>
      <c r="AY324" s="215" t="s">
        <v>153</v>
      </c>
    </row>
    <row r="325" spans="2:51" s="12" customFormat="1" ht="13.5">
      <c r="B325" s="216"/>
      <c r="C325" s="217"/>
      <c r="D325" s="206" t="s">
        <v>163</v>
      </c>
      <c r="E325" s="218" t="s">
        <v>21</v>
      </c>
      <c r="F325" s="219" t="s">
        <v>165</v>
      </c>
      <c r="G325" s="217"/>
      <c r="H325" s="220">
        <v>13.333</v>
      </c>
      <c r="I325" s="221"/>
      <c r="J325" s="217"/>
      <c r="K325" s="217"/>
      <c r="L325" s="222"/>
      <c r="M325" s="223"/>
      <c r="N325" s="224"/>
      <c r="O325" s="224"/>
      <c r="P325" s="224"/>
      <c r="Q325" s="224"/>
      <c r="R325" s="224"/>
      <c r="S325" s="224"/>
      <c r="T325" s="225"/>
      <c r="AT325" s="226" t="s">
        <v>163</v>
      </c>
      <c r="AU325" s="226" t="s">
        <v>83</v>
      </c>
      <c r="AV325" s="12" t="s">
        <v>161</v>
      </c>
      <c r="AW325" s="12" t="s">
        <v>37</v>
      </c>
      <c r="AX325" s="12" t="s">
        <v>81</v>
      </c>
      <c r="AY325" s="226" t="s">
        <v>153</v>
      </c>
    </row>
    <row r="326" spans="2:51" s="11" customFormat="1" ht="13.5">
      <c r="B326" s="204"/>
      <c r="C326" s="205"/>
      <c r="D326" s="206" t="s">
        <v>163</v>
      </c>
      <c r="E326" s="205"/>
      <c r="F326" s="208" t="s">
        <v>641</v>
      </c>
      <c r="G326" s="205"/>
      <c r="H326" s="209">
        <v>14</v>
      </c>
      <c r="I326" s="210"/>
      <c r="J326" s="205"/>
      <c r="K326" s="205"/>
      <c r="L326" s="211"/>
      <c r="M326" s="212"/>
      <c r="N326" s="213"/>
      <c r="O326" s="213"/>
      <c r="P326" s="213"/>
      <c r="Q326" s="213"/>
      <c r="R326" s="213"/>
      <c r="S326" s="213"/>
      <c r="T326" s="214"/>
      <c r="AT326" s="215" t="s">
        <v>163</v>
      </c>
      <c r="AU326" s="215" t="s">
        <v>83</v>
      </c>
      <c r="AV326" s="11" t="s">
        <v>83</v>
      </c>
      <c r="AW326" s="11" t="s">
        <v>6</v>
      </c>
      <c r="AX326" s="11" t="s">
        <v>81</v>
      </c>
      <c r="AY326" s="215" t="s">
        <v>153</v>
      </c>
    </row>
    <row r="327" spans="2:65" s="1" customFormat="1" ht="25.5" customHeight="1">
      <c r="B327" s="41"/>
      <c r="C327" s="192" t="s">
        <v>257</v>
      </c>
      <c r="D327" s="192" t="s">
        <v>156</v>
      </c>
      <c r="E327" s="193" t="s">
        <v>642</v>
      </c>
      <c r="F327" s="194" t="s">
        <v>643</v>
      </c>
      <c r="G327" s="195" t="s">
        <v>182</v>
      </c>
      <c r="H327" s="196">
        <v>2.05</v>
      </c>
      <c r="I327" s="197"/>
      <c r="J327" s="198">
        <f>ROUND(I327*H327,2)</f>
        <v>0</v>
      </c>
      <c r="K327" s="194" t="s">
        <v>160</v>
      </c>
      <c r="L327" s="61"/>
      <c r="M327" s="199" t="s">
        <v>21</v>
      </c>
      <c r="N327" s="200" t="s">
        <v>44</v>
      </c>
      <c r="O327" s="42"/>
      <c r="P327" s="201">
        <f>O327*H327</f>
        <v>0</v>
      </c>
      <c r="Q327" s="201">
        <v>0.00026</v>
      </c>
      <c r="R327" s="201">
        <f>Q327*H327</f>
        <v>0.0005329999999999999</v>
      </c>
      <c r="S327" s="201">
        <v>0</v>
      </c>
      <c r="T327" s="202">
        <f>S327*H327</f>
        <v>0</v>
      </c>
      <c r="AR327" s="24" t="s">
        <v>231</v>
      </c>
      <c r="AT327" s="24" t="s">
        <v>156</v>
      </c>
      <c r="AU327" s="24" t="s">
        <v>83</v>
      </c>
      <c r="AY327" s="24" t="s">
        <v>153</v>
      </c>
      <c r="BE327" s="203">
        <f>IF(N327="základní",J327,0)</f>
        <v>0</v>
      </c>
      <c r="BF327" s="203">
        <f>IF(N327="snížená",J327,0)</f>
        <v>0</v>
      </c>
      <c r="BG327" s="203">
        <f>IF(N327="zákl. přenesená",J327,0)</f>
        <v>0</v>
      </c>
      <c r="BH327" s="203">
        <f>IF(N327="sníž. přenesená",J327,0)</f>
        <v>0</v>
      </c>
      <c r="BI327" s="203">
        <f>IF(N327="nulová",J327,0)</f>
        <v>0</v>
      </c>
      <c r="BJ327" s="24" t="s">
        <v>81</v>
      </c>
      <c r="BK327" s="203">
        <f>ROUND(I327*H327,2)</f>
        <v>0</v>
      </c>
      <c r="BL327" s="24" t="s">
        <v>231</v>
      </c>
      <c r="BM327" s="24" t="s">
        <v>644</v>
      </c>
    </row>
    <row r="328" spans="2:51" s="11" customFormat="1" ht="13.5">
      <c r="B328" s="204"/>
      <c r="C328" s="205"/>
      <c r="D328" s="206" t="s">
        <v>163</v>
      </c>
      <c r="E328" s="207" t="s">
        <v>21</v>
      </c>
      <c r="F328" s="208" t="s">
        <v>645</v>
      </c>
      <c r="G328" s="205"/>
      <c r="H328" s="209">
        <v>2.05</v>
      </c>
      <c r="I328" s="210"/>
      <c r="J328" s="205"/>
      <c r="K328" s="205"/>
      <c r="L328" s="211"/>
      <c r="M328" s="212"/>
      <c r="N328" s="213"/>
      <c r="O328" s="213"/>
      <c r="P328" s="213"/>
      <c r="Q328" s="213"/>
      <c r="R328" s="213"/>
      <c r="S328" s="213"/>
      <c r="T328" s="214"/>
      <c r="AT328" s="215" t="s">
        <v>163</v>
      </c>
      <c r="AU328" s="215" t="s">
        <v>83</v>
      </c>
      <c r="AV328" s="11" t="s">
        <v>83</v>
      </c>
      <c r="AW328" s="11" t="s">
        <v>37</v>
      </c>
      <c r="AX328" s="11" t="s">
        <v>73</v>
      </c>
      <c r="AY328" s="215" t="s">
        <v>153</v>
      </c>
    </row>
    <row r="329" spans="2:51" s="12" customFormat="1" ht="13.5">
      <c r="B329" s="216"/>
      <c r="C329" s="217"/>
      <c r="D329" s="206" t="s">
        <v>163</v>
      </c>
      <c r="E329" s="218" t="s">
        <v>21</v>
      </c>
      <c r="F329" s="219" t="s">
        <v>165</v>
      </c>
      <c r="G329" s="217"/>
      <c r="H329" s="220">
        <v>2.05</v>
      </c>
      <c r="I329" s="221"/>
      <c r="J329" s="217"/>
      <c r="K329" s="217"/>
      <c r="L329" s="222"/>
      <c r="M329" s="223"/>
      <c r="N329" s="224"/>
      <c r="O329" s="224"/>
      <c r="P329" s="224"/>
      <c r="Q329" s="224"/>
      <c r="R329" s="224"/>
      <c r="S329" s="224"/>
      <c r="T329" s="225"/>
      <c r="AT329" s="226" t="s">
        <v>163</v>
      </c>
      <c r="AU329" s="226" t="s">
        <v>83</v>
      </c>
      <c r="AV329" s="12" t="s">
        <v>161</v>
      </c>
      <c r="AW329" s="12" t="s">
        <v>37</v>
      </c>
      <c r="AX329" s="12" t="s">
        <v>81</v>
      </c>
      <c r="AY329" s="226" t="s">
        <v>153</v>
      </c>
    </row>
    <row r="330" spans="2:65" s="1" customFormat="1" ht="16.5" customHeight="1">
      <c r="B330" s="41"/>
      <c r="C330" s="192" t="s">
        <v>646</v>
      </c>
      <c r="D330" s="192" t="s">
        <v>156</v>
      </c>
      <c r="E330" s="193" t="s">
        <v>647</v>
      </c>
      <c r="F330" s="194" t="s">
        <v>648</v>
      </c>
      <c r="G330" s="195" t="s">
        <v>159</v>
      </c>
      <c r="H330" s="196">
        <v>17.179</v>
      </c>
      <c r="I330" s="197"/>
      <c r="J330" s="198">
        <f>ROUND(I330*H330,2)</f>
        <v>0</v>
      </c>
      <c r="K330" s="194" t="s">
        <v>160</v>
      </c>
      <c r="L330" s="61"/>
      <c r="M330" s="199" t="s">
        <v>21</v>
      </c>
      <c r="N330" s="200" t="s">
        <v>44</v>
      </c>
      <c r="O330" s="42"/>
      <c r="P330" s="201">
        <f>O330*H330</f>
        <v>0</v>
      </c>
      <c r="Q330" s="201">
        <v>0.0003</v>
      </c>
      <c r="R330" s="201">
        <f>Q330*H330</f>
        <v>0.005153699999999999</v>
      </c>
      <c r="S330" s="201">
        <v>0</v>
      </c>
      <c r="T330" s="202">
        <f>S330*H330</f>
        <v>0</v>
      </c>
      <c r="AR330" s="24" t="s">
        <v>231</v>
      </c>
      <c r="AT330" s="24" t="s">
        <v>156</v>
      </c>
      <c r="AU330" s="24" t="s">
        <v>83</v>
      </c>
      <c r="AY330" s="24" t="s">
        <v>153</v>
      </c>
      <c r="BE330" s="203">
        <f>IF(N330="základní",J330,0)</f>
        <v>0</v>
      </c>
      <c r="BF330" s="203">
        <f>IF(N330="snížená",J330,0)</f>
        <v>0</v>
      </c>
      <c r="BG330" s="203">
        <f>IF(N330="zákl. přenesená",J330,0)</f>
        <v>0</v>
      </c>
      <c r="BH330" s="203">
        <f>IF(N330="sníž. přenesená",J330,0)</f>
        <v>0</v>
      </c>
      <c r="BI330" s="203">
        <f>IF(N330="nulová",J330,0)</f>
        <v>0</v>
      </c>
      <c r="BJ330" s="24" t="s">
        <v>81</v>
      </c>
      <c r="BK330" s="203">
        <f>ROUND(I330*H330,2)</f>
        <v>0</v>
      </c>
      <c r="BL330" s="24" t="s">
        <v>231</v>
      </c>
      <c r="BM330" s="24" t="s">
        <v>649</v>
      </c>
    </row>
    <row r="331" spans="2:51" s="11" customFormat="1" ht="13.5">
      <c r="B331" s="204"/>
      <c r="C331" s="205"/>
      <c r="D331" s="206" t="s">
        <v>163</v>
      </c>
      <c r="E331" s="207" t="s">
        <v>21</v>
      </c>
      <c r="F331" s="208" t="s">
        <v>650</v>
      </c>
      <c r="G331" s="205"/>
      <c r="H331" s="209">
        <v>17.179</v>
      </c>
      <c r="I331" s="210"/>
      <c r="J331" s="205"/>
      <c r="K331" s="205"/>
      <c r="L331" s="211"/>
      <c r="M331" s="212"/>
      <c r="N331" s="213"/>
      <c r="O331" s="213"/>
      <c r="P331" s="213"/>
      <c r="Q331" s="213"/>
      <c r="R331" s="213"/>
      <c r="S331" s="213"/>
      <c r="T331" s="214"/>
      <c r="AT331" s="215" t="s">
        <v>163</v>
      </c>
      <c r="AU331" s="215" t="s">
        <v>83</v>
      </c>
      <c r="AV331" s="11" t="s">
        <v>83</v>
      </c>
      <c r="AW331" s="11" t="s">
        <v>37</v>
      </c>
      <c r="AX331" s="11" t="s">
        <v>73</v>
      </c>
      <c r="AY331" s="215" t="s">
        <v>153</v>
      </c>
    </row>
    <row r="332" spans="2:51" s="12" customFormat="1" ht="13.5">
      <c r="B332" s="216"/>
      <c r="C332" s="217"/>
      <c r="D332" s="206" t="s">
        <v>163</v>
      </c>
      <c r="E332" s="218" t="s">
        <v>21</v>
      </c>
      <c r="F332" s="219" t="s">
        <v>165</v>
      </c>
      <c r="G332" s="217"/>
      <c r="H332" s="220">
        <v>17.179</v>
      </c>
      <c r="I332" s="221"/>
      <c r="J332" s="217"/>
      <c r="K332" s="217"/>
      <c r="L332" s="222"/>
      <c r="M332" s="223"/>
      <c r="N332" s="224"/>
      <c r="O332" s="224"/>
      <c r="P332" s="224"/>
      <c r="Q332" s="224"/>
      <c r="R332" s="224"/>
      <c r="S332" s="224"/>
      <c r="T332" s="225"/>
      <c r="AT332" s="226" t="s">
        <v>163</v>
      </c>
      <c r="AU332" s="226" t="s">
        <v>83</v>
      </c>
      <c r="AV332" s="12" t="s">
        <v>161</v>
      </c>
      <c r="AW332" s="12" t="s">
        <v>37</v>
      </c>
      <c r="AX332" s="12" t="s">
        <v>81</v>
      </c>
      <c r="AY332" s="226" t="s">
        <v>153</v>
      </c>
    </row>
    <row r="333" spans="2:65" s="1" customFormat="1" ht="38.25" customHeight="1">
      <c r="B333" s="41"/>
      <c r="C333" s="192" t="s">
        <v>651</v>
      </c>
      <c r="D333" s="192" t="s">
        <v>156</v>
      </c>
      <c r="E333" s="193" t="s">
        <v>652</v>
      </c>
      <c r="F333" s="194" t="s">
        <v>653</v>
      </c>
      <c r="G333" s="195" t="s">
        <v>312</v>
      </c>
      <c r="H333" s="237"/>
      <c r="I333" s="197"/>
      <c r="J333" s="198">
        <f>ROUND(I333*H333,2)</f>
        <v>0</v>
      </c>
      <c r="K333" s="194" t="s">
        <v>160</v>
      </c>
      <c r="L333" s="61"/>
      <c r="M333" s="199" t="s">
        <v>21</v>
      </c>
      <c r="N333" s="200" t="s">
        <v>44</v>
      </c>
      <c r="O333" s="42"/>
      <c r="P333" s="201">
        <f>O333*H333</f>
        <v>0</v>
      </c>
      <c r="Q333" s="201">
        <v>0</v>
      </c>
      <c r="R333" s="201">
        <f>Q333*H333</f>
        <v>0</v>
      </c>
      <c r="S333" s="201">
        <v>0</v>
      </c>
      <c r="T333" s="202">
        <f>S333*H333</f>
        <v>0</v>
      </c>
      <c r="AR333" s="24" t="s">
        <v>231</v>
      </c>
      <c r="AT333" s="24" t="s">
        <v>156</v>
      </c>
      <c r="AU333" s="24" t="s">
        <v>83</v>
      </c>
      <c r="AY333" s="24" t="s">
        <v>153</v>
      </c>
      <c r="BE333" s="203">
        <f>IF(N333="základní",J333,0)</f>
        <v>0</v>
      </c>
      <c r="BF333" s="203">
        <f>IF(N333="snížená",J333,0)</f>
        <v>0</v>
      </c>
      <c r="BG333" s="203">
        <f>IF(N333="zákl. přenesená",J333,0)</f>
        <v>0</v>
      </c>
      <c r="BH333" s="203">
        <f>IF(N333="sníž. přenesená",J333,0)</f>
        <v>0</v>
      </c>
      <c r="BI333" s="203">
        <f>IF(N333="nulová",J333,0)</f>
        <v>0</v>
      </c>
      <c r="BJ333" s="24" t="s">
        <v>81</v>
      </c>
      <c r="BK333" s="203">
        <f>ROUND(I333*H333,2)</f>
        <v>0</v>
      </c>
      <c r="BL333" s="24" t="s">
        <v>231</v>
      </c>
      <c r="BM333" s="24" t="s">
        <v>654</v>
      </c>
    </row>
    <row r="334" spans="2:63" s="10" customFormat="1" ht="29.85" customHeight="1">
      <c r="B334" s="176"/>
      <c r="C334" s="177"/>
      <c r="D334" s="178" t="s">
        <v>72</v>
      </c>
      <c r="E334" s="190" t="s">
        <v>655</v>
      </c>
      <c r="F334" s="190" t="s">
        <v>656</v>
      </c>
      <c r="G334" s="177"/>
      <c r="H334" s="177"/>
      <c r="I334" s="180"/>
      <c r="J334" s="191">
        <f>BK334</f>
        <v>0</v>
      </c>
      <c r="K334" s="177"/>
      <c r="L334" s="182"/>
      <c r="M334" s="183"/>
      <c r="N334" s="184"/>
      <c r="O334" s="184"/>
      <c r="P334" s="185">
        <f>SUM(P335:P347)</f>
        <v>0</v>
      </c>
      <c r="Q334" s="184"/>
      <c r="R334" s="185">
        <f>SUM(R335:R347)</f>
        <v>0.12172189</v>
      </c>
      <c r="S334" s="184"/>
      <c r="T334" s="186">
        <f>SUM(T335:T347)</f>
        <v>0</v>
      </c>
      <c r="AR334" s="187" t="s">
        <v>83</v>
      </c>
      <c r="AT334" s="188" t="s">
        <v>72</v>
      </c>
      <c r="AU334" s="188" t="s">
        <v>81</v>
      </c>
      <c r="AY334" s="187" t="s">
        <v>153</v>
      </c>
      <c r="BK334" s="189">
        <f>SUM(BK335:BK347)</f>
        <v>0</v>
      </c>
    </row>
    <row r="335" spans="2:65" s="1" customFormat="1" ht="16.5" customHeight="1">
      <c r="B335" s="41"/>
      <c r="C335" s="192" t="s">
        <v>657</v>
      </c>
      <c r="D335" s="192" t="s">
        <v>156</v>
      </c>
      <c r="E335" s="193" t="s">
        <v>658</v>
      </c>
      <c r="F335" s="194" t="s">
        <v>659</v>
      </c>
      <c r="G335" s="195" t="s">
        <v>159</v>
      </c>
      <c r="H335" s="196">
        <v>1.029</v>
      </c>
      <c r="I335" s="197"/>
      <c r="J335" s="198">
        <f>ROUND(I335*H335,2)</f>
        <v>0</v>
      </c>
      <c r="K335" s="194" t="s">
        <v>160</v>
      </c>
      <c r="L335" s="61"/>
      <c r="M335" s="199" t="s">
        <v>21</v>
      </c>
      <c r="N335" s="200" t="s">
        <v>44</v>
      </c>
      <c r="O335" s="42"/>
      <c r="P335" s="201">
        <f>O335*H335</f>
        <v>0</v>
      </c>
      <c r="Q335" s="201">
        <v>0.00017</v>
      </c>
      <c r="R335" s="201">
        <f>Q335*H335</f>
        <v>0.00017493</v>
      </c>
      <c r="S335" s="201">
        <v>0</v>
      </c>
      <c r="T335" s="202">
        <f>S335*H335</f>
        <v>0</v>
      </c>
      <c r="AR335" s="24" t="s">
        <v>231</v>
      </c>
      <c r="AT335" s="24" t="s">
        <v>156</v>
      </c>
      <c r="AU335" s="24" t="s">
        <v>83</v>
      </c>
      <c r="AY335" s="24" t="s">
        <v>153</v>
      </c>
      <c r="BE335" s="203">
        <f>IF(N335="základní",J335,0)</f>
        <v>0</v>
      </c>
      <c r="BF335" s="203">
        <f>IF(N335="snížená",J335,0)</f>
        <v>0</v>
      </c>
      <c r="BG335" s="203">
        <f>IF(N335="zákl. přenesená",J335,0)</f>
        <v>0</v>
      </c>
      <c r="BH335" s="203">
        <f>IF(N335="sníž. přenesená",J335,0)</f>
        <v>0</v>
      </c>
      <c r="BI335" s="203">
        <f>IF(N335="nulová",J335,0)</f>
        <v>0</v>
      </c>
      <c r="BJ335" s="24" t="s">
        <v>81</v>
      </c>
      <c r="BK335" s="203">
        <f>ROUND(I335*H335,2)</f>
        <v>0</v>
      </c>
      <c r="BL335" s="24" t="s">
        <v>231</v>
      </c>
      <c r="BM335" s="24" t="s">
        <v>660</v>
      </c>
    </row>
    <row r="336" spans="2:51" s="13" customFormat="1" ht="13.5">
      <c r="B336" s="238"/>
      <c r="C336" s="239"/>
      <c r="D336" s="206" t="s">
        <v>163</v>
      </c>
      <c r="E336" s="240" t="s">
        <v>21</v>
      </c>
      <c r="F336" s="241" t="s">
        <v>661</v>
      </c>
      <c r="G336" s="239"/>
      <c r="H336" s="240" t="s">
        <v>21</v>
      </c>
      <c r="I336" s="242"/>
      <c r="J336" s="239"/>
      <c r="K336" s="239"/>
      <c r="L336" s="243"/>
      <c r="M336" s="244"/>
      <c r="N336" s="245"/>
      <c r="O336" s="245"/>
      <c r="P336" s="245"/>
      <c r="Q336" s="245"/>
      <c r="R336" s="245"/>
      <c r="S336" s="245"/>
      <c r="T336" s="246"/>
      <c r="AT336" s="247" t="s">
        <v>163</v>
      </c>
      <c r="AU336" s="247" t="s">
        <v>83</v>
      </c>
      <c r="AV336" s="13" t="s">
        <v>81</v>
      </c>
      <c r="AW336" s="13" t="s">
        <v>37</v>
      </c>
      <c r="AX336" s="13" t="s">
        <v>73</v>
      </c>
      <c r="AY336" s="247" t="s">
        <v>153</v>
      </c>
    </row>
    <row r="337" spans="2:51" s="11" customFormat="1" ht="13.5">
      <c r="B337" s="204"/>
      <c r="C337" s="205"/>
      <c r="D337" s="206" t="s">
        <v>163</v>
      </c>
      <c r="E337" s="207" t="s">
        <v>21</v>
      </c>
      <c r="F337" s="208" t="s">
        <v>662</v>
      </c>
      <c r="G337" s="205"/>
      <c r="H337" s="209">
        <v>1.029</v>
      </c>
      <c r="I337" s="210"/>
      <c r="J337" s="205"/>
      <c r="K337" s="205"/>
      <c r="L337" s="211"/>
      <c r="M337" s="212"/>
      <c r="N337" s="213"/>
      <c r="O337" s="213"/>
      <c r="P337" s="213"/>
      <c r="Q337" s="213"/>
      <c r="R337" s="213"/>
      <c r="S337" s="213"/>
      <c r="T337" s="214"/>
      <c r="AT337" s="215" t="s">
        <v>163</v>
      </c>
      <c r="AU337" s="215" t="s">
        <v>83</v>
      </c>
      <c r="AV337" s="11" t="s">
        <v>83</v>
      </c>
      <c r="AW337" s="11" t="s">
        <v>37</v>
      </c>
      <c r="AX337" s="11" t="s">
        <v>73</v>
      </c>
      <c r="AY337" s="215" t="s">
        <v>153</v>
      </c>
    </row>
    <row r="338" spans="2:51" s="12" customFormat="1" ht="13.5">
      <c r="B338" s="216"/>
      <c r="C338" s="217"/>
      <c r="D338" s="206" t="s">
        <v>163</v>
      </c>
      <c r="E338" s="218" t="s">
        <v>21</v>
      </c>
      <c r="F338" s="219" t="s">
        <v>165</v>
      </c>
      <c r="G338" s="217"/>
      <c r="H338" s="220">
        <v>1.029</v>
      </c>
      <c r="I338" s="221"/>
      <c r="J338" s="217"/>
      <c r="K338" s="217"/>
      <c r="L338" s="222"/>
      <c r="M338" s="223"/>
      <c r="N338" s="224"/>
      <c r="O338" s="224"/>
      <c r="P338" s="224"/>
      <c r="Q338" s="224"/>
      <c r="R338" s="224"/>
      <c r="S338" s="224"/>
      <c r="T338" s="225"/>
      <c r="AT338" s="226" t="s">
        <v>163</v>
      </c>
      <c r="AU338" s="226" t="s">
        <v>83</v>
      </c>
      <c r="AV338" s="12" t="s">
        <v>161</v>
      </c>
      <c r="AW338" s="12" t="s">
        <v>37</v>
      </c>
      <c r="AX338" s="12" t="s">
        <v>81</v>
      </c>
      <c r="AY338" s="226" t="s">
        <v>153</v>
      </c>
    </row>
    <row r="339" spans="2:65" s="1" customFormat="1" ht="16.5" customHeight="1">
      <c r="B339" s="41"/>
      <c r="C339" s="227" t="s">
        <v>663</v>
      </c>
      <c r="D339" s="227" t="s">
        <v>191</v>
      </c>
      <c r="E339" s="228" t="s">
        <v>664</v>
      </c>
      <c r="F339" s="229" t="s">
        <v>665</v>
      </c>
      <c r="G339" s="230" t="s">
        <v>209</v>
      </c>
      <c r="H339" s="231">
        <v>2</v>
      </c>
      <c r="I339" s="232"/>
      <c r="J339" s="233">
        <f aca="true" t="shared" si="20" ref="J339:J344">ROUND(I339*H339,2)</f>
        <v>0</v>
      </c>
      <c r="K339" s="229" t="s">
        <v>160</v>
      </c>
      <c r="L339" s="234"/>
      <c r="M339" s="235" t="s">
        <v>21</v>
      </c>
      <c r="N339" s="236" t="s">
        <v>44</v>
      </c>
      <c r="O339" s="42"/>
      <c r="P339" s="201">
        <f aca="true" t="shared" si="21" ref="P339:P344">O339*H339</f>
        <v>0</v>
      </c>
      <c r="Q339" s="201">
        <v>0.0095</v>
      </c>
      <c r="R339" s="201">
        <f aca="true" t="shared" si="22" ref="R339:R344">Q339*H339</f>
        <v>0.019</v>
      </c>
      <c r="S339" s="201">
        <v>0</v>
      </c>
      <c r="T339" s="202">
        <f aca="true" t="shared" si="23" ref="T339:T344">S339*H339</f>
        <v>0</v>
      </c>
      <c r="AR339" s="24" t="s">
        <v>299</v>
      </c>
      <c r="AT339" s="24" t="s">
        <v>191</v>
      </c>
      <c r="AU339" s="24" t="s">
        <v>83</v>
      </c>
      <c r="AY339" s="24" t="s">
        <v>153</v>
      </c>
      <c r="BE339" s="203">
        <f aca="true" t="shared" si="24" ref="BE339:BE344">IF(N339="základní",J339,0)</f>
        <v>0</v>
      </c>
      <c r="BF339" s="203">
        <f aca="true" t="shared" si="25" ref="BF339:BF344">IF(N339="snížená",J339,0)</f>
        <v>0</v>
      </c>
      <c r="BG339" s="203">
        <f aca="true" t="shared" si="26" ref="BG339:BG344">IF(N339="zákl. přenesená",J339,0)</f>
        <v>0</v>
      </c>
      <c r="BH339" s="203">
        <f aca="true" t="shared" si="27" ref="BH339:BH344">IF(N339="sníž. přenesená",J339,0)</f>
        <v>0</v>
      </c>
      <c r="BI339" s="203">
        <f aca="true" t="shared" si="28" ref="BI339:BI344">IF(N339="nulová",J339,0)</f>
        <v>0</v>
      </c>
      <c r="BJ339" s="24" t="s">
        <v>81</v>
      </c>
      <c r="BK339" s="203">
        <f aca="true" t="shared" si="29" ref="BK339:BK344">ROUND(I339*H339,2)</f>
        <v>0</v>
      </c>
      <c r="BL339" s="24" t="s">
        <v>231</v>
      </c>
      <c r="BM339" s="24" t="s">
        <v>666</v>
      </c>
    </row>
    <row r="340" spans="2:65" s="1" customFormat="1" ht="16.5" customHeight="1">
      <c r="B340" s="41"/>
      <c r="C340" s="227" t="s">
        <v>667</v>
      </c>
      <c r="D340" s="227" t="s">
        <v>191</v>
      </c>
      <c r="E340" s="228" t="s">
        <v>668</v>
      </c>
      <c r="F340" s="229" t="s">
        <v>669</v>
      </c>
      <c r="G340" s="230" t="s">
        <v>209</v>
      </c>
      <c r="H340" s="231">
        <v>17</v>
      </c>
      <c r="I340" s="232"/>
      <c r="J340" s="233">
        <f t="shared" si="20"/>
        <v>0</v>
      </c>
      <c r="K340" s="229" t="s">
        <v>160</v>
      </c>
      <c r="L340" s="234"/>
      <c r="M340" s="235" t="s">
        <v>21</v>
      </c>
      <c r="N340" s="236" t="s">
        <v>44</v>
      </c>
      <c r="O340" s="42"/>
      <c r="P340" s="201">
        <f t="shared" si="21"/>
        <v>0</v>
      </c>
      <c r="Q340" s="201">
        <v>0.0033</v>
      </c>
      <c r="R340" s="201">
        <f t="shared" si="22"/>
        <v>0.0561</v>
      </c>
      <c r="S340" s="201">
        <v>0</v>
      </c>
      <c r="T340" s="202">
        <f t="shared" si="23"/>
        <v>0</v>
      </c>
      <c r="AR340" s="24" t="s">
        <v>299</v>
      </c>
      <c r="AT340" s="24" t="s">
        <v>191</v>
      </c>
      <c r="AU340" s="24" t="s">
        <v>83</v>
      </c>
      <c r="AY340" s="24" t="s">
        <v>153</v>
      </c>
      <c r="BE340" s="203">
        <f t="shared" si="24"/>
        <v>0</v>
      </c>
      <c r="BF340" s="203">
        <f t="shared" si="25"/>
        <v>0</v>
      </c>
      <c r="BG340" s="203">
        <f t="shared" si="26"/>
        <v>0</v>
      </c>
      <c r="BH340" s="203">
        <f t="shared" si="27"/>
        <v>0</v>
      </c>
      <c r="BI340" s="203">
        <f t="shared" si="28"/>
        <v>0</v>
      </c>
      <c r="BJ340" s="24" t="s">
        <v>81</v>
      </c>
      <c r="BK340" s="203">
        <f t="shared" si="29"/>
        <v>0</v>
      </c>
      <c r="BL340" s="24" t="s">
        <v>231</v>
      </c>
      <c r="BM340" s="24" t="s">
        <v>670</v>
      </c>
    </row>
    <row r="341" spans="2:65" s="1" customFormat="1" ht="16.5" customHeight="1">
      <c r="B341" s="41"/>
      <c r="C341" s="227" t="s">
        <v>671</v>
      </c>
      <c r="D341" s="227" t="s">
        <v>191</v>
      </c>
      <c r="E341" s="228" t="s">
        <v>672</v>
      </c>
      <c r="F341" s="229" t="s">
        <v>673</v>
      </c>
      <c r="G341" s="230" t="s">
        <v>209</v>
      </c>
      <c r="H341" s="231">
        <v>4</v>
      </c>
      <c r="I341" s="232"/>
      <c r="J341" s="233">
        <f t="shared" si="20"/>
        <v>0</v>
      </c>
      <c r="K341" s="229" t="s">
        <v>160</v>
      </c>
      <c r="L341" s="234"/>
      <c r="M341" s="235" t="s">
        <v>21</v>
      </c>
      <c r="N341" s="236" t="s">
        <v>44</v>
      </c>
      <c r="O341" s="42"/>
      <c r="P341" s="201">
        <f t="shared" si="21"/>
        <v>0</v>
      </c>
      <c r="Q341" s="201">
        <v>0.0033</v>
      </c>
      <c r="R341" s="201">
        <f t="shared" si="22"/>
        <v>0.0132</v>
      </c>
      <c r="S341" s="201">
        <v>0</v>
      </c>
      <c r="T341" s="202">
        <f t="shared" si="23"/>
        <v>0</v>
      </c>
      <c r="AR341" s="24" t="s">
        <v>299</v>
      </c>
      <c r="AT341" s="24" t="s">
        <v>191</v>
      </c>
      <c r="AU341" s="24" t="s">
        <v>83</v>
      </c>
      <c r="AY341" s="24" t="s">
        <v>153</v>
      </c>
      <c r="BE341" s="203">
        <f t="shared" si="24"/>
        <v>0</v>
      </c>
      <c r="BF341" s="203">
        <f t="shared" si="25"/>
        <v>0</v>
      </c>
      <c r="BG341" s="203">
        <f t="shared" si="26"/>
        <v>0</v>
      </c>
      <c r="BH341" s="203">
        <f t="shared" si="27"/>
        <v>0</v>
      </c>
      <c r="BI341" s="203">
        <f t="shared" si="28"/>
        <v>0</v>
      </c>
      <c r="BJ341" s="24" t="s">
        <v>81</v>
      </c>
      <c r="BK341" s="203">
        <f t="shared" si="29"/>
        <v>0</v>
      </c>
      <c r="BL341" s="24" t="s">
        <v>231</v>
      </c>
      <c r="BM341" s="24" t="s">
        <v>674</v>
      </c>
    </row>
    <row r="342" spans="2:65" s="1" customFormat="1" ht="16.5" customHeight="1">
      <c r="B342" s="41"/>
      <c r="C342" s="227" t="s">
        <v>675</v>
      </c>
      <c r="D342" s="227" t="s">
        <v>191</v>
      </c>
      <c r="E342" s="228" t="s">
        <v>676</v>
      </c>
      <c r="F342" s="229" t="s">
        <v>677</v>
      </c>
      <c r="G342" s="230" t="s">
        <v>209</v>
      </c>
      <c r="H342" s="231">
        <v>1</v>
      </c>
      <c r="I342" s="232"/>
      <c r="J342" s="233">
        <f t="shared" si="20"/>
        <v>0</v>
      </c>
      <c r="K342" s="229" t="s">
        <v>160</v>
      </c>
      <c r="L342" s="234"/>
      <c r="M342" s="235" t="s">
        <v>21</v>
      </c>
      <c r="N342" s="236" t="s">
        <v>44</v>
      </c>
      <c r="O342" s="42"/>
      <c r="P342" s="201">
        <f t="shared" si="21"/>
        <v>0</v>
      </c>
      <c r="Q342" s="201">
        <v>0.0033</v>
      </c>
      <c r="R342" s="201">
        <f t="shared" si="22"/>
        <v>0.0033</v>
      </c>
      <c r="S342" s="201">
        <v>0</v>
      </c>
      <c r="T342" s="202">
        <f t="shared" si="23"/>
        <v>0</v>
      </c>
      <c r="AR342" s="24" t="s">
        <v>299</v>
      </c>
      <c r="AT342" s="24" t="s">
        <v>191</v>
      </c>
      <c r="AU342" s="24" t="s">
        <v>83</v>
      </c>
      <c r="AY342" s="24" t="s">
        <v>153</v>
      </c>
      <c r="BE342" s="203">
        <f t="shared" si="24"/>
        <v>0</v>
      </c>
      <c r="BF342" s="203">
        <f t="shared" si="25"/>
        <v>0</v>
      </c>
      <c r="BG342" s="203">
        <f t="shared" si="26"/>
        <v>0</v>
      </c>
      <c r="BH342" s="203">
        <f t="shared" si="27"/>
        <v>0</v>
      </c>
      <c r="BI342" s="203">
        <f t="shared" si="28"/>
        <v>0</v>
      </c>
      <c r="BJ342" s="24" t="s">
        <v>81</v>
      </c>
      <c r="BK342" s="203">
        <f t="shared" si="29"/>
        <v>0</v>
      </c>
      <c r="BL342" s="24" t="s">
        <v>231</v>
      </c>
      <c r="BM342" s="24" t="s">
        <v>678</v>
      </c>
    </row>
    <row r="343" spans="2:65" s="1" customFormat="1" ht="16.5" customHeight="1">
      <c r="B343" s="41"/>
      <c r="C343" s="227" t="s">
        <v>679</v>
      </c>
      <c r="D343" s="227" t="s">
        <v>191</v>
      </c>
      <c r="E343" s="228" t="s">
        <v>680</v>
      </c>
      <c r="F343" s="229" t="s">
        <v>681</v>
      </c>
      <c r="G343" s="230" t="s">
        <v>209</v>
      </c>
      <c r="H343" s="231">
        <v>9</v>
      </c>
      <c r="I343" s="232"/>
      <c r="J343" s="233">
        <f t="shared" si="20"/>
        <v>0</v>
      </c>
      <c r="K343" s="229" t="s">
        <v>160</v>
      </c>
      <c r="L343" s="234"/>
      <c r="M343" s="235" t="s">
        <v>21</v>
      </c>
      <c r="N343" s="236" t="s">
        <v>44</v>
      </c>
      <c r="O343" s="42"/>
      <c r="P343" s="201">
        <f t="shared" si="21"/>
        <v>0</v>
      </c>
      <c r="Q343" s="201">
        <v>0.0033</v>
      </c>
      <c r="R343" s="201">
        <f t="shared" si="22"/>
        <v>0.0297</v>
      </c>
      <c r="S343" s="201">
        <v>0</v>
      </c>
      <c r="T343" s="202">
        <f t="shared" si="23"/>
        <v>0</v>
      </c>
      <c r="AR343" s="24" t="s">
        <v>299</v>
      </c>
      <c r="AT343" s="24" t="s">
        <v>191</v>
      </c>
      <c r="AU343" s="24" t="s">
        <v>83</v>
      </c>
      <c r="AY343" s="24" t="s">
        <v>153</v>
      </c>
      <c r="BE343" s="203">
        <f t="shared" si="24"/>
        <v>0</v>
      </c>
      <c r="BF343" s="203">
        <f t="shared" si="25"/>
        <v>0</v>
      </c>
      <c r="BG343" s="203">
        <f t="shared" si="26"/>
        <v>0</v>
      </c>
      <c r="BH343" s="203">
        <f t="shared" si="27"/>
        <v>0</v>
      </c>
      <c r="BI343" s="203">
        <f t="shared" si="28"/>
        <v>0</v>
      </c>
      <c r="BJ343" s="24" t="s">
        <v>81</v>
      </c>
      <c r="BK343" s="203">
        <f t="shared" si="29"/>
        <v>0</v>
      </c>
      <c r="BL343" s="24" t="s">
        <v>231</v>
      </c>
      <c r="BM343" s="24" t="s">
        <v>682</v>
      </c>
    </row>
    <row r="344" spans="2:65" s="1" customFormat="1" ht="25.5" customHeight="1">
      <c r="B344" s="41"/>
      <c r="C344" s="192" t="s">
        <v>683</v>
      </c>
      <c r="D344" s="192" t="s">
        <v>156</v>
      </c>
      <c r="E344" s="193" t="s">
        <v>684</v>
      </c>
      <c r="F344" s="194" t="s">
        <v>685</v>
      </c>
      <c r="G344" s="195" t="s">
        <v>159</v>
      </c>
      <c r="H344" s="196">
        <v>2.058</v>
      </c>
      <c r="I344" s="197"/>
      <c r="J344" s="198">
        <f t="shared" si="20"/>
        <v>0</v>
      </c>
      <c r="K344" s="194" t="s">
        <v>160</v>
      </c>
      <c r="L344" s="61"/>
      <c r="M344" s="199" t="s">
        <v>21</v>
      </c>
      <c r="N344" s="200" t="s">
        <v>44</v>
      </c>
      <c r="O344" s="42"/>
      <c r="P344" s="201">
        <f t="shared" si="21"/>
        <v>0</v>
      </c>
      <c r="Q344" s="201">
        <v>0.00012</v>
      </c>
      <c r="R344" s="201">
        <f t="shared" si="22"/>
        <v>0.00024696</v>
      </c>
      <c r="S344" s="201">
        <v>0</v>
      </c>
      <c r="T344" s="202">
        <f t="shared" si="23"/>
        <v>0</v>
      </c>
      <c r="AR344" s="24" t="s">
        <v>231</v>
      </c>
      <c r="AT344" s="24" t="s">
        <v>156</v>
      </c>
      <c r="AU344" s="24" t="s">
        <v>83</v>
      </c>
      <c r="AY344" s="24" t="s">
        <v>153</v>
      </c>
      <c r="BE344" s="203">
        <f t="shared" si="24"/>
        <v>0</v>
      </c>
      <c r="BF344" s="203">
        <f t="shared" si="25"/>
        <v>0</v>
      </c>
      <c r="BG344" s="203">
        <f t="shared" si="26"/>
        <v>0</v>
      </c>
      <c r="BH344" s="203">
        <f t="shared" si="27"/>
        <v>0</v>
      </c>
      <c r="BI344" s="203">
        <f t="shared" si="28"/>
        <v>0</v>
      </c>
      <c r="BJ344" s="24" t="s">
        <v>81</v>
      </c>
      <c r="BK344" s="203">
        <f t="shared" si="29"/>
        <v>0</v>
      </c>
      <c r="BL344" s="24" t="s">
        <v>231</v>
      </c>
      <c r="BM344" s="24" t="s">
        <v>686</v>
      </c>
    </row>
    <row r="345" spans="2:51" s="13" customFormat="1" ht="13.5">
      <c r="B345" s="238"/>
      <c r="C345" s="239"/>
      <c r="D345" s="206" t="s">
        <v>163</v>
      </c>
      <c r="E345" s="240" t="s">
        <v>21</v>
      </c>
      <c r="F345" s="241" t="s">
        <v>661</v>
      </c>
      <c r="G345" s="239"/>
      <c r="H345" s="240" t="s">
        <v>21</v>
      </c>
      <c r="I345" s="242"/>
      <c r="J345" s="239"/>
      <c r="K345" s="239"/>
      <c r="L345" s="243"/>
      <c r="M345" s="244"/>
      <c r="N345" s="245"/>
      <c r="O345" s="245"/>
      <c r="P345" s="245"/>
      <c r="Q345" s="245"/>
      <c r="R345" s="245"/>
      <c r="S345" s="245"/>
      <c r="T345" s="246"/>
      <c r="AT345" s="247" t="s">
        <v>163</v>
      </c>
      <c r="AU345" s="247" t="s">
        <v>83</v>
      </c>
      <c r="AV345" s="13" t="s">
        <v>81</v>
      </c>
      <c r="AW345" s="13" t="s">
        <v>37</v>
      </c>
      <c r="AX345" s="13" t="s">
        <v>73</v>
      </c>
      <c r="AY345" s="247" t="s">
        <v>153</v>
      </c>
    </row>
    <row r="346" spans="2:51" s="11" customFormat="1" ht="13.5">
      <c r="B346" s="204"/>
      <c r="C346" s="205"/>
      <c r="D346" s="206" t="s">
        <v>163</v>
      </c>
      <c r="E346" s="207" t="s">
        <v>21</v>
      </c>
      <c r="F346" s="208" t="s">
        <v>687</v>
      </c>
      <c r="G346" s="205"/>
      <c r="H346" s="209">
        <v>2.058</v>
      </c>
      <c r="I346" s="210"/>
      <c r="J346" s="205"/>
      <c r="K346" s="205"/>
      <c r="L346" s="211"/>
      <c r="M346" s="212"/>
      <c r="N346" s="213"/>
      <c r="O346" s="213"/>
      <c r="P346" s="213"/>
      <c r="Q346" s="213"/>
      <c r="R346" s="213"/>
      <c r="S346" s="213"/>
      <c r="T346" s="214"/>
      <c r="AT346" s="215" t="s">
        <v>163</v>
      </c>
      <c r="AU346" s="215" t="s">
        <v>83</v>
      </c>
      <c r="AV346" s="11" t="s">
        <v>83</v>
      </c>
      <c r="AW346" s="11" t="s">
        <v>37</v>
      </c>
      <c r="AX346" s="11" t="s">
        <v>73</v>
      </c>
      <c r="AY346" s="215" t="s">
        <v>153</v>
      </c>
    </row>
    <row r="347" spans="2:51" s="12" customFormat="1" ht="13.5">
      <c r="B347" s="216"/>
      <c r="C347" s="217"/>
      <c r="D347" s="206" t="s">
        <v>163</v>
      </c>
      <c r="E347" s="218" t="s">
        <v>21</v>
      </c>
      <c r="F347" s="219" t="s">
        <v>165</v>
      </c>
      <c r="G347" s="217"/>
      <c r="H347" s="220">
        <v>2.058</v>
      </c>
      <c r="I347" s="221"/>
      <c r="J347" s="217"/>
      <c r="K347" s="217"/>
      <c r="L347" s="222"/>
      <c r="M347" s="223"/>
      <c r="N347" s="224"/>
      <c r="O347" s="224"/>
      <c r="P347" s="224"/>
      <c r="Q347" s="224"/>
      <c r="R347" s="224"/>
      <c r="S347" s="224"/>
      <c r="T347" s="225"/>
      <c r="AT347" s="226" t="s">
        <v>163</v>
      </c>
      <c r="AU347" s="226" t="s">
        <v>83</v>
      </c>
      <c r="AV347" s="12" t="s">
        <v>161</v>
      </c>
      <c r="AW347" s="12" t="s">
        <v>37</v>
      </c>
      <c r="AX347" s="12" t="s">
        <v>81</v>
      </c>
      <c r="AY347" s="226" t="s">
        <v>153</v>
      </c>
    </row>
    <row r="348" spans="2:63" s="10" customFormat="1" ht="29.85" customHeight="1">
      <c r="B348" s="176"/>
      <c r="C348" s="177"/>
      <c r="D348" s="178" t="s">
        <v>72</v>
      </c>
      <c r="E348" s="190" t="s">
        <v>688</v>
      </c>
      <c r="F348" s="190" t="s">
        <v>689</v>
      </c>
      <c r="G348" s="177"/>
      <c r="H348" s="177"/>
      <c r="I348" s="180"/>
      <c r="J348" s="191">
        <f>BK348</f>
        <v>0</v>
      </c>
      <c r="K348" s="177"/>
      <c r="L348" s="182"/>
      <c r="M348" s="183"/>
      <c r="N348" s="184"/>
      <c r="O348" s="184"/>
      <c r="P348" s="185">
        <f>SUM(P349:P385)</f>
        <v>0</v>
      </c>
      <c r="Q348" s="184"/>
      <c r="R348" s="185">
        <f>SUM(R349:R385)</f>
        <v>0.20356534399999998</v>
      </c>
      <c r="S348" s="184"/>
      <c r="T348" s="186">
        <f>SUM(T349:T385)</f>
        <v>0</v>
      </c>
      <c r="AR348" s="187" t="s">
        <v>83</v>
      </c>
      <c r="AT348" s="188" t="s">
        <v>72</v>
      </c>
      <c r="AU348" s="188" t="s">
        <v>81</v>
      </c>
      <c r="AY348" s="187" t="s">
        <v>153</v>
      </c>
      <c r="BK348" s="189">
        <f>SUM(BK349:BK385)</f>
        <v>0</v>
      </c>
    </row>
    <row r="349" spans="2:65" s="1" customFormat="1" ht="25.5" customHeight="1">
      <c r="B349" s="41"/>
      <c r="C349" s="192" t="s">
        <v>690</v>
      </c>
      <c r="D349" s="192" t="s">
        <v>156</v>
      </c>
      <c r="E349" s="193" t="s">
        <v>691</v>
      </c>
      <c r="F349" s="194" t="s">
        <v>692</v>
      </c>
      <c r="G349" s="195" t="s">
        <v>159</v>
      </c>
      <c r="H349" s="196">
        <v>761.28</v>
      </c>
      <c r="I349" s="197"/>
      <c r="J349" s="198">
        <f>ROUND(I349*H349,2)</f>
        <v>0</v>
      </c>
      <c r="K349" s="194" t="s">
        <v>160</v>
      </c>
      <c r="L349" s="61"/>
      <c r="M349" s="199" t="s">
        <v>21</v>
      </c>
      <c r="N349" s="200" t="s">
        <v>44</v>
      </c>
      <c r="O349" s="42"/>
      <c r="P349" s="201">
        <f>O349*H349</f>
        <v>0</v>
      </c>
      <c r="Q349" s="201">
        <v>0</v>
      </c>
      <c r="R349" s="201">
        <f>Q349*H349</f>
        <v>0</v>
      </c>
      <c r="S349" s="201">
        <v>0</v>
      </c>
      <c r="T349" s="202">
        <f>S349*H349</f>
        <v>0</v>
      </c>
      <c r="AR349" s="24" t="s">
        <v>231</v>
      </c>
      <c r="AT349" s="24" t="s">
        <v>156</v>
      </c>
      <c r="AU349" s="24" t="s">
        <v>83</v>
      </c>
      <c r="AY349" s="24" t="s">
        <v>153</v>
      </c>
      <c r="BE349" s="203">
        <f>IF(N349="základní",J349,0)</f>
        <v>0</v>
      </c>
      <c r="BF349" s="203">
        <f>IF(N349="snížená",J349,0)</f>
        <v>0</v>
      </c>
      <c r="BG349" s="203">
        <f>IF(N349="zákl. přenesená",J349,0)</f>
        <v>0</v>
      </c>
      <c r="BH349" s="203">
        <f>IF(N349="sníž. přenesená",J349,0)</f>
        <v>0</v>
      </c>
      <c r="BI349" s="203">
        <f>IF(N349="nulová",J349,0)</f>
        <v>0</v>
      </c>
      <c r="BJ349" s="24" t="s">
        <v>81</v>
      </c>
      <c r="BK349" s="203">
        <f>ROUND(I349*H349,2)</f>
        <v>0</v>
      </c>
      <c r="BL349" s="24" t="s">
        <v>231</v>
      </c>
      <c r="BM349" s="24" t="s">
        <v>693</v>
      </c>
    </row>
    <row r="350" spans="2:51" s="11" customFormat="1" ht="13.5">
      <c r="B350" s="204"/>
      <c r="C350" s="205"/>
      <c r="D350" s="206" t="s">
        <v>163</v>
      </c>
      <c r="E350" s="207" t="s">
        <v>21</v>
      </c>
      <c r="F350" s="208" t="s">
        <v>694</v>
      </c>
      <c r="G350" s="205"/>
      <c r="H350" s="209">
        <v>761.28</v>
      </c>
      <c r="I350" s="210"/>
      <c r="J350" s="205"/>
      <c r="K350" s="205"/>
      <c r="L350" s="211"/>
      <c r="M350" s="212"/>
      <c r="N350" s="213"/>
      <c r="O350" s="213"/>
      <c r="P350" s="213"/>
      <c r="Q350" s="213"/>
      <c r="R350" s="213"/>
      <c r="S350" s="213"/>
      <c r="T350" s="214"/>
      <c r="AT350" s="215" t="s">
        <v>163</v>
      </c>
      <c r="AU350" s="215" t="s">
        <v>83</v>
      </c>
      <c r="AV350" s="11" t="s">
        <v>83</v>
      </c>
      <c r="AW350" s="11" t="s">
        <v>37</v>
      </c>
      <c r="AX350" s="11" t="s">
        <v>73</v>
      </c>
      <c r="AY350" s="215" t="s">
        <v>153</v>
      </c>
    </row>
    <row r="351" spans="2:51" s="12" customFormat="1" ht="13.5">
      <c r="B351" s="216"/>
      <c r="C351" s="217"/>
      <c r="D351" s="206" t="s">
        <v>163</v>
      </c>
      <c r="E351" s="218" t="s">
        <v>21</v>
      </c>
      <c r="F351" s="219" t="s">
        <v>165</v>
      </c>
      <c r="G351" s="217"/>
      <c r="H351" s="220">
        <v>761.28</v>
      </c>
      <c r="I351" s="221"/>
      <c r="J351" s="217"/>
      <c r="K351" s="217"/>
      <c r="L351" s="222"/>
      <c r="M351" s="223"/>
      <c r="N351" s="224"/>
      <c r="O351" s="224"/>
      <c r="P351" s="224"/>
      <c r="Q351" s="224"/>
      <c r="R351" s="224"/>
      <c r="S351" s="224"/>
      <c r="T351" s="225"/>
      <c r="AT351" s="226" t="s">
        <v>163</v>
      </c>
      <c r="AU351" s="226" t="s">
        <v>83</v>
      </c>
      <c r="AV351" s="12" t="s">
        <v>161</v>
      </c>
      <c r="AW351" s="12" t="s">
        <v>37</v>
      </c>
      <c r="AX351" s="12" t="s">
        <v>81</v>
      </c>
      <c r="AY351" s="226" t="s">
        <v>153</v>
      </c>
    </row>
    <row r="352" spans="2:65" s="1" customFormat="1" ht="38.25" customHeight="1">
      <c r="B352" s="41"/>
      <c r="C352" s="227" t="s">
        <v>695</v>
      </c>
      <c r="D352" s="227" t="s">
        <v>191</v>
      </c>
      <c r="E352" s="228" t="s">
        <v>696</v>
      </c>
      <c r="F352" s="229" t="s">
        <v>697</v>
      </c>
      <c r="G352" s="230" t="s">
        <v>159</v>
      </c>
      <c r="H352" s="231">
        <v>799.344</v>
      </c>
      <c r="I352" s="232"/>
      <c r="J352" s="233">
        <f>ROUND(I352*H352,2)</f>
        <v>0</v>
      </c>
      <c r="K352" s="229" t="s">
        <v>160</v>
      </c>
      <c r="L352" s="234"/>
      <c r="M352" s="235" t="s">
        <v>21</v>
      </c>
      <c r="N352" s="236" t="s">
        <v>44</v>
      </c>
      <c r="O352" s="42"/>
      <c r="P352" s="201">
        <f>O352*H352</f>
        <v>0</v>
      </c>
      <c r="Q352" s="201">
        <v>1E-06</v>
      </c>
      <c r="R352" s="201">
        <f>Q352*H352</f>
        <v>0.000799344</v>
      </c>
      <c r="S352" s="201">
        <v>0</v>
      </c>
      <c r="T352" s="202">
        <f>S352*H352</f>
        <v>0</v>
      </c>
      <c r="AR352" s="24" t="s">
        <v>299</v>
      </c>
      <c r="AT352" s="24" t="s">
        <v>191</v>
      </c>
      <c r="AU352" s="24" t="s">
        <v>83</v>
      </c>
      <c r="AY352" s="24" t="s">
        <v>153</v>
      </c>
      <c r="BE352" s="203">
        <f>IF(N352="základní",J352,0)</f>
        <v>0</v>
      </c>
      <c r="BF352" s="203">
        <f>IF(N352="snížená",J352,0)</f>
        <v>0</v>
      </c>
      <c r="BG352" s="203">
        <f>IF(N352="zákl. přenesená",J352,0)</f>
        <v>0</v>
      </c>
      <c r="BH352" s="203">
        <f>IF(N352="sníž. přenesená",J352,0)</f>
        <v>0</v>
      </c>
      <c r="BI352" s="203">
        <f>IF(N352="nulová",J352,0)</f>
        <v>0</v>
      </c>
      <c r="BJ352" s="24" t="s">
        <v>81</v>
      </c>
      <c r="BK352" s="203">
        <f>ROUND(I352*H352,2)</f>
        <v>0</v>
      </c>
      <c r="BL352" s="24" t="s">
        <v>231</v>
      </c>
      <c r="BM352" s="24" t="s">
        <v>698</v>
      </c>
    </row>
    <row r="353" spans="2:51" s="11" customFormat="1" ht="13.5">
      <c r="B353" s="204"/>
      <c r="C353" s="205"/>
      <c r="D353" s="206" t="s">
        <v>163</v>
      </c>
      <c r="E353" s="205"/>
      <c r="F353" s="208" t="s">
        <v>699</v>
      </c>
      <c r="G353" s="205"/>
      <c r="H353" s="209">
        <v>799.344</v>
      </c>
      <c r="I353" s="210"/>
      <c r="J353" s="205"/>
      <c r="K353" s="205"/>
      <c r="L353" s="211"/>
      <c r="M353" s="212"/>
      <c r="N353" s="213"/>
      <c r="O353" s="213"/>
      <c r="P353" s="213"/>
      <c r="Q353" s="213"/>
      <c r="R353" s="213"/>
      <c r="S353" s="213"/>
      <c r="T353" s="214"/>
      <c r="AT353" s="215" t="s">
        <v>163</v>
      </c>
      <c r="AU353" s="215" t="s">
        <v>83</v>
      </c>
      <c r="AV353" s="11" t="s">
        <v>83</v>
      </c>
      <c r="AW353" s="11" t="s">
        <v>6</v>
      </c>
      <c r="AX353" s="11" t="s">
        <v>81</v>
      </c>
      <c r="AY353" s="215" t="s">
        <v>153</v>
      </c>
    </row>
    <row r="354" spans="2:65" s="1" customFormat="1" ht="38.25" customHeight="1">
      <c r="B354" s="41"/>
      <c r="C354" s="227" t="s">
        <v>700</v>
      </c>
      <c r="D354" s="227" t="s">
        <v>191</v>
      </c>
      <c r="E354" s="228" t="s">
        <v>701</v>
      </c>
      <c r="F354" s="229" t="s">
        <v>702</v>
      </c>
      <c r="G354" s="230" t="s">
        <v>182</v>
      </c>
      <c r="H354" s="231">
        <v>399.672</v>
      </c>
      <c r="I354" s="232"/>
      <c r="J354" s="233">
        <f>ROUND(I354*H354,2)</f>
        <v>0</v>
      </c>
      <c r="K354" s="229" t="s">
        <v>160</v>
      </c>
      <c r="L354" s="234"/>
      <c r="M354" s="235" t="s">
        <v>21</v>
      </c>
      <c r="N354" s="236" t="s">
        <v>44</v>
      </c>
      <c r="O354" s="42"/>
      <c r="P354" s="201">
        <f>O354*H354</f>
        <v>0</v>
      </c>
      <c r="Q354" s="201">
        <v>0</v>
      </c>
      <c r="R354" s="201">
        <f>Q354*H354</f>
        <v>0</v>
      </c>
      <c r="S354" s="201">
        <v>0</v>
      </c>
      <c r="T354" s="202">
        <f>S354*H354</f>
        <v>0</v>
      </c>
      <c r="AR354" s="24" t="s">
        <v>299</v>
      </c>
      <c r="AT354" s="24" t="s">
        <v>191</v>
      </c>
      <c r="AU354" s="24" t="s">
        <v>83</v>
      </c>
      <c r="AY354" s="24" t="s">
        <v>153</v>
      </c>
      <c r="BE354" s="203">
        <f>IF(N354="základní",J354,0)</f>
        <v>0</v>
      </c>
      <c r="BF354" s="203">
        <f>IF(N354="snížená",J354,0)</f>
        <v>0</v>
      </c>
      <c r="BG354" s="203">
        <f>IF(N354="zákl. přenesená",J354,0)</f>
        <v>0</v>
      </c>
      <c r="BH354" s="203">
        <f>IF(N354="sníž. přenesená",J354,0)</f>
        <v>0</v>
      </c>
      <c r="BI354" s="203">
        <f>IF(N354="nulová",J354,0)</f>
        <v>0</v>
      </c>
      <c r="BJ354" s="24" t="s">
        <v>81</v>
      </c>
      <c r="BK354" s="203">
        <f>ROUND(I354*H354,2)</f>
        <v>0</v>
      </c>
      <c r="BL354" s="24" t="s">
        <v>231</v>
      </c>
      <c r="BM354" s="24" t="s">
        <v>703</v>
      </c>
    </row>
    <row r="355" spans="2:51" s="11" customFormat="1" ht="13.5">
      <c r="B355" s="204"/>
      <c r="C355" s="205"/>
      <c r="D355" s="206" t="s">
        <v>163</v>
      </c>
      <c r="E355" s="207" t="s">
        <v>21</v>
      </c>
      <c r="F355" s="208" t="s">
        <v>704</v>
      </c>
      <c r="G355" s="205"/>
      <c r="H355" s="209">
        <v>380.64</v>
      </c>
      <c r="I355" s="210"/>
      <c r="J355" s="205"/>
      <c r="K355" s="205"/>
      <c r="L355" s="211"/>
      <c r="M355" s="212"/>
      <c r="N355" s="213"/>
      <c r="O355" s="213"/>
      <c r="P355" s="213"/>
      <c r="Q355" s="213"/>
      <c r="R355" s="213"/>
      <c r="S355" s="213"/>
      <c r="T355" s="214"/>
      <c r="AT355" s="215" t="s">
        <v>163</v>
      </c>
      <c r="AU355" s="215" t="s">
        <v>83</v>
      </c>
      <c r="AV355" s="11" t="s">
        <v>83</v>
      </c>
      <c r="AW355" s="11" t="s">
        <v>37</v>
      </c>
      <c r="AX355" s="11" t="s">
        <v>73</v>
      </c>
      <c r="AY355" s="215" t="s">
        <v>153</v>
      </c>
    </row>
    <row r="356" spans="2:51" s="12" customFormat="1" ht="13.5">
      <c r="B356" s="216"/>
      <c r="C356" s="217"/>
      <c r="D356" s="206" t="s">
        <v>163</v>
      </c>
      <c r="E356" s="218" t="s">
        <v>21</v>
      </c>
      <c r="F356" s="219" t="s">
        <v>165</v>
      </c>
      <c r="G356" s="217"/>
      <c r="H356" s="220">
        <v>380.64</v>
      </c>
      <c r="I356" s="221"/>
      <c r="J356" s="217"/>
      <c r="K356" s="217"/>
      <c r="L356" s="222"/>
      <c r="M356" s="223"/>
      <c r="N356" s="224"/>
      <c r="O356" s="224"/>
      <c r="P356" s="224"/>
      <c r="Q356" s="224"/>
      <c r="R356" s="224"/>
      <c r="S356" s="224"/>
      <c r="T356" s="225"/>
      <c r="AT356" s="226" t="s">
        <v>163</v>
      </c>
      <c r="AU356" s="226" t="s">
        <v>83</v>
      </c>
      <c r="AV356" s="12" t="s">
        <v>161</v>
      </c>
      <c r="AW356" s="12" t="s">
        <v>37</v>
      </c>
      <c r="AX356" s="12" t="s">
        <v>81</v>
      </c>
      <c r="AY356" s="226" t="s">
        <v>153</v>
      </c>
    </row>
    <row r="357" spans="2:51" s="11" customFormat="1" ht="13.5">
      <c r="B357" s="204"/>
      <c r="C357" s="205"/>
      <c r="D357" s="206" t="s">
        <v>163</v>
      </c>
      <c r="E357" s="205"/>
      <c r="F357" s="208" t="s">
        <v>705</v>
      </c>
      <c r="G357" s="205"/>
      <c r="H357" s="209">
        <v>399.672</v>
      </c>
      <c r="I357" s="210"/>
      <c r="J357" s="205"/>
      <c r="K357" s="205"/>
      <c r="L357" s="211"/>
      <c r="M357" s="212"/>
      <c r="N357" s="213"/>
      <c r="O357" s="213"/>
      <c r="P357" s="213"/>
      <c r="Q357" s="213"/>
      <c r="R357" s="213"/>
      <c r="S357" s="213"/>
      <c r="T357" s="214"/>
      <c r="AT357" s="215" t="s">
        <v>163</v>
      </c>
      <c r="AU357" s="215" t="s">
        <v>83</v>
      </c>
      <c r="AV357" s="11" t="s">
        <v>83</v>
      </c>
      <c r="AW357" s="11" t="s">
        <v>6</v>
      </c>
      <c r="AX357" s="11" t="s">
        <v>81</v>
      </c>
      <c r="AY357" s="215" t="s">
        <v>153</v>
      </c>
    </row>
    <row r="358" spans="2:65" s="1" customFormat="1" ht="25.5" customHeight="1">
      <c r="B358" s="41"/>
      <c r="C358" s="192" t="s">
        <v>706</v>
      </c>
      <c r="D358" s="192" t="s">
        <v>156</v>
      </c>
      <c r="E358" s="193" t="s">
        <v>707</v>
      </c>
      <c r="F358" s="194" t="s">
        <v>708</v>
      </c>
      <c r="G358" s="195" t="s">
        <v>159</v>
      </c>
      <c r="H358" s="196">
        <v>405.532</v>
      </c>
      <c r="I358" s="197"/>
      <c r="J358" s="198">
        <f>ROUND(I358*H358,2)</f>
        <v>0</v>
      </c>
      <c r="K358" s="194" t="s">
        <v>160</v>
      </c>
      <c r="L358" s="61"/>
      <c r="M358" s="199" t="s">
        <v>21</v>
      </c>
      <c r="N358" s="200" t="s">
        <v>44</v>
      </c>
      <c r="O358" s="42"/>
      <c r="P358" s="201">
        <f>O358*H358</f>
        <v>0</v>
      </c>
      <c r="Q358" s="201">
        <v>0.00021</v>
      </c>
      <c r="R358" s="201">
        <f>Q358*H358</f>
        <v>0.08516172</v>
      </c>
      <c r="S358" s="201">
        <v>0</v>
      </c>
      <c r="T358" s="202">
        <f>S358*H358</f>
        <v>0</v>
      </c>
      <c r="AR358" s="24" t="s">
        <v>231</v>
      </c>
      <c r="AT358" s="24" t="s">
        <v>156</v>
      </c>
      <c r="AU358" s="24" t="s">
        <v>83</v>
      </c>
      <c r="AY358" s="24" t="s">
        <v>153</v>
      </c>
      <c r="BE358" s="203">
        <f>IF(N358="základní",J358,0)</f>
        <v>0</v>
      </c>
      <c r="BF358" s="203">
        <f>IF(N358="snížená",J358,0)</f>
        <v>0</v>
      </c>
      <c r="BG358" s="203">
        <f>IF(N358="zákl. přenesená",J358,0)</f>
        <v>0</v>
      </c>
      <c r="BH358" s="203">
        <f>IF(N358="sníž. přenesená",J358,0)</f>
        <v>0</v>
      </c>
      <c r="BI358" s="203">
        <f>IF(N358="nulová",J358,0)</f>
        <v>0</v>
      </c>
      <c r="BJ358" s="24" t="s">
        <v>81</v>
      </c>
      <c r="BK358" s="203">
        <f>ROUND(I358*H358,2)</f>
        <v>0</v>
      </c>
      <c r="BL358" s="24" t="s">
        <v>231</v>
      </c>
      <c r="BM358" s="24" t="s">
        <v>709</v>
      </c>
    </row>
    <row r="359" spans="2:51" s="11" customFormat="1" ht="13.5">
      <c r="B359" s="204"/>
      <c r="C359" s="205"/>
      <c r="D359" s="206" t="s">
        <v>163</v>
      </c>
      <c r="E359" s="207" t="s">
        <v>21</v>
      </c>
      <c r="F359" s="208" t="s">
        <v>710</v>
      </c>
      <c r="G359" s="205"/>
      <c r="H359" s="209">
        <v>14.59</v>
      </c>
      <c r="I359" s="210"/>
      <c r="J359" s="205"/>
      <c r="K359" s="205"/>
      <c r="L359" s="211"/>
      <c r="M359" s="212"/>
      <c r="N359" s="213"/>
      <c r="O359" s="213"/>
      <c r="P359" s="213"/>
      <c r="Q359" s="213"/>
      <c r="R359" s="213"/>
      <c r="S359" s="213"/>
      <c r="T359" s="214"/>
      <c r="AT359" s="215" t="s">
        <v>163</v>
      </c>
      <c r="AU359" s="215" t="s">
        <v>83</v>
      </c>
      <c r="AV359" s="11" t="s">
        <v>83</v>
      </c>
      <c r="AW359" s="11" t="s">
        <v>37</v>
      </c>
      <c r="AX359" s="11" t="s">
        <v>73</v>
      </c>
      <c r="AY359" s="215" t="s">
        <v>153</v>
      </c>
    </row>
    <row r="360" spans="2:51" s="11" customFormat="1" ht="13.5">
      <c r="B360" s="204"/>
      <c r="C360" s="205"/>
      <c r="D360" s="206" t="s">
        <v>163</v>
      </c>
      <c r="E360" s="207" t="s">
        <v>21</v>
      </c>
      <c r="F360" s="208" t="s">
        <v>711</v>
      </c>
      <c r="G360" s="205"/>
      <c r="H360" s="209">
        <v>18.564</v>
      </c>
      <c r="I360" s="210"/>
      <c r="J360" s="205"/>
      <c r="K360" s="205"/>
      <c r="L360" s="211"/>
      <c r="M360" s="212"/>
      <c r="N360" s="213"/>
      <c r="O360" s="213"/>
      <c r="P360" s="213"/>
      <c r="Q360" s="213"/>
      <c r="R360" s="213"/>
      <c r="S360" s="213"/>
      <c r="T360" s="214"/>
      <c r="AT360" s="215" t="s">
        <v>163</v>
      </c>
      <c r="AU360" s="215" t="s">
        <v>83</v>
      </c>
      <c r="AV360" s="11" t="s">
        <v>83</v>
      </c>
      <c r="AW360" s="11" t="s">
        <v>37</v>
      </c>
      <c r="AX360" s="11" t="s">
        <v>73</v>
      </c>
      <c r="AY360" s="215" t="s">
        <v>153</v>
      </c>
    </row>
    <row r="361" spans="2:51" s="14" customFormat="1" ht="13.5">
      <c r="B361" s="248"/>
      <c r="C361" s="249"/>
      <c r="D361" s="206" t="s">
        <v>163</v>
      </c>
      <c r="E361" s="250" t="s">
        <v>21</v>
      </c>
      <c r="F361" s="251" t="s">
        <v>712</v>
      </c>
      <c r="G361" s="249"/>
      <c r="H361" s="252">
        <v>33.154</v>
      </c>
      <c r="I361" s="253"/>
      <c r="J361" s="249"/>
      <c r="K361" s="249"/>
      <c r="L361" s="254"/>
      <c r="M361" s="255"/>
      <c r="N361" s="256"/>
      <c r="O361" s="256"/>
      <c r="P361" s="256"/>
      <c r="Q361" s="256"/>
      <c r="R361" s="256"/>
      <c r="S361" s="256"/>
      <c r="T361" s="257"/>
      <c r="AT361" s="258" t="s">
        <v>163</v>
      </c>
      <c r="AU361" s="258" t="s">
        <v>83</v>
      </c>
      <c r="AV361" s="14" t="s">
        <v>166</v>
      </c>
      <c r="AW361" s="14" t="s">
        <v>37</v>
      </c>
      <c r="AX361" s="14" t="s">
        <v>73</v>
      </c>
      <c r="AY361" s="258" t="s">
        <v>153</v>
      </c>
    </row>
    <row r="362" spans="2:51" s="11" customFormat="1" ht="13.5">
      <c r="B362" s="204"/>
      <c r="C362" s="205"/>
      <c r="D362" s="206" t="s">
        <v>163</v>
      </c>
      <c r="E362" s="207" t="s">
        <v>21</v>
      </c>
      <c r="F362" s="208" t="s">
        <v>713</v>
      </c>
      <c r="G362" s="205"/>
      <c r="H362" s="209">
        <v>54.327</v>
      </c>
      <c r="I362" s="210"/>
      <c r="J362" s="205"/>
      <c r="K362" s="205"/>
      <c r="L362" s="211"/>
      <c r="M362" s="212"/>
      <c r="N362" s="213"/>
      <c r="O362" s="213"/>
      <c r="P362" s="213"/>
      <c r="Q362" s="213"/>
      <c r="R362" s="213"/>
      <c r="S362" s="213"/>
      <c r="T362" s="214"/>
      <c r="AT362" s="215" t="s">
        <v>163</v>
      </c>
      <c r="AU362" s="215" t="s">
        <v>83</v>
      </c>
      <c r="AV362" s="11" t="s">
        <v>83</v>
      </c>
      <c r="AW362" s="11" t="s">
        <v>37</v>
      </c>
      <c r="AX362" s="11" t="s">
        <v>73</v>
      </c>
      <c r="AY362" s="215" t="s">
        <v>153</v>
      </c>
    </row>
    <row r="363" spans="2:51" s="11" customFormat="1" ht="13.5">
      <c r="B363" s="204"/>
      <c r="C363" s="205"/>
      <c r="D363" s="206" t="s">
        <v>163</v>
      </c>
      <c r="E363" s="207" t="s">
        <v>21</v>
      </c>
      <c r="F363" s="208" t="s">
        <v>714</v>
      </c>
      <c r="G363" s="205"/>
      <c r="H363" s="209">
        <v>74.718</v>
      </c>
      <c r="I363" s="210"/>
      <c r="J363" s="205"/>
      <c r="K363" s="205"/>
      <c r="L363" s="211"/>
      <c r="M363" s="212"/>
      <c r="N363" s="213"/>
      <c r="O363" s="213"/>
      <c r="P363" s="213"/>
      <c r="Q363" s="213"/>
      <c r="R363" s="213"/>
      <c r="S363" s="213"/>
      <c r="T363" s="214"/>
      <c r="AT363" s="215" t="s">
        <v>163</v>
      </c>
      <c r="AU363" s="215" t="s">
        <v>83</v>
      </c>
      <c r="AV363" s="11" t="s">
        <v>83</v>
      </c>
      <c r="AW363" s="11" t="s">
        <v>37</v>
      </c>
      <c r="AX363" s="11" t="s">
        <v>73</v>
      </c>
      <c r="AY363" s="215" t="s">
        <v>153</v>
      </c>
    </row>
    <row r="364" spans="2:51" s="14" customFormat="1" ht="13.5">
      <c r="B364" s="248"/>
      <c r="C364" s="249"/>
      <c r="D364" s="206" t="s">
        <v>163</v>
      </c>
      <c r="E364" s="250" t="s">
        <v>21</v>
      </c>
      <c r="F364" s="251" t="s">
        <v>712</v>
      </c>
      <c r="G364" s="249"/>
      <c r="H364" s="252">
        <v>129.045</v>
      </c>
      <c r="I364" s="253"/>
      <c r="J364" s="249"/>
      <c r="K364" s="249"/>
      <c r="L364" s="254"/>
      <c r="M364" s="255"/>
      <c r="N364" s="256"/>
      <c r="O364" s="256"/>
      <c r="P364" s="256"/>
      <c r="Q364" s="256"/>
      <c r="R364" s="256"/>
      <c r="S364" s="256"/>
      <c r="T364" s="257"/>
      <c r="AT364" s="258" t="s">
        <v>163</v>
      </c>
      <c r="AU364" s="258" t="s">
        <v>83</v>
      </c>
      <c r="AV364" s="14" t="s">
        <v>166</v>
      </c>
      <c r="AW364" s="14" t="s">
        <v>37</v>
      </c>
      <c r="AX364" s="14" t="s">
        <v>73</v>
      </c>
      <c r="AY364" s="258" t="s">
        <v>153</v>
      </c>
    </row>
    <row r="365" spans="2:51" s="11" customFormat="1" ht="13.5">
      <c r="B365" s="204"/>
      <c r="C365" s="205"/>
      <c r="D365" s="206" t="s">
        <v>163</v>
      </c>
      <c r="E365" s="207" t="s">
        <v>21</v>
      </c>
      <c r="F365" s="208" t="s">
        <v>715</v>
      </c>
      <c r="G365" s="205"/>
      <c r="H365" s="209">
        <v>36.561</v>
      </c>
      <c r="I365" s="210"/>
      <c r="J365" s="205"/>
      <c r="K365" s="205"/>
      <c r="L365" s="211"/>
      <c r="M365" s="212"/>
      <c r="N365" s="213"/>
      <c r="O365" s="213"/>
      <c r="P365" s="213"/>
      <c r="Q365" s="213"/>
      <c r="R365" s="213"/>
      <c r="S365" s="213"/>
      <c r="T365" s="214"/>
      <c r="AT365" s="215" t="s">
        <v>163</v>
      </c>
      <c r="AU365" s="215" t="s">
        <v>83</v>
      </c>
      <c r="AV365" s="11" t="s">
        <v>83</v>
      </c>
      <c r="AW365" s="11" t="s">
        <v>37</v>
      </c>
      <c r="AX365" s="11" t="s">
        <v>73</v>
      </c>
      <c r="AY365" s="215" t="s">
        <v>153</v>
      </c>
    </row>
    <row r="366" spans="2:51" s="11" customFormat="1" ht="13.5">
      <c r="B366" s="204"/>
      <c r="C366" s="205"/>
      <c r="D366" s="206" t="s">
        <v>163</v>
      </c>
      <c r="E366" s="207" t="s">
        <v>21</v>
      </c>
      <c r="F366" s="208" t="s">
        <v>716</v>
      </c>
      <c r="G366" s="205"/>
      <c r="H366" s="209">
        <v>33.264</v>
      </c>
      <c r="I366" s="210"/>
      <c r="J366" s="205"/>
      <c r="K366" s="205"/>
      <c r="L366" s="211"/>
      <c r="M366" s="212"/>
      <c r="N366" s="213"/>
      <c r="O366" s="213"/>
      <c r="P366" s="213"/>
      <c r="Q366" s="213"/>
      <c r="R366" s="213"/>
      <c r="S366" s="213"/>
      <c r="T366" s="214"/>
      <c r="AT366" s="215" t="s">
        <v>163</v>
      </c>
      <c r="AU366" s="215" t="s">
        <v>83</v>
      </c>
      <c r="AV366" s="11" t="s">
        <v>83</v>
      </c>
      <c r="AW366" s="11" t="s">
        <v>37</v>
      </c>
      <c r="AX366" s="11" t="s">
        <v>73</v>
      </c>
      <c r="AY366" s="215" t="s">
        <v>153</v>
      </c>
    </row>
    <row r="367" spans="2:51" s="11" customFormat="1" ht="13.5">
      <c r="B367" s="204"/>
      <c r="C367" s="205"/>
      <c r="D367" s="206" t="s">
        <v>163</v>
      </c>
      <c r="E367" s="207" t="s">
        <v>21</v>
      </c>
      <c r="F367" s="208" t="s">
        <v>717</v>
      </c>
      <c r="G367" s="205"/>
      <c r="H367" s="209">
        <v>97.676</v>
      </c>
      <c r="I367" s="210"/>
      <c r="J367" s="205"/>
      <c r="K367" s="205"/>
      <c r="L367" s="211"/>
      <c r="M367" s="212"/>
      <c r="N367" s="213"/>
      <c r="O367" s="213"/>
      <c r="P367" s="213"/>
      <c r="Q367" s="213"/>
      <c r="R367" s="213"/>
      <c r="S367" s="213"/>
      <c r="T367" s="214"/>
      <c r="AT367" s="215" t="s">
        <v>163</v>
      </c>
      <c r="AU367" s="215" t="s">
        <v>83</v>
      </c>
      <c r="AV367" s="11" t="s">
        <v>83</v>
      </c>
      <c r="AW367" s="11" t="s">
        <v>37</v>
      </c>
      <c r="AX367" s="11" t="s">
        <v>73</v>
      </c>
      <c r="AY367" s="215" t="s">
        <v>153</v>
      </c>
    </row>
    <row r="368" spans="2:51" s="14" customFormat="1" ht="13.5">
      <c r="B368" s="248"/>
      <c r="C368" s="249"/>
      <c r="D368" s="206" t="s">
        <v>163</v>
      </c>
      <c r="E368" s="250" t="s">
        <v>21</v>
      </c>
      <c r="F368" s="251" t="s">
        <v>712</v>
      </c>
      <c r="G368" s="249"/>
      <c r="H368" s="252">
        <v>167.501</v>
      </c>
      <c r="I368" s="253"/>
      <c r="J368" s="249"/>
      <c r="K368" s="249"/>
      <c r="L368" s="254"/>
      <c r="M368" s="255"/>
      <c r="N368" s="256"/>
      <c r="O368" s="256"/>
      <c r="P368" s="256"/>
      <c r="Q368" s="256"/>
      <c r="R368" s="256"/>
      <c r="S368" s="256"/>
      <c r="T368" s="257"/>
      <c r="AT368" s="258" t="s">
        <v>163</v>
      </c>
      <c r="AU368" s="258" t="s">
        <v>83</v>
      </c>
      <c r="AV368" s="14" t="s">
        <v>166</v>
      </c>
      <c r="AW368" s="14" t="s">
        <v>37</v>
      </c>
      <c r="AX368" s="14" t="s">
        <v>73</v>
      </c>
      <c r="AY368" s="258" t="s">
        <v>153</v>
      </c>
    </row>
    <row r="369" spans="2:51" s="11" customFormat="1" ht="13.5">
      <c r="B369" s="204"/>
      <c r="C369" s="205"/>
      <c r="D369" s="206" t="s">
        <v>163</v>
      </c>
      <c r="E369" s="207" t="s">
        <v>21</v>
      </c>
      <c r="F369" s="208" t="s">
        <v>718</v>
      </c>
      <c r="G369" s="205"/>
      <c r="H369" s="209">
        <v>75.832</v>
      </c>
      <c r="I369" s="210"/>
      <c r="J369" s="205"/>
      <c r="K369" s="205"/>
      <c r="L369" s="211"/>
      <c r="M369" s="212"/>
      <c r="N369" s="213"/>
      <c r="O369" s="213"/>
      <c r="P369" s="213"/>
      <c r="Q369" s="213"/>
      <c r="R369" s="213"/>
      <c r="S369" s="213"/>
      <c r="T369" s="214"/>
      <c r="AT369" s="215" t="s">
        <v>163</v>
      </c>
      <c r="AU369" s="215" t="s">
        <v>83</v>
      </c>
      <c r="AV369" s="11" t="s">
        <v>83</v>
      </c>
      <c r="AW369" s="11" t="s">
        <v>37</v>
      </c>
      <c r="AX369" s="11" t="s">
        <v>73</v>
      </c>
      <c r="AY369" s="215" t="s">
        <v>153</v>
      </c>
    </row>
    <row r="370" spans="2:51" s="14" customFormat="1" ht="13.5">
      <c r="B370" s="248"/>
      <c r="C370" s="249"/>
      <c r="D370" s="206" t="s">
        <v>163</v>
      </c>
      <c r="E370" s="250" t="s">
        <v>21</v>
      </c>
      <c r="F370" s="251" t="s">
        <v>712</v>
      </c>
      <c r="G370" s="249"/>
      <c r="H370" s="252">
        <v>75.832</v>
      </c>
      <c r="I370" s="253"/>
      <c r="J370" s="249"/>
      <c r="K370" s="249"/>
      <c r="L370" s="254"/>
      <c r="M370" s="255"/>
      <c r="N370" s="256"/>
      <c r="O370" s="256"/>
      <c r="P370" s="256"/>
      <c r="Q370" s="256"/>
      <c r="R370" s="256"/>
      <c r="S370" s="256"/>
      <c r="T370" s="257"/>
      <c r="AT370" s="258" t="s">
        <v>163</v>
      </c>
      <c r="AU370" s="258" t="s">
        <v>83</v>
      </c>
      <c r="AV370" s="14" t="s">
        <v>166</v>
      </c>
      <c r="AW370" s="14" t="s">
        <v>37</v>
      </c>
      <c r="AX370" s="14" t="s">
        <v>73</v>
      </c>
      <c r="AY370" s="258" t="s">
        <v>153</v>
      </c>
    </row>
    <row r="371" spans="2:51" s="12" customFormat="1" ht="13.5">
      <c r="B371" s="216"/>
      <c r="C371" s="217"/>
      <c r="D371" s="206" t="s">
        <v>163</v>
      </c>
      <c r="E371" s="218" t="s">
        <v>21</v>
      </c>
      <c r="F371" s="219" t="s">
        <v>165</v>
      </c>
      <c r="G371" s="217"/>
      <c r="H371" s="220">
        <v>405.532</v>
      </c>
      <c r="I371" s="221"/>
      <c r="J371" s="217"/>
      <c r="K371" s="217"/>
      <c r="L371" s="222"/>
      <c r="M371" s="223"/>
      <c r="N371" s="224"/>
      <c r="O371" s="224"/>
      <c r="P371" s="224"/>
      <c r="Q371" s="224"/>
      <c r="R371" s="224"/>
      <c r="S371" s="224"/>
      <c r="T371" s="225"/>
      <c r="AT371" s="226" t="s">
        <v>163</v>
      </c>
      <c r="AU371" s="226" t="s">
        <v>83</v>
      </c>
      <c r="AV371" s="12" t="s">
        <v>161</v>
      </c>
      <c r="AW371" s="12" t="s">
        <v>37</v>
      </c>
      <c r="AX371" s="12" t="s">
        <v>81</v>
      </c>
      <c r="AY371" s="226" t="s">
        <v>153</v>
      </c>
    </row>
    <row r="372" spans="2:65" s="1" customFormat="1" ht="25.5" customHeight="1">
      <c r="B372" s="41"/>
      <c r="C372" s="192" t="s">
        <v>719</v>
      </c>
      <c r="D372" s="192" t="s">
        <v>156</v>
      </c>
      <c r="E372" s="193" t="s">
        <v>720</v>
      </c>
      <c r="F372" s="194" t="s">
        <v>721</v>
      </c>
      <c r="G372" s="195" t="s">
        <v>159</v>
      </c>
      <c r="H372" s="196">
        <v>405.532</v>
      </c>
      <c r="I372" s="197"/>
      <c r="J372" s="198">
        <f>ROUND(I372*H372,2)</f>
        <v>0</v>
      </c>
      <c r="K372" s="194" t="s">
        <v>160</v>
      </c>
      <c r="L372" s="61"/>
      <c r="M372" s="199" t="s">
        <v>21</v>
      </c>
      <c r="N372" s="200" t="s">
        <v>44</v>
      </c>
      <c r="O372" s="42"/>
      <c r="P372" s="201">
        <f>O372*H372</f>
        <v>0</v>
      </c>
      <c r="Q372" s="201">
        <v>0.00029</v>
      </c>
      <c r="R372" s="201">
        <f>Q372*H372</f>
        <v>0.11760427999999999</v>
      </c>
      <c r="S372" s="201">
        <v>0</v>
      </c>
      <c r="T372" s="202">
        <f>S372*H372</f>
        <v>0</v>
      </c>
      <c r="AR372" s="24" t="s">
        <v>231</v>
      </c>
      <c r="AT372" s="24" t="s">
        <v>156</v>
      </c>
      <c r="AU372" s="24" t="s">
        <v>83</v>
      </c>
      <c r="AY372" s="24" t="s">
        <v>153</v>
      </c>
      <c r="BE372" s="203">
        <f>IF(N372="základní",J372,0)</f>
        <v>0</v>
      </c>
      <c r="BF372" s="203">
        <f>IF(N372="snížená",J372,0)</f>
        <v>0</v>
      </c>
      <c r="BG372" s="203">
        <f>IF(N372="zákl. přenesená",J372,0)</f>
        <v>0</v>
      </c>
      <c r="BH372" s="203">
        <f>IF(N372="sníž. přenesená",J372,0)</f>
        <v>0</v>
      </c>
      <c r="BI372" s="203">
        <f>IF(N372="nulová",J372,0)</f>
        <v>0</v>
      </c>
      <c r="BJ372" s="24" t="s">
        <v>81</v>
      </c>
      <c r="BK372" s="203">
        <f>ROUND(I372*H372,2)</f>
        <v>0</v>
      </c>
      <c r="BL372" s="24" t="s">
        <v>231</v>
      </c>
      <c r="BM372" s="24" t="s">
        <v>722</v>
      </c>
    </row>
    <row r="373" spans="2:51" s="11" customFormat="1" ht="13.5">
      <c r="B373" s="204"/>
      <c r="C373" s="205"/>
      <c r="D373" s="206" t="s">
        <v>163</v>
      </c>
      <c r="E373" s="207" t="s">
        <v>21</v>
      </c>
      <c r="F373" s="208" t="s">
        <v>710</v>
      </c>
      <c r="G373" s="205"/>
      <c r="H373" s="209">
        <v>14.59</v>
      </c>
      <c r="I373" s="210"/>
      <c r="J373" s="205"/>
      <c r="K373" s="205"/>
      <c r="L373" s="211"/>
      <c r="M373" s="212"/>
      <c r="N373" s="213"/>
      <c r="O373" s="213"/>
      <c r="P373" s="213"/>
      <c r="Q373" s="213"/>
      <c r="R373" s="213"/>
      <c r="S373" s="213"/>
      <c r="T373" s="214"/>
      <c r="AT373" s="215" t="s">
        <v>163</v>
      </c>
      <c r="AU373" s="215" t="s">
        <v>83</v>
      </c>
      <c r="AV373" s="11" t="s">
        <v>83</v>
      </c>
      <c r="AW373" s="11" t="s">
        <v>37</v>
      </c>
      <c r="AX373" s="11" t="s">
        <v>73</v>
      </c>
      <c r="AY373" s="215" t="s">
        <v>153</v>
      </c>
    </row>
    <row r="374" spans="2:51" s="11" customFormat="1" ht="13.5">
      <c r="B374" s="204"/>
      <c r="C374" s="205"/>
      <c r="D374" s="206" t="s">
        <v>163</v>
      </c>
      <c r="E374" s="207" t="s">
        <v>21</v>
      </c>
      <c r="F374" s="208" t="s">
        <v>711</v>
      </c>
      <c r="G374" s="205"/>
      <c r="H374" s="209">
        <v>18.564</v>
      </c>
      <c r="I374" s="210"/>
      <c r="J374" s="205"/>
      <c r="K374" s="205"/>
      <c r="L374" s="211"/>
      <c r="M374" s="212"/>
      <c r="N374" s="213"/>
      <c r="O374" s="213"/>
      <c r="P374" s="213"/>
      <c r="Q374" s="213"/>
      <c r="R374" s="213"/>
      <c r="S374" s="213"/>
      <c r="T374" s="214"/>
      <c r="AT374" s="215" t="s">
        <v>163</v>
      </c>
      <c r="AU374" s="215" t="s">
        <v>83</v>
      </c>
      <c r="AV374" s="11" t="s">
        <v>83</v>
      </c>
      <c r="AW374" s="11" t="s">
        <v>37</v>
      </c>
      <c r="AX374" s="11" t="s">
        <v>73</v>
      </c>
      <c r="AY374" s="215" t="s">
        <v>153</v>
      </c>
    </row>
    <row r="375" spans="2:51" s="14" customFormat="1" ht="13.5">
      <c r="B375" s="248"/>
      <c r="C375" s="249"/>
      <c r="D375" s="206" t="s">
        <v>163</v>
      </c>
      <c r="E375" s="250" t="s">
        <v>21</v>
      </c>
      <c r="F375" s="251" t="s">
        <v>712</v>
      </c>
      <c r="G375" s="249"/>
      <c r="H375" s="252">
        <v>33.154</v>
      </c>
      <c r="I375" s="253"/>
      <c r="J375" s="249"/>
      <c r="K375" s="249"/>
      <c r="L375" s="254"/>
      <c r="M375" s="255"/>
      <c r="N375" s="256"/>
      <c r="O375" s="256"/>
      <c r="P375" s="256"/>
      <c r="Q375" s="256"/>
      <c r="R375" s="256"/>
      <c r="S375" s="256"/>
      <c r="T375" s="257"/>
      <c r="AT375" s="258" t="s">
        <v>163</v>
      </c>
      <c r="AU375" s="258" t="s">
        <v>83</v>
      </c>
      <c r="AV375" s="14" t="s">
        <v>166</v>
      </c>
      <c r="AW375" s="14" t="s">
        <v>37</v>
      </c>
      <c r="AX375" s="14" t="s">
        <v>73</v>
      </c>
      <c r="AY375" s="258" t="s">
        <v>153</v>
      </c>
    </row>
    <row r="376" spans="2:51" s="11" customFormat="1" ht="13.5">
      <c r="B376" s="204"/>
      <c r="C376" s="205"/>
      <c r="D376" s="206" t="s">
        <v>163</v>
      </c>
      <c r="E376" s="207" t="s">
        <v>21</v>
      </c>
      <c r="F376" s="208" t="s">
        <v>713</v>
      </c>
      <c r="G376" s="205"/>
      <c r="H376" s="209">
        <v>54.327</v>
      </c>
      <c r="I376" s="210"/>
      <c r="J376" s="205"/>
      <c r="K376" s="205"/>
      <c r="L376" s="211"/>
      <c r="M376" s="212"/>
      <c r="N376" s="213"/>
      <c r="O376" s="213"/>
      <c r="P376" s="213"/>
      <c r="Q376" s="213"/>
      <c r="R376" s="213"/>
      <c r="S376" s="213"/>
      <c r="T376" s="214"/>
      <c r="AT376" s="215" t="s">
        <v>163</v>
      </c>
      <c r="AU376" s="215" t="s">
        <v>83</v>
      </c>
      <c r="AV376" s="11" t="s">
        <v>83</v>
      </c>
      <c r="AW376" s="11" t="s">
        <v>37</v>
      </c>
      <c r="AX376" s="11" t="s">
        <v>73</v>
      </c>
      <c r="AY376" s="215" t="s">
        <v>153</v>
      </c>
    </row>
    <row r="377" spans="2:51" s="11" customFormat="1" ht="13.5">
      <c r="B377" s="204"/>
      <c r="C377" s="205"/>
      <c r="D377" s="206" t="s">
        <v>163</v>
      </c>
      <c r="E377" s="207" t="s">
        <v>21</v>
      </c>
      <c r="F377" s="208" t="s">
        <v>714</v>
      </c>
      <c r="G377" s="205"/>
      <c r="H377" s="209">
        <v>74.718</v>
      </c>
      <c r="I377" s="210"/>
      <c r="J377" s="205"/>
      <c r="K377" s="205"/>
      <c r="L377" s="211"/>
      <c r="M377" s="212"/>
      <c r="N377" s="213"/>
      <c r="O377" s="213"/>
      <c r="P377" s="213"/>
      <c r="Q377" s="213"/>
      <c r="R377" s="213"/>
      <c r="S377" s="213"/>
      <c r="T377" s="214"/>
      <c r="AT377" s="215" t="s">
        <v>163</v>
      </c>
      <c r="AU377" s="215" t="s">
        <v>83</v>
      </c>
      <c r="AV377" s="11" t="s">
        <v>83</v>
      </c>
      <c r="AW377" s="11" t="s">
        <v>37</v>
      </c>
      <c r="AX377" s="11" t="s">
        <v>73</v>
      </c>
      <c r="AY377" s="215" t="s">
        <v>153</v>
      </c>
    </row>
    <row r="378" spans="2:51" s="14" customFormat="1" ht="13.5">
      <c r="B378" s="248"/>
      <c r="C378" s="249"/>
      <c r="D378" s="206" t="s">
        <v>163</v>
      </c>
      <c r="E378" s="250" t="s">
        <v>21</v>
      </c>
      <c r="F378" s="251" t="s">
        <v>712</v>
      </c>
      <c r="G378" s="249"/>
      <c r="H378" s="252">
        <v>129.045</v>
      </c>
      <c r="I378" s="253"/>
      <c r="J378" s="249"/>
      <c r="K378" s="249"/>
      <c r="L378" s="254"/>
      <c r="M378" s="255"/>
      <c r="N378" s="256"/>
      <c r="O378" s="256"/>
      <c r="P378" s="256"/>
      <c r="Q378" s="256"/>
      <c r="R378" s="256"/>
      <c r="S378" s="256"/>
      <c r="T378" s="257"/>
      <c r="AT378" s="258" t="s">
        <v>163</v>
      </c>
      <c r="AU378" s="258" t="s">
        <v>83</v>
      </c>
      <c r="AV378" s="14" t="s">
        <v>166</v>
      </c>
      <c r="AW378" s="14" t="s">
        <v>37</v>
      </c>
      <c r="AX378" s="14" t="s">
        <v>73</v>
      </c>
      <c r="AY378" s="258" t="s">
        <v>153</v>
      </c>
    </row>
    <row r="379" spans="2:51" s="11" customFormat="1" ht="13.5">
      <c r="B379" s="204"/>
      <c r="C379" s="205"/>
      <c r="D379" s="206" t="s">
        <v>163</v>
      </c>
      <c r="E379" s="207" t="s">
        <v>21</v>
      </c>
      <c r="F379" s="208" t="s">
        <v>715</v>
      </c>
      <c r="G379" s="205"/>
      <c r="H379" s="209">
        <v>36.561</v>
      </c>
      <c r="I379" s="210"/>
      <c r="J379" s="205"/>
      <c r="K379" s="205"/>
      <c r="L379" s="211"/>
      <c r="M379" s="212"/>
      <c r="N379" s="213"/>
      <c r="O379" s="213"/>
      <c r="P379" s="213"/>
      <c r="Q379" s="213"/>
      <c r="R379" s="213"/>
      <c r="S379" s="213"/>
      <c r="T379" s="214"/>
      <c r="AT379" s="215" t="s">
        <v>163</v>
      </c>
      <c r="AU379" s="215" t="s">
        <v>83</v>
      </c>
      <c r="AV379" s="11" t="s">
        <v>83</v>
      </c>
      <c r="AW379" s="11" t="s">
        <v>37</v>
      </c>
      <c r="AX379" s="11" t="s">
        <v>73</v>
      </c>
      <c r="AY379" s="215" t="s">
        <v>153</v>
      </c>
    </row>
    <row r="380" spans="2:51" s="11" customFormat="1" ht="13.5">
      <c r="B380" s="204"/>
      <c r="C380" s="205"/>
      <c r="D380" s="206" t="s">
        <v>163</v>
      </c>
      <c r="E380" s="207" t="s">
        <v>21</v>
      </c>
      <c r="F380" s="208" t="s">
        <v>716</v>
      </c>
      <c r="G380" s="205"/>
      <c r="H380" s="209">
        <v>33.264</v>
      </c>
      <c r="I380" s="210"/>
      <c r="J380" s="205"/>
      <c r="K380" s="205"/>
      <c r="L380" s="211"/>
      <c r="M380" s="212"/>
      <c r="N380" s="213"/>
      <c r="O380" s="213"/>
      <c r="P380" s="213"/>
      <c r="Q380" s="213"/>
      <c r="R380" s="213"/>
      <c r="S380" s="213"/>
      <c r="T380" s="214"/>
      <c r="AT380" s="215" t="s">
        <v>163</v>
      </c>
      <c r="AU380" s="215" t="s">
        <v>83</v>
      </c>
      <c r="AV380" s="11" t="s">
        <v>83</v>
      </c>
      <c r="AW380" s="11" t="s">
        <v>37</v>
      </c>
      <c r="AX380" s="11" t="s">
        <v>73</v>
      </c>
      <c r="AY380" s="215" t="s">
        <v>153</v>
      </c>
    </row>
    <row r="381" spans="2:51" s="11" customFormat="1" ht="13.5">
      <c r="B381" s="204"/>
      <c r="C381" s="205"/>
      <c r="D381" s="206" t="s">
        <v>163</v>
      </c>
      <c r="E381" s="207" t="s">
        <v>21</v>
      </c>
      <c r="F381" s="208" t="s">
        <v>717</v>
      </c>
      <c r="G381" s="205"/>
      <c r="H381" s="209">
        <v>97.676</v>
      </c>
      <c r="I381" s="210"/>
      <c r="J381" s="205"/>
      <c r="K381" s="205"/>
      <c r="L381" s="211"/>
      <c r="M381" s="212"/>
      <c r="N381" s="213"/>
      <c r="O381" s="213"/>
      <c r="P381" s="213"/>
      <c r="Q381" s="213"/>
      <c r="R381" s="213"/>
      <c r="S381" s="213"/>
      <c r="T381" s="214"/>
      <c r="AT381" s="215" t="s">
        <v>163</v>
      </c>
      <c r="AU381" s="215" t="s">
        <v>83</v>
      </c>
      <c r="AV381" s="11" t="s">
        <v>83</v>
      </c>
      <c r="AW381" s="11" t="s">
        <v>37</v>
      </c>
      <c r="AX381" s="11" t="s">
        <v>73</v>
      </c>
      <c r="AY381" s="215" t="s">
        <v>153</v>
      </c>
    </row>
    <row r="382" spans="2:51" s="14" customFormat="1" ht="13.5">
      <c r="B382" s="248"/>
      <c r="C382" s="249"/>
      <c r="D382" s="206" t="s">
        <v>163</v>
      </c>
      <c r="E382" s="250" t="s">
        <v>21</v>
      </c>
      <c r="F382" s="251" t="s">
        <v>712</v>
      </c>
      <c r="G382" s="249"/>
      <c r="H382" s="252">
        <v>167.501</v>
      </c>
      <c r="I382" s="253"/>
      <c r="J382" s="249"/>
      <c r="K382" s="249"/>
      <c r="L382" s="254"/>
      <c r="M382" s="255"/>
      <c r="N382" s="256"/>
      <c r="O382" s="256"/>
      <c r="P382" s="256"/>
      <c r="Q382" s="256"/>
      <c r="R382" s="256"/>
      <c r="S382" s="256"/>
      <c r="T382" s="257"/>
      <c r="AT382" s="258" t="s">
        <v>163</v>
      </c>
      <c r="AU382" s="258" t="s">
        <v>83</v>
      </c>
      <c r="AV382" s="14" t="s">
        <v>166</v>
      </c>
      <c r="AW382" s="14" t="s">
        <v>37</v>
      </c>
      <c r="AX382" s="14" t="s">
        <v>73</v>
      </c>
      <c r="AY382" s="258" t="s">
        <v>153</v>
      </c>
    </row>
    <row r="383" spans="2:51" s="11" customFormat="1" ht="13.5">
      <c r="B383" s="204"/>
      <c r="C383" s="205"/>
      <c r="D383" s="206" t="s">
        <v>163</v>
      </c>
      <c r="E383" s="207" t="s">
        <v>21</v>
      </c>
      <c r="F383" s="208" t="s">
        <v>718</v>
      </c>
      <c r="G383" s="205"/>
      <c r="H383" s="209">
        <v>75.832</v>
      </c>
      <c r="I383" s="210"/>
      <c r="J383" s="205"/>
      <c r="K383" s="205"/>
      <c r="L383" s="211"/>
      <c r="M383" s="212"/>
      <c r="N383" s="213"/>
      <c r="O383" s="213"/>
      <c r="P383" s="213"/>
      <c r="Q383" s="213"/>
      <c r="R383" s="213"/>
      <c r="S383" s="213"/>
      <c r="T383" s="214"/>
      <c r="AT383" s="215" t="s">
        <v>163</v>
      </c>
      <c r="AU383" s="215" t="s">
        <v>83</v>
      </c>
      <c r="AV383" s="11" t="s">
        <v>83</v>
      </c>
      <c r="AW383" s="11" t="s">
        <v>37</v>
      </c>
      <c r="AX383" s="11" t="s">
        <v>73</v>
      </c>
      <c r="AY383" s="215" t="s">
        <v>153</v>
      </c>
    </row>
    <row r="384" spans="2:51" s="14" customFormat="1" ht="13.5">
      <c r="B384" s="248"/>
      <c r="C384" s="249"/>
      <c r="D384" s="206" t="s">
        <v>163</v>
      </c>
      <c r="E384" s="250" t="s">
        <v>21</v>
      </c>
      <c r="F384" s="251" t="s">
        <v>712</v>
      </c>
      <c r="G384" s="249"/>
      <c r="H384" s="252">
        <v>75.832</v>
      </c>
      <c r="I384" s="253"/>
      <c r="J384" s="249"/>
      <c r="K384" s="249"/>
      <c r="L384" s="254"/>
      <c r="M384" s="255"/>
      <c r="N384" s="256"/>
      <c r="O384" s="256"/>
      <c r="P384" s="256"/>
      <c r="Q384" s="256"/>
      <c r="R384" s="256"/>
      <c r="S384" s="256"/>
      <c r="T384" s="257"/>
      <c r="AT384" s="258" t="s">
        <v>163</v>
      </c>
      <c r="AU384" s="258" t="s">
        <v>83</v>
      </c>
      <c r="AV384" s="14" t="s">
        <v>166</v>
      </c>
      <c r="AW384" s="14" t="s">
        <v>37</v>
      </c>
      <c r="AX384" s="14" t="s">
        <v>73</v>
      </c>
      <c r="AY384" s="258" t="s">
        <v>153</v>
      </c>
    </row>
    <row r="385" spans="2:51" s="12" customFormat="1" ht="13.5">
      <c r="B385" s="216"/>
      <c r="C385" s="217"/>
      <c r="D385" s="206" t="s">
        <v>163</v>
      </c>
      <c r="E385" s="218" t="s">
        <v>21</v>
      </c>
      <c r="F385" s="219" t="s">
        <v>165</v>
      </c>
      <c r="G385" s="217"/>
      <c r="H385" s="220">
        <v>405.532</v>
      </c>
      <c r="I385" s="221"/>
      <c r="J385" s="217"/>
      <c r="K385" s="217"/>
      <c r="L385" s="222"/>
      <c r="M385" s="223"/>
      <c r="N385" s="224"/>
      <c r="O385" s="224"/>
      <c r="P385" s="224"/>
      <c r="Q385" s="224"/>
      <c r="R385" s="224"/>
      <c r="S385" s="224"/>
      <c r="T385" s="225"/>
      <c r="AT385" s="226" t="s">
        <v>163</v>
      </c>
      <c r="AU385" s="226" t="s">
        <v>83</v>
      </c>
      <c r="AV385" s="12" t="s">
        <v>161</v>
      </c>
      <c r="AW385" s="12" t="s">
        <v>37</v>
      </c>
      <c r="AX385" s="12" t="s">
        <v>81</v>
      </c>
      <c r="AY385" s="226" t="s">
        <v>153</v>
      </c>
    </row>
    <row r="386" spans="2:63" s="10" customFormat="1" ht="37.35" customHeight="1">
      <c r="B386" s="176"/>
      <c r="C386" s="177"/>
      <c r="D386" s="178" t="s">
        <v>72</v>
      </c>
      <c r="E386" s="179" t="s">
        <v>191</v>
      </c>
      <c r="F386" s="179" t="s">
        <v>723</v>
      </c>
      <c r="G386" s="177"/>
      <c r="H386" s="177"/>
      <c r="I386" s="180"/>
      <c r="J386" s="181">
        <f>BK386</f>
        <v>0</v>
      </c>
      <c r="K386" s="177"/>
      <c r="L386" s="182"/>
      <c r="M386" s="183"/>
      <c r="N386" s="184"/>
      <c r="O386" s="184"/>
      <c r="P386" s="185">
        <f>P387+P396</f>
        <v>0</v>
      </c>
      <c r="Q386" s="184"/>
      <c r="R386" s="185">
        <f>R387+R396</f>
        <v>0.12283</v>
      </c>
      <c r="S386" s="184"/>
      <c r="T386" s="186">
        <f>T387+T396</f>
        <v>0</v>
      </c>
      <c r="AR386" s="187" t="s">
        <v>166</v>
      </c>
      <c r="AT386" s="188" t="s">
        <v>72</v>
      </c>
      <c r="AU386" s="188" t="s">
        <v>73</v>
      </c>
      <c r="AY386" s="187" t="s">
        <v>153</v>
      </c>
      <c r="BK386" s="189">
        <f>BK387+BK396</f>
        <v>0</v>
      </c>
    </row>
    <row r="387" spans="2:63" s="10" customFormat="1" ht="19.9" customHeight="1">
      <c r="B387" s="176"/>
      <c r="C387" s="177"/>
      <c r="D387" s="178" t="s">
        <v>72</v>
      </c>
      <c r="E387" s="190" t="s">
        <v>724</v>
      </c>
      <c r="F387" s="190" t="s">
        <v>725</v>
      </c>
      <c r="G387" s="177"/>
      <c r="H387" s="177"/>
      <c r="I387" s="180"/>
      <c r="J387" s="191">
        <f>BK387</f>
        <v>0</v>
      </c>
      <c r="K387" s="177"/>
      <c r="L387" s="182"/>
      <c r="M387" s="183"/>
      <c r="N387" s="184"/>
      <c r="O387" s="184"/>
      <c r="P387" s="185">
        <f>SUM(P388:P395)</f>
        <v>0</v>
      </c>
      <c r="Q387" s="184"/>
      <c r="R387" s="185">
        <f>SUM(R388:R395)</f>
        <v>0.10822</v>
      </c>
      <c r="S387" s="184"/>
      <c r="T387" s="186">
        <f>SUM(T388:T395)</f>
        <v>0</v>
      </c>
      <c r="AR387" s="187" t="s">
        <v>166</v>
      </c>
      <c r="AT387" s="188" t="s">
        <v>72</v>
      </c>
      <c r="AU387" s="188" t="s">
        <v>81</v>
      </c>
      <c r="AY387" s="187" t="s">
        <v>153</v>
      </c>
      <c r="BK387" s="189">
        <f>SUM(BK388:BK395)</f>
        <v>0</v>
      </c>
    </row>
    <row r="388" spans="2:65" s="1" customFormat="1" ht="16.5" customHeight="1">
      <c r="B388" s="41"/>
      <c r="C388" s="192" t="s">
        <v>726</v>
      </c>
      <c r="D388" s="192" t="s">
        <v>156</v>
      </c>
      <c r="E388" s="193" t="s">
        <v>727</v>
      </c>
      <c r="F388" s="194" t="s">
        <v>728</v>
      </c>
      <c r="G388" s="195" t="s">
        <v>209</v>
      </c>
      <c r="H388" s="196">
        <v>35</v>
      </c>
      <c r="I388" s="197"/>
      <c r="J388" s="198">
        <f aca="true" t="shared" si="30" ref="J388:J395">ROUND(I388*H388,2)</f>
        <v>0</v>
      </c>
      <c r="K388" s="194" t="s">
        <v>428</v>
      </c>
      <c r="L388" s="61"/>
      <c r="M388" s="199" t="s">
        <v>21</v>
      </c>
      <c r="N388" s="200" t="s">
        <v>44</v>
      </c>
      <c r="O388" s="42"/>
      <c r="P388" s="201">
        <f aca="true" t="shared" si="31" ref="P388:P395">O388*H388</f>
        <v>0</v>
      </c>
      <c r="Q388" s="201">
        <v>0.00015</v>
      </c>
      <c r="R388" s="201">
        <f aca="true" t="shared" si="32" ref="R388:R395">Q388*H388</f>
        <v>0.0052499999999999995</v>
      </c>
      <c r="S388" s="201">
        <v>0</v>
      </c>
      <c r="T388" s="202">
        <f aca="true" t="shared" si="33" ref="T388:T395">S388*H388</f>
        <v>0</v>
      </c>
      <c r="AR388" s="24" t="s">
        <v>257</v>
      </c>
      <c r="AT388" s="24" t="s">
        <v>156</v>
      </c>
      <c r="AU388" s="24" t="s">
        <v>83</v>
      </c>
      <c r="AY388" s="24" t="s">
        <v>153</v>
      </c>
      <c r="BE388" s="203">
        <f aca="true" t="shared" si="34" ref="BE388:BE395">IF(N388="základní",J388,0)</f>
        <v>0</v>
      </c>
      <c r="BF388" s="203">
        <f aca="true" t="shared" si="35" ref="BF388:BF395">IF(N388="snížená",J388,0)</f>
        <v>0</v>
      </c>
      <c r="BG388" s="203">
        <f aca="true" t="shared" si="36" ref="BG388:BG395">IF(N388="zákl. přenesená",J388,0)</f>
        <v>0</v>
      </c>
      <c r="BH388" s="203">
        <f aca="true" t="shared" si="37" ref="BH388:BH395">IF(N388="sníž. přenesená",J388,0)</f>
        <v>0</v>
      </c>
      <c r="BI388" s="203">
        <f aca="true" t="shared" si="38" ref="BI388:BI395">IF(N388="nulová",J388,0)</f>
        <v>0</v>
      </c>
      <c r="BJ388" s="24" t="s">
        <v>81</v>
      </c>
      <c r="BK388" s="203">
        <f aca="true" t="shared" si="39" ref="BK388:BK395">ROUND(I388*H388,2)</f>
        <v>0</v>
      </c>
      <c r="BL388" s="24" t="s">
        <v>257</v>
      </c>
      <c r="BM388" s="24" t="s">
        <v>729</v>
      </c>
    </row>
    <row r="389" spans="2:65" s="1" customFormat="1" ht="16.5" customHeight="1">
      <c r="B389" s="41"/>
      <c r="C389" s="192" t="s">
        <v>730</v>
      </c>
      <c r="D389" s="192" t="s">
        <v>156</v>
      </c>
      <c r="E389" s="193" t="s">
        <v>731</v>
      </c>
      <c r="F389" s="194" t="s">
        <v>732</v>
      </c>
      <c r="G389" s="195" t="s">
        <v>209</v>
      </c>
      <c r="H389" s="196">
        <v>6</v>
      </c>
      <c r="I389" s="197"/>
      <c r="J389" s="198">
        <f t="shared" si="30"/>
        <v>0</v>
      </c>
      <c r="K389" s="194" t="s">
        <v>160</v>
      </c>
      <c r="L389" s="61"/>
      <c r="M389" s="199" t="s">
        <v>21</v>
      </c>
      <c r="N389" s="200" t="s">
        <v>44</v>
      </c>
      <c r="O389" s="42"/>
      <c r="P389" s="201">
        <f t="shared" si="31"/>
        <v>0</v>
      </c>
      <c r="Q389" s="201">
        <v>0.00136</v>
      </c>
      <c r="R389" s="201">
        <f t="shared" si="32"/>
        <v>0.00816</v>
      </c>
      <c r="S389" s="201">
        <v>0</v>
      </c>
      <c r="T389" s="202">
        <f t="shared" si="33"/>
        <v>0</v>
      </c>
      <c r="AR389" s="24" t="s">
        <v>257</v>
      </c>
      <c r="AT389" s="24" t="s">
        <v>156</v>
      </c>
      <c r="AU389" s="24" t="s">
        <v>83</v>
      </c>
      <c r="AY389" s="24" t="s">
        <v>153</v>
      </c>
      <c r="BE389" s="203">
        <f t="shared" si="34"/>
        <v>0</v>
      </c>
      <c r="BF389" s="203">
        <f t="shared" si="35"/>
        <v>0</v>
      </c>
      <c r="BG389" s="203">
        <f t="shared" si="36"/>
        <v>0</v>
      </c>
      <c r="BH389" s="203">
        <f t="shared" si="37"/>
        <v>0</v>
      </c>
      <c r="BI389" s="203">
        <f t="shared" si="38"/>
        <v>0</v>
      </c>
      <c r="BJ389" s="24" t="s">
        <v>81</v>
      </c>
      <c r="BK389" s="203">
        <f t="shared" si="39"/>
        <v>0</v>
      </c>
      <c r="BL389" s="24" t="s">
        <v>257</v>
      </c>
      <c r="BM389" s="24" t="s">
        <v>733</v>
      </c>
    </row>
    <row r="390" spans="2:65" s="1" customFormat="1" ht="16.5" customHeight="1">
      <c r="B390" s="41"/>
      <c r="C390" s="192" t="s">
        <v>734</v>
      </c>
      <c r="D390" s="192" t="s">
        <v>156</v>
      </c>
      <c r="E390" s="193" t="s">
        <v>735</v>
      </c>
      <c r="F390" s="194" t="s">
        <v>736</v>
      </c>
      <c r="G390" s="195" t="s">
        <v>209</v>
      </c>
      <c r="H390" s="196">
        <v>19</v>
      </c>
      <c r="I390" s="197"/>
      <c r="J390" s="198">
        <f t="shared" si="30"/>
        <v>0</v>
      </c>
      <c r="K390" s="194" t="s">
        <v>160</v>
      </c>
      <c r="L390" s="61"/>
      <c r="M390" s="199" t="s">
        <v>21</v>
      </c>
      <c r="N390" s="200" t="s">
        <v>44</v>
      </c>
      <c r="O390" s="42"/>
      <c r="P390" s="201">
        <f t="shared" si="31"/>
        <v>0</v>
      </c>
      <c r="Q390" s="201">
        <v>0.00484</v>
      </c>
      <c r="R390" s="201">
        <f t="shared" si="32"/>
        <v>0.09196</v>
      </c>
      <c r="S390" s="201">
        <v>0</v>
      </c>
      <c r="T390" s="202">
        <f t="shared" si="33"/>
        <v>0</v>
      </c>
      <c r="AR390" s="24" t="s">
        <v>257</v>
      </c>
      <c r="AT390" s="24" t="s">
        <v>156</v>
      </c>
      <c r="AU390" s="24" t="s">
        <v>83</v>
      </c>
      <c r="AY390" s="24" t="s">
        <v>153</v>
      </c>
      <c r="BE390" s="203">
        <f t="shared" si="34"/>
        <v>0</v>
      </c>
      <c r="BF390" s="203">
        <f t="shared" si="35"/>
        <v>0</v>
      </c>
      <c r="BG390" s="203">
        <f t="shared" si="36"/>
        <v>0</v>
      </c>
      <c r="BH390" s="203">
        <f t="shared" si="37"/>
        <v>0</v>
      </c>
      <c r="BI390" s="203">
        <f t="shared" si="38"/>
        <v>0</v>
      </c>
      <c r="BJ390" s="24" t="s">
        <v>81</v>
      </c>
      <c r="BK390" s="203">
        <f t="shared" si="39"/>
        <v>0</v>
      </c>
      <c r="BL390" s="24" t="s">
        <v>257</v>
      </c>
      <c r="BM390" s="24" t="s">
        <v>737</v>
      </c>
    </row>
    <row r="391" spans="2:65" s="1" customFormat="1" ht="16.5" customHeight="1">
      <c r="B391" s="41"/>
      <c r="C391" s="227" t="s">
        <v>738</v>
      </c>
      <c r="D391" s="227" t="s">
        <v>191</v>
      </c>
      <c r="E391" s="228" t="s">
        <v>739</v>
      </c>
      <c r="F391" s="229" t="s">
        <v>740</v>
      </c>
      <c r="G391" s="230" t="s">
        <v>209</v>
      </c>
      <c r="H391" s="231">
        <v>8</v>
      </c>
      <c r="I391" s="232"/>
      <c r="J391" s="233">
        <f t="shared" si="30"/>
        <v>0</v>
      </c>
      <c r="K391" s="229" t="s">
        <v>160</v>
      </c>
      <c r="L391" s="234"/>
      <c r="M391" s="235" t="s">
        <v>21</v>
      </c>
      <c r="N391" s="236" t="s">
        <v>44</v>
      </c>
      <c r="O391" s="42"/>
      <c r="P391" s="201">
        <f t="shared" si="31"/>
        <v>0</v>
      </c>
      <c r="Q391" s="201">
        <v>0.00015</v>
      </c>
      <c r="R391" s="201">
        <f t="shared" si="32"/>
        <v>0.0012</v>
      </c>
      <c r="S391" s="201">
        <v>0</v>
      </c>
      <c r="T391" s="202">
        <f t="shared" si="33"/>
        <v>0</v>
      </c>
      <c r="AR391" s="24" t="s">
        <v>415</v>
      </c>
      <c r="AT391" s="24" t="s">
        <v>191</v>
      </c>
      <c r="AU391" s="24" t="s">
        <v>83</v>
      </c>
      <c r="AY391" s="24" t="s">
        <v>153</v>
      </c>
      <c r="BE391" s="203">
        <f t="shared" si="34"/>
        <v>0</v>
      </c>
      <c r="BF391" s="203">
        <f t="shared" si="35"/>
        <v>0</v>
      </c>
      <c r="BG391" s="203">
        <f t="shared" si="36"/>
        <v>0</v>
      </c>
      <c r="BH391" s="203">
        <f t="shared" si="37"/>
        <v>0</v>
      </c>
      <c r="BI391" s="203">
        <f t="shared" si="38"/>
        <v>0</v>
      </c>
      <c r="BJ391" s="24" t="s">
        <v>81</v>
      </c>
      <c r="BK391" s="203">
        <f t="shared" si="39"/>
        <v>0</v>
      </c>
      <c r="BL391" s="24" t="s">
        <v>415</v>
      </c>
      <c r="BM391" s="24" t="s">
        <v>741</v>
      </c>
    </row>
    <row r="392" spans="2:65" s="1" customFormat="1" ht="16.5" customHeight="1">
      <c r="B392" s="41"/>
      <c r="C392" s="227" t="s">
        <v>742</v>
      </c>
      <c r="D392" s="227" t="s">
        <v>191</v>
      </c>
      <c r="E392" s="228" t="s">
        <v>743</v>
      </c>
      <c r="F392" s="229" t="s">
        <v>744</v>
      </c>
      <c r="G392" s="230" t="s">
        <v>209</v>
      </c>
      <c r="H392" s="231">
        <v>7</v>
      </c>
      <c r="I392" s="232"/>
      <c r="J392" s="233">
        <f t="shared" si="30"/>
        <v>0</v>
      </c>
      <c r="K392" s="229" t="s">
        <v>160</v>
      </c>
      <c r="L392" s="234"/>
      <c r="M392" s="235" t="s">
        <v>21</v>
      </c>
      <c r="N392" s="236" t="s">
        <v>44</v>
      </c>
      <c r="O392" s="42"/>
      <c r="P392" s="201">
        <f t="shared" si="31"/>
        <v>0</v>
      </c>
      <c r="Q392" s="201">
        <v>0.00015</v>
      </c>
      <c r="R392" s="201">
        <f t="shared" si="32"/>
        <v>0.00105</v>
      </c>
      <c r="S392" s="201">
        <v>0</v>
      </c>
      <c r="T392" s="202">
        <f t="shared" si="33"/>
        <v>0</v>
      </c>
      <c r="AR392" s="24" t="s">
        <v>415</v>
      </c>
      <c r="AT392" s="24" t="s">
        <v>191</v>
      </c>
      <c r="AU392" s="24" t="s">
        <v>83</v>
      </c>
      <c r="AY392" s="24" t="s">
        <v>153</v>
      </c>
      <c r="BE392" s="203">
        <f t="shared" si="34"/>
        <v>0</v>
      </c>
      <c r="BF392" s="203">
        <f t="shared" si="35"/>
        <v>0</v>
      </c>
      <c r="BG392" s="203">
        <f t="shared" si="36"/>
        <v>0</v>
      </c>
      <c r="BH392" s="203">
        <f t="shared" si="37"/>
        <v>0</v>
      </c>
      <c r="BI392" s="203">
        <f t="shared" si="38"/>
        <v>0</v>
      </c>
      <c r="BJ392" s="24" t="s">
        <v>81</v>
      </c>
      <c r="BK392" s="203">
        <f t="shared" si="39"/>
        <v>0</v>
      </c>
      <c r="BL392" s="24" t="s">
        <v>415</v>
      </c>
      <c r="BM392" s="24" t="s">
        <v>745</v>
      </c>
    </row>
    <row r="393" spans="2:65" s="1" customFormat="1" ht="16.5" customHeight="1">
      <c r="B393" s="41"/>
      <c r="C393" s="227" t="s">
        <v>746</v>
      </c>
      <c r="D393" s="227" t="s">
        <v>191</v>
      </c>
      <c r="E393" s="228" t="s">
        <v>747</v>
      </c>
      <c r="F393" s="229" t="s">
        <v>748</v>
      </c>
      <c r="G393" s="230" t="s">
        <v>209</v>
      </c>
      <c r="H393" s="231">
        <v>2</v>
      </c>
      <c r="I393" s="232"/>
      <c r="J393" s="233">
        <f t="shared" si="30"/>
        <v>0</v>
      </c>
      <c r="K393" s="229" t="s">
        <v>160</v>
      </c>
      <c r="L393" s="234"/>
      <c r="M393" s="235" t="s">
        <v>21</v>
      </c>
      <c r="N393" s="236" t="s">
        <v>44</v>
      </c>
      <c r="O393" s="42"/>
      <c r="P393" s="201">
        <f t="shared" si="31"/>
        <v>0</v>
      </c>
      <c r="Q393" s="201">
        <v>0.00015</v>
      </c>
      <c r="R393" s="201">
        <f t="shared" si="32"/>
        <v>0.0003</v>
      </c>
      <c r="S393" s="201">
        <v>0</v>
      </c>
      <c r="T393" s="202">
        <f t="shared" si="33"/>
        <v>0</v>
      </c>
      <c r="AR393" s="24" t="s">
        <v>415</v>
      </c>
      <c r="AT393" s="24" t="s">
        <v>191</v>
      </c>
      <c r="AU393" s="24" t="s">
        <v>83</v>
      </c>
      <c r="AY393" s="24" t="s">
        <v>153</v>
      </c>
      <c r="BE393" s="203">
        <f t="shared" si="34"/>
        <v>0</v>
      </c>
      <c r="BF393" s="203">
        <f t="shared" si="35"/>
        <v>0</v>
      </c>
      <c r="BG393" s="203">
        <f t="shared" si="36"/>
        <v>0</v>
      </c>
      <c r="BH393" s="203">
        <f t="shared" si="37"/>
        <v>0</v>
      </c>
      <c r="BI393" s="203">
        <f t="shared" si="38"/>
        <v>0</v>
      </c>
      <c r="BJ393" s="24" t="s">
        <v>81</v>
      </c>
      <c r="BK393" s="203">
        <f t="shared" si="39"/>
        <v>0</v>
      </c>
      <c r="BL393" s="24" t="s">
        <v>415</v>
      </c>
      <c r="BM393" s="24" t="s">
        <v>749</v>
      </c>
    </row>
    <row r="394" spans="2:65" s="1" customFormat="1" ht="16.5" customHeight="1">
      <c r="B394" s="41"/>
      <c r="C394" s="227" t="s">
        <v>750</v>
      </c>
      <c r="D394" s="227" t="s">
        <v>191</v>
      </c>
      <c r="E394" s="228" t="s">
        <v>751</v>
      </c>
      <c r="F394" s="229" t="s">
        <v>748</v>
      </c>
      <c r="G394" s="230" t="s">
        <v>209</v>
      </c>
      <c r="H394" s="231">
        <v>2</v>
      </c>
      <c r="I394" s="232"/>
      <c r="J394" s="233">
        <f t="shared" si="30"/>
        <v>0</v>
      </c>
      <c r="K394" s="229" t="s">
        <v>160</v>
      </c>
      <c r="L394" s="234"/>
      <c r="M394" s="235" t="s">
        <v>21</v>
      </c>
      <c r="N394" s="236" t="s">
        <v>44</v>
      </c>
      <c r="O394" s="42"/>
      <c r="P394" s="201">
        <f t="shared" si="31"/>
        <v>0</v>
      </c>
      <c r="Q394" s="201">
        <v>0.00015</v>
      </c>
      <c r="R394" s="201">
        <f t="shared" si="32"/>
        <v>0.0003</v>
      </c>
      <c r="S394" s="201">
        <v>0</v>
      </c>
      <c r="T394" s="202">
        <f t="shared" si="33"/>
        <v>0</v>
      </c>
      <c r="AR394" s="24" t="s">
        <v>415</v>
      </c>
      <c r="AT394" s="24" t="s">
        <v>191</v>
      </c>
      <c r="AU394" s="24" t="s">
        <v>83</v>
      </c>
      <c r="AY394" s="24" t="s">
        <v>153</v>
      </c>
      <c r="BE394" s="203">
        <f t="shared" si="34"/>
        <v>0</v>
      </c>
      <c r="BF394" s="203">
        <f t="shared" si="35"/>
        <v>0</v>
      </c>
      <c r="BG394" s="203">
        <f t="shared" si="36"/>
        <v>0</v>
      </c>
      <c r="BH394" s="203">
        <f t="shared" si="37"/>
        <v>0</v>
      </c>
      <c r="BI394" s="203">
        <f t="shared" si="38"/>
        <v>0</v>
      </c>
      <c r="BJ394" s="24" t="s">
        <v>81</v>
      </c>
      <c r="BK394" s="203">
        <f t="shared" si="39"/>
        <v>0</v>
      </c>
      <c r="BL394" s="24" t="s">
        <v>415</v>
      </c>
      <c r="BM394" s="24" t="s">
        <v>752</v>
      </c>
    </row>
    <row r="395" spans="2:65" s="1" customFormat="1" ht="16.5" customHeight="1">
      <c r="B395" s="41"/>
      <c r="C395" s="192" t="s">
        <v>753</v>
      </c>
      <c r="D395" s="192" t="s">
        <v>156</v>
      </c>
      <c r="E395" s="193" t="s">
        <v>754</v>
      </c>
      <c r="F395" s="194" t="s">
        <v>755</v>
      </c>
      <c r="G395" s="195" t="s">
        <v>312</v>
      </c>
      <c r="H395" s="237"/>
      <c r="I395" s="197"/>
      <c r="J395" s="198">
        <f t="shared" si="30"/>
        <v>0</v>
      </c>
      <c r="K395" s="194" t="s">
        <v>160</v>
      </c>
      <c r="L395" s="61"/>
      <c r="M395" s="199" t="s">
        <v>21</v>
      </c>
      <c r="N395" s="200" t="s">
        <v>44</v>
      </c>
      <c r="O395" s="42"/>
      <c r="P395" s="201">
        <f t="shared" si="31"/>
        <v>0</v>
      </c>
      <c r="Q395" s="201">
        <v>0</v>
      </c>
      <c r="R395" s="201">
        <f t="shared" si="32"/>
        <v>0</v>
      </c>
      <c r="S395" s="201">
        <v>0</v>
      </c>
      <c r="T395" s="202">
        <f t="shared" si="33"/>
        <v>0</v>
      </c>
      <c r="AR395" s="24" t="s">
        <v>231</v>
      </c>
      <c r="AT395" s="24" t="s">
        <v>156</v>
      </c>
      <c r="AU395" s="24" t="s">
        <v>83</v>
      </c>
      <c r="AY395" s="24" t="s">
        <v>153</v>
      </c>
      <c r="BE395" s="203">
        <f t="shared" si="34"/>
        <v>0</v>
      </c>
      <c r="BF395" s="203">
        <f t="shared" si="35"/>
        <v>0</v>
      </c>
      <c r="BG395" s="203">
        <f t="shared" si="36"/>
        <v>0</v>
      </c>
      <c r="BH395" s="203">
        <f t="shared" si="37"/>
        <v>0</v>
      </c>
      <c r="BI395" s="203">
        <f t="shared" si="38"/>
        <v>0</v>
      </c>
      <c r="BJ395" s="24" t="s">
        <v>81</v>
      </c>
      <c r="BK395" s="203">
        <f t="shared" si="39"/>
        <v>0</v>
      </c>
      <c r="BL395" s="24" t="s">
        <v>231</v>
      </c>
      <c r="BM395" s="24" t="s">
        <v>756</v>
      </c>
    </row>
    <row r="396" spans="2:63" s="10" customFormat="1" ht="29.85" customHeight="1">
      <c r="B396" s="176"/>
      <c r="C396" s="177"/>
      <c r="D396" s="178" t="s">
        <v>72</v>
      </c>
      <c r="E396" s="190" t="s">
        <v>757</v>
      </c>
      <c r="F396" s="190" t="s">
        <v>758</v>
      </c>
      <c r="G396" s="177"/>
      <c r="H396" s="177"/>
      <c r="I396" s="180"/>
      <c r="J396" s="191">
        <f>BK396</f>
        <v>0</v>
      </c>
      <c r="K396" s="177"/>
      <c r="L396" s="182"/>
      <c r="M396" s="183"/>
      <c r="N396" s="184"/>
      <c r="O396" s="184"/>
      <c r="P396" s="185">
        <f>P397</f>
        <v>0</v>
      </c>
      <c r="Q396" s="184"/>
      <c r="R396" s="185">
        <f>R397</f>
        <v>0.01461</v>
      </c>
      <c r="S396" s="184"/>
      <c r="T396" s="186">
        <f>T397</f>
        <v>0</v>
      </c>
      <c r="AR396" s="187" t="s">
        <v>166</v>
      </c>
      <c r="AT396" s="188" t="s">
        <v>72</v>
      </c>
      <c r="AU396" s="188" t="s">
        <v>81</v>
      </c>
      <c r="AY396" s="187" t="s">
        <v>153</v>
      </c>
      <c r="BK396" s="189">
        <f>BK397</f>
        <v>0</v>
      </c>
    </row>
    <row r="397" spans="2:65" s="1" customFormat="1" ht="25.5" customHeight="1">
      <c r="B397" s="41"/>
      <c r="C397" s="192" t="s">
        <v>759</v>
      </c>
      <c r="D397" s="192" t="s">
        <v>156</v>
      </c>
      <c r="E397" s="193" t="s">
        <v>760</v>
      </c>
      <c r="F397" s="194" t="s">
        <v>761</v>
      </c>
      <c r="G397" s="195" t="s">
        <v>209</v>
      </c>
      <c r="H397" s="196">
        <v>1</v>
      </c>
      <c r="I397" s="197"/>
      <c r="J397" s="198">
        <f>ROUND(I397*H397,2)</f>
        <v>0</v>
      </c>
      <c r="K397" s="194" t="s">
        <v>160</v>
      </c>
      <c r="L397" s="61"/>
      <c r="M397" s="199" t="s">
        <v>21</v>
      </c>
      <c r="N397" s="200" t="s">
        <v>44</v>
      </c>
      <c r="O397" s="42"/>
      <c r="P397" s="201">
        <f>O397*H397</f>
        <v>0</v>
      </c>
      <c r="Q397" s="201">
        <v>0.01461</v>
      </c>
      <c r="R397" s="201">
        <f>Q397*H397</f>
        <v>0.01461</v>
      </c>
      <c r="S397" s="201">
        <v>0</v>
      </c>
      <c r="T397" s="202">
        <f>S397*H397</f>
        <v>0</v>
      </c>
      <c r="AR397" s="24" t="s">
        <v>257</v>
      </c>
      <c r="AT397" s="24" t="s">
        <v>156</v>
      </c>
      <c r="AU397" s="24" t="s">
        <v>83</v>
      </c>
      <c r="AY397" s="24" t="s">
        <v>153</v>
      </c>
      <c r="BE397" s="203">
        <f>IF(N397="základní",J397,0)</f>
        <v>0</v>
      </c>
      <c r="BF397" s="203">
        <f>IF(N397="snížená",J397,0)</f>
        <v>0</v>
      </c>
      <c r="BG397" s="203">
        <f>IF(N397="zákl. přenesená",J397,0)</f>
        <v>0</v>
      </c>
      <c r="BH397" s="203">
        <f>IF(N397="sníž. přenesená",J397,0)</f>
        <v>0</v>
      </c>
      <c r="BI397" s="203">
        <f>IF(N397="nulová",J397,0)</f>
        <v>0</v>
      </c>
      <c r="BJ397" s="24" t="s">
        <v>81</v>
      </c>
      <c r="BK397" s="203">
        <f>ROUND(I397*H397,2)</f>
        <v>0</v>
      </c>
      <c r="BL397" s="24" t="s">
        <v>257</v>
      </c>
      <c r="BM397" s="24" t="s">
        <v>762</v>
      </c>
    </row>
    <row r="398" spans="2:63" s="10" customFormat="1" ht="37.35" customHeight="1">
      <c r="B398" s="176"/>
      <c r="C398" s="177"/>
      <c r="D398" s="178" t="s">
        <v>72</v>
      </c>
      <c r="E398" s="179" t="s">
        <v>763</v>
      </c>
      <c r="F398" s="179" t="s">
        <v>764</v>
      </c>
      <c r="G398" s="177"/>
      <c r="H398" s="177"/>
      <c r="I398" s="180"/>
      <c r="J398" s="181">
        <f>BK398</f>
        <v>0</v>
      </c>
      <c r="K398" s="177"/>
      <c r="L398" s="182"/>
      <c r="M398" s="183"/>
      <c r="N398" s="184"/>
      <c r="O398" s="184"/>
      <c r="P398" s="185">
        <f>P399</f>
        <v>0</v>
      </c>
      <c r="Q398" s="184"/>
      <c r="R398" s="185">
        <f>R399</f>
        <v>0</v>
      </c>
      <c r="S398" s="184"/>
      <c r="T398" s="186">
        <f>T399</f>
        <v>0</v>
      </c>
      <c r="AR398" s="187" t="s">
        <v>161</v>
      </c>
      <c r="AT398" s="188" t="s">
        <v>72</v>
      </c>
      <c r="AU398" s="188" t="s">
        <v>73</v>
      </c>
      <c r="AY398" s="187" t="s">
        <v>153</v>
      </c>
      <c r="BK398" s="189">
        <f>BK399</f>
        <v>0</v>
      </c>
    </row>
    <row r="399" spans="2:65" s="1" customFormat="1" ht="16.5" customHeight="1">
      <c r="B399" s="41"/>
      <c r="C399" s="192" t="s">
        <v>765</v>
      </c>
      <c r="D399" s="192" t="s">
        <v>156</v>
      </c>
      <c r="E399" s="193" t="s">
        <v>766</v>
      </c>
      <c r="F399" s="194" t="s">
        <v>767</v>
      </c>
      <c r="G399" s="195" t="s">
        <v>768</v>
      </c>
      <c r="H399" s="196">
        <v>76.5</v>
      </c>
      <c r="I399" s="197"/>
      <c r="J399" s="198">
        <f>ROUND(I399*H399,2)</f>
        <v>0</v>
      </c>
      <c r="K399" s="194" t="s">
        <v>428</v>
      </c>
      <c r="L399" s="61"/>
      <c r="M399" s="199" t="s">
        <v>21</v>
      </c>
      <c r="N399" s="200" t="s">
        <v>44</v>
      </c>
      <c r="O399" s="42"/>
      <c r="P399" s="201">
        <f>O399*H399</f>
        <v>0</v>
      </c>
      <c r="Q399" s="201">
        <v>0</v>
      </c>
      <c r="R399" s="201">
        <f>Q399*H399</f>
        <v>0</v>
      </c>
      <c r="S399" s="201">
        <v>0</v>
      </c>
      <c r="T399" s="202">
        <f>S399*H399</f>
        <v>0</v>
      </c>
      <c r="AR399" s="24" t="s">
        <v>769</v>
      </c>
      <c r="AT399" s="24" t="s">
        <v>156</v>
      </c>
      <c r="AU399" s="24" t="s">
        <v>81</v>
      </c>
      <c r="AY399" s="24" t="s">
        <v>153</v>
      </c>
      <c r="BE399" s="203">
        <f>IF(N399="základní",J399,0)</f>
        <v>0</v>
      </c>
      <c r="BF399" s="203">
        <f>IF(N399="snížená",J399,0)</f>
        <v>0</v>
      </c>
      <c r="BG399" s="203">
        <f>IF(N399="zákl. přenesená",J399,0)</f>
        <v>0</v>
      </c>
      <c r="BH399" s="203">
        <f>IF(N399="sníž. přenesená",J399,0)</f>
        <v>0</v>
      </c>
      <c r="BI399" s="203">
        <f>IF(N399="nulová",J399,0)</f>
        <v>0</v>
      </c>
      <c r="BJ399" s="24" t="s">
        <v>81</v>
      </c>
      <c r="BK399" s="203">
        <f>ROUND(I399*H399,2)</f>
        <v>0</v>
      </c>
      <c r="BL399" s="24" t="s">
        <v>769</v>
      </c>
      <c r="BM399" s="24" t="s">
        <v>770</v>
      </c>
    </row>
    <row r="400" spans="2:63" s="10" customFormat="1" ht="37.35" customHeight="1">
      <c r="B400" s="176"/>
      <c r="C400" s="177"/>
      <c r="D400" s="178" t="s">
        <v>72</v>
      </c>
      <c r="E400" s="179" t="s">
        <v>771</v>
      </c>
      <c r="F400" s="179" t="s">
        <v>772</v>
      </c>
      <c r="G400" s="177"/>
      <c r="H400" s="177"/>
      <c r="I400" s="180"/>
      <c r="J400" s="181">
        <f>BK400</f>
        <v>0</v>
      </c>
      <c r="K400" s="177"/>
      <c r="L400" s="182"/>
      <c r="M400" s="183"/>
      <c r="N400" s="184"/>
      <c r="O400" s="184"/>
      <c r="P400" s="185">
        <f>P401</f>
        <v>0</v>
      </c>
      <c r="Q400" s="184"/>
      <c r="R400" s="185">
        <f>R401</f>
        <v>0.000695</v>
      </c>
      <c r="S400" s="184"/>
      <c r="T400" s="186">
        <f>T401</f>
        <v>0</v>
      </c>
      <c r="AR400" s="187" t="s">
        <v>175</v>
      </c>
      <c r="AT400" s="188" t="s">
        <v>72</v>
      </c>
      <c r="AU400" s="188" t="s">
        <v>73</v>
      </c>
      <c r="AY400" s="187" t="s">
        <v>153</v>
      </c>
      <c r="BK400" s="189">
        <f>BK401</f>
        <v>0</v>
      </c>
    </row>
    <row r="401" spans="2:63" s="10" customFormat="1" ht="19.9" customHeight="1">
      <c r="B401" s="176"/>
      <c r="C401" s="177"/>
      <c r="D401" s="178" t="s">
        <v>72</v>
      </c>
      <c r="E401" s="190" t="s">
        <v>773</v>
      </c>
      <c r="F401" s="190" t="s">
        <v>774</v>
      </c>
      <c r="G401" s="177"/>
      <c r="H401" s="177"/>
      <c r="I401" s="180"/>
      <c r="J401" s="191">
        <f>BK401</f>
        <v>0</v>
      </c>
      <c r="K401" s="177"/>
      <c r="L401" s="182"/>
      <c r="M401" s="183"/>
      <c r="N401" s="184"/>
      <c r="O401" s="184"/>
      <c r="P401" s="185">
        <f>SUM(P402:P405)</f>
        <v>0</v>
      </c>
      <c r="Q401" s="184"/>
      <c r="R401" s="185">
        <f>SUM(R402:R405)</f>
        <v>0.000695</v>
      </c>
      <c r="S401" s="184"/>
      <c r="T401" s="186">
        <f>SUM(T402:T405)</f>
        <v>0</v>
      </c>
      <c r="AR401" s="187" t="s">
        <v>175</v>
      </c>
      <c r="AT401" s="188" t="s">
        <v>72</v>
      </c>
      <c r="AU401" s="188" t="s">
        <v>81</v>
      </c>
      <c r="AY401" s="187" t="s">
        <v>153</v>
      </c>
      <c r="BK401" s="189">
        <f>SUM(BK402:BK405)</f>
        <v>0</v>
      </c>
    </row>
    <row r="402" spans="2:65" s="1" customFormat="1" ht="16.5" customHeight="1">
      <c r="B402" s="41"/>
      <c r="C402" s="192" t="s">
        <v>81</v>
      </c>
      <c r="D402" s="192" t="s">
        <v>156</v>
      </c>
      <c r="E402" s="193" t="s">
        <v>775</v>
      </c>
      <c r="F402" s="194" t="s">
        <v>776</v>
      </c>
      <c r="G402" s="195" t="s">
        <v>777</v>
      </c>
      <c r="H402" s="196">
        <v>1</v>
      </c>
      <c r="I402" s="197"/>
      <c r="J402" s="198">
        <f>ROUND(I402*H402,2)</f>
        <v>0</v>
      </c>
      <c r="K402" s="194" t="s">
        <v>160</v>
      </c>
      <c r="L402" s="61"/>
      <c r="M402" s="199" t="s">
        <v>21</v>
      </c>
      <c r="N402" s="200" t="s">
        <v>44</v>
      </c>
      <c r="O402" s="42"/>
      <c r="P402" s="201">
        <f>O402*H402</f>
        <v>0</v>
      </c>
      <c r="Q402" s="201">
        <v>0</v>
      </c>
      <c r="R402" s="201">
        <f>Q402*H402</f>
        <v>0</v>
      </c>
      <c r="S402" s="201">
        <v>0</v>
      </c>
      <c r="T402" s="202">
        <f>S402*H402</f>
        <v>0</v>
      </c>
      <c r="AR402" s="24" t="s">
        <v>778</v>
      </c>
      <c r="AT402" s="24" t="s">
        <v>156</v>
      </c>
      <c r="AU402" s="24" t="s">
        <v>83</v>
      </c>
      <c r="AY402" s="24" t="s">
        <v>153</v>
      </c>
      <c r="BE402" s="203">
        <f>IF(N402="základní",J402,0)</f>
        <v>0</v>
      </c>
      <c r="BF402" s="203">
        <f>IF(N402="snížená",J402,0)</f>
        <v>0</v>
      </c>
      <c r="BG402" s="203">
        <f>IF(N402="zákl. přenesená",J402,0)</f>
        <v>0</v>
      </c>
      <c r="BH402" s="203">
        <f>IF(N402="sníž. přenesená",J402,0)</f>
        <v>0</v>
      </c>
      <c r="BI402" s="203">
        <f>IF(N402="nulová",J402,0)</f>
        <v>0</v>
      </c>
      <c r="BJ402" s="24" t="s">
        <v>81</v>
      </c>
      <c r="BK402" s="203">
        <f>ROUND(I402*H402,2)</f>
        <v>0</v>
      </c>
      <c r="BL402" s="24" t="s">
        <v>778</v>
      </c>
      <c r="BM402" s="24" t="s">
        <v>779</v>
      </c>
    </row>
    <row r="403" spans="2:65" s="1" customFormat="1" ht="16.5" customHeight="1">
      <c r="B403" s="41"/>
      <c r="C403" s="192" t="s">
        <v>780</v>
      </c>
      <c r="D403" s="192" t="s">
        <v>156</v>
      </c>
      <c r="E403" s="193" t="s">
        <v>781</v>
      </c>
      <c r="F403" s="194" t="s">
        <v>782</v>
      </c>
      <c r="G403" s="195" t="s">
        <v>182</v>
      </c>
      <c r="H403" s="196">
        <v>0.5</v>
      </c>
      <c r="I403" s="197"/>
      <c r="J403" s="198">
        <f>ROUND(I403*H403,2)</f>
        <v>0</v>
      </c>
      <c r="K403" s="194" t="s">
        <v>160</v>
      </c>
      <c r="L403" s="61"/>
      <c r="M403" s="199" t="s">
        <v>21</v>
      </c>
      <c r="N403" s="200" t="s">
        <v>44</v>
      </c>
      <c r="O403" s="42"/>
      <c r="P403" s="201">
        <f>O403*H403</f>
        <v>0</v>
      </c>
      <c r="Q403" s="201">
        <v>0.00035</v>
      </c>
      <c r="R403" s="201">
        <f>Q403*H403</f>
        <v>0.000175</v>
      </c>
      <c r="S403" s="201">
        <v>0</v>
      </c>
      <c r="T403" s="202">
        <f>S403*H403</f>
        <v>0</v>
      </c>
      <c r="AR403" s="24" t="s">
        <v>231</v>
      </c>
      <c r="AT403" s="24" t="s">
        <v>156</v>
      </c>
      <c r="AU403" s="24" t="s">
        <v>83</v>
      </c>
      <c r="AY403" s="24" t="s">
        <v>153</v>
      </c>
      <c r="BE403" s="203">
        <f>IF(N403="základní",J403,0)</f>
        <v>0</v>
      </c>
      <c r="BF403" s="203">
        <f>IF(N403="snížená",J403,0)</f>
        <v>0</v>
      </c>
      <c r="BG403" s="203">
        <f>IF(N403="zákl. přenesená",J403,0)</f>
        <v>0</v>
      </c>
      <c r="BH403" s="203">
        <f>IF(N403="sníž. přenesená",J403,0)</f>
        <v>0</v>
      </c>
      <c r="BI403" s="203">
        <f>IF(N403="nulová",J403,0)</f>
        <v>0</v>
      </c>
      <c r="BJ403" s="24" t="s">
        <v>81</v>
      </c>
      <c r="BK403" s="203">
        <f>ROUND(I403*H403,2)</f>
        <v>0</v>
      </c>
      <c r="BL403" s="24" t="s">
        <v>231</v>
      </c>
      <c r="BM403" s="24" t="s">
        <v>783</v>
      </c>
    </row>
    <row r="404" spans="2:65" s="1" customFormat="1" ht="16.5" customHeight="1">
      <c r="B404" s="41"/>
      <c r="C404" s="192" t="s">
        <v>784</v>
      </c>
      <c r="D404" s="192" t="s">
        <v>156</v>
      </c>
      <c r="E404" s="193" t="s">
        <v>785</v>
      </c>
      <c r="F404" s="194" t="s">
        <v>786</v>
      </c>
      <c r="G404" s="195" t="s">
        <v>209</v>
      </c>
      <c r="H404" s="196">
        <v>1</v>
      </c>
      <c r="I404" s="197"/>
      <c r="J404" s="198">
        <f>ROUND(I404*H404,2)</f>
        <v>0</v>
      </c>
      <c r="K404" s="194" t="s">
        <v>160</v>
      </c>
      <c r="L404" s="61"/>
      <c r="M404" s="199" t="s">
        <v>21</v>
      </c>
      <c r="N404" s="200" t="s">
        <v>44</v>
      </c>
      <c r="O404" s="42"/>
      <c r="P404" s="201">
        <f>O404*H404</f>
        <v>0</v>
      </c>
      <c r="Q404" s="201">
        <v>0.00014</v>
      </c>
      <c r="R404" s="201">
        <f>Q404*H404</f>
        <v>0.00014</v>
      </c>
      <c r="S404" s="201">
        <v>0</v>
      </c>
      <c r="T404" s="202">
        <f>S404*H404</f>
        <v>0</v>
      </c>
      <c r="AR404" s="24" t="s">
        <v>231</v>
      </c>
      <c r="AT404" s="24" t="s">
        <v>156</v>
      </c>
      <c r="AU404" s="24" t="s">
        <v>83</v>
      </c>
      <c r="AY404" s="24" t="s">
        <v>153</v>
      </c>
      <c r="BE404" s="203">
        <f>IF(N404="základní",J404,0)</f>
        <v>0</v>
      </c>
      <c r="BF404" s="203">
        <f>IF(N404="snížená",J404,0)</f>
        <v>0</v>
      </c>
      <c r="BG404" s="203">
        <f>IF(N404="zákl. přenesená",J404,0)</f>
        <v>0</v>
      </c>
      <c r="BH404" s="203">
        <f>IF(N404="sníž. přenesená",J404,0)</f>
        <v>0</v>
      </c>
      <c r="BI404" s="203">
        <f>IF(N404="nulová",J404,0)</f>
        <v>0</v>
      </c>
      <c r="BJ404" s="24" t="s">
        <v>81</v>
      </c>
      <c r="BK404" s="203">
        <f>ROUND(I404*H404,2)</f>
        <v>0</v>
      </c>
      <c r="BL404" s="24" t="s">
        <v>231</v>
      </c>
      <c r="BM404" s="24" t="s">
        <v>787</v>
      </c>
    </row>
    <row r="405" spans="2:65" s="1" customFormat="1" ht="16.5" customHeight="1">
      <c r="B405" s="41"/>
      <c r="C405" s="227" t="s">
        <v>788</v>
      </c>
      <c r="D405" s="227" t="s">
        <v>191</v>
      </c>
      <c r="E405" s="228" t="s">
        <v>789</v>
      </c>
      <c r="F405" s="229" t="s">
        <v>790</v>
      </c>
      <c r="G405" s="230" t="s">
        <v>209</v>
      </c>
      <c r="H405" s="231">
        <v>1</v>
      </c>
      <c r="I405" s="232"/>
      <c r="J405" s="233">
        <f>ROUND(I405*H405,2)</f>
        <v>0</v>
      </c>
      <c r="K405" s="229" t="s">
        <v>160</v>
      </c>
      <c r="L405" s="234"/>
      <c r="M405" s="235" t="s">
        <v>21</v>
      </c>
      <c r="N405" s="259" t="s">
        <v>44</v>
      </c>
      <c r="O405" s="260"/>
      <c r="P405" s="261">
        <f>O405*H405</f>
        <v>0</v>
      </c>
      <c r="Q405" s="261">
        <v>0.00038</v>
      </c>
      <c r="R405" s="261">
        <f>Q405*H405</f>
        <v>0.00038</v>
      </c>
      <c r="S405" s="261">
        <v>0</v>
      </c>
      <c r="T405" s="262">
        <f>S405*H405</f>
        <v>0</v>
      </c>
      <c r="AR405" s="24" t="s">
        <v>299</v>
      </c>
      <c r="AT405" s="24" t="s">
        <v>191</v>
      </c>
      <c r="AU405" s="24" t="s">
        <v>83</v>
      </c>
      <c r="AY405" s="24" t="s">
        <v>153</v>
      </c>
      <c r="BE405" s="203">
        <f>IF(N405="základní",J405,0)</f>
        <v>0</v>
      </c>
      <c r="BF405" s="203">
        <f>IF(N405="snížená",J405,0)</f>
        <v>0</v>
      </c>
      <c r="BG405" s="203">
        <f>IF(N405="zákl. přenesená",J405,0)</f>
        <v>0</v>
      </c>
      <c r="BH405" s="203">
        <f>IF(N405="sníž. přenesená",J405,0)</f>
        <v>0</v>
      </c>
      <c r="BI405" s="203">
        <f>IF(N405="nulová",J405,0)</f>
        <v>0</v>
      </c>
      <c r="BJ405" s="24" t="s">
        <v>81</v>
      </c>
      <c r="BK405" s="203">
        <f>ROUND(I405*H405,2)</f>
        <v>0</v>
      </c>
      <c r="BL405" s="24" t="s">
        <v>231</v>
      </c>
      <c r="BM405" s="24" t="s">
        <v>791</v>
      </c>
    </row>
    <row r="406" spans="2:12" s="1" customFormat="1" ht="6.95" customHeight="1">
      <c r="B406" s="56"/>
      <c r="C406" s="57"/>
      <c r="D406" s="57"/>
      <c r="E406" s="57"/>
      <c r="F406" s="57"/>
      <c r="G406" s="57"/>
      <c r="H406" s="57"/>
      <c r="I406" s="139"/>
      <c r="J406" s="57"/>
      <c r="K406" s="57"/>
      <c r="L406" s="61"/>
    </row>
  </sheetData>
  <sheetProtection algorithmName="SHA-512" hashValue="pY2RM+1l3f0ooV22xiBwmhIyZbh7YVoMmiupYxFs23bLiy13q+LThCOM58pf/pXdwgvpVXkKkwTihHq3IVbjaQ==" saltValue="kYWQ2vN8LeO8KKijw5yBbDFY4RDz6dHolj4bXrH41CZLZl5yoJm05EWoTzTVszFM0LB/6ppHPYw2S0W6wZt/Gg==" spinCount="100000" sheet="1" objects="1" scenarios="1" formatColumns="0" formatRows="0" autoFilter="0"/>
  <autoFilter ref="C104:K405"/>
  <mergeCells count="10">
    <mergeCell ref="J51:J52"/>
    <mergeCell ref="E95:H95"/>
    <mergeCell ref="E97:H9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8"/>
  <sheetViews>
    <sheetView showGridLines="0" workbookViewId="0" topLeftCell="A1">
      <pane ySplit="1" topLeftCell="A77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90</v>
      </c>
      <c r="G1" s="388" t="s">
        <v>91</v>
      </c>
      <c r="H1" s="388"/>
      <c r="I1" s="115"/>
      <c r="J1" s="114" t="s">
        <v>92</v>
      </c>
      <c r="K1" s="113" t="s">
        <v>93</v>
      </c>
      <c r="L1" s="114" t="s">
        <v>94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24" t="s">
        <v>86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83</v>
      </c>
    </row>
    <row r="4" spans="2:46" ht="36.95" customHeight="1">
      <c r="B4" s="28"/>
      <c r="C4" s="29"/>
      <c r="D4" s="30" t="s">
        <v>95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80" t="str">
        <f>'Rekapitulace stavby'!K6</f>
        <v>SOŠ a SOU řemesel Kutná Hora, stavební úpravy Čáslavská 202, Seifertovy sady 20</v>
      </c>
      <c r="F7" s="381"/>
      <c r="G7" s="381"/>
      <c r="H7" s="381"/>
      <c r="I7" s="117"/>
      <c r="J7" s="29"/>
      <c r="K7" s="31"/>
    </row>
    <row r="8" spans="2:11" s="1" customFormat="1" ht="13.5">
      <c r="B8" s="41"/>
      <c r="C8" s="42"/>
      <c r="D8" s="37" t="s">
        <v>96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82" t="s">
        <v>792</v>
      </c>
      <c r="F9" s="383"/>
      <c r="G9" s="383"/>
      <c r="H9" s="383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793</v>
      </c>
      <c r="G12" s="42"/>
      <c r="H12" s="42"/>
      <c r="I12" s="119" t="s">
        <v>25</v>
      </c>
      <c r="J12" s="120" t="str">
        <f>'Rekapitulace stavby'!AN8</f>
        <v>8. 11. 2017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">
        <v>99</v>
      </c>
      <c r="K14" s="45"/>
    </row>
    <row r="15" spans="2:11" s="1" customFormat="1" ht="18" customHeight="1">
      <c r="B15" s="41"/>
      <c r="C15" s="42"/>
      <c r="D15" s="42"/>
      <c r="E15" s="35" t="s">
        <v>100</v>
      </c>
      <c r="F15" s="42"/>
      <c r="G15" s="42"/>
      <c r="H15" s="42"/>
      <c r="I15" s="119" t="s">
        <v>30</v>
      </c>
      <c r="J15" s="35" t="s">
        <v>21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 t="s">
        <v>34</v>
      </c>
      <c r="K20" s="45"/>
    </row>
    <row r="21" spans="2:11" s="1" customFormat="1" ht="18" customHeight="1">
      <c r="B21" s="41"/>
      <c r="C21" s="42"/>
      <c r="D21" s="42"/>
      <c r="E21" s="35" t="s">
        <v>101</v>
      </c>
      <c r="F21" s="42"/>
      <c r="G21" s="42"/>
      <c r="H21" s="42"/>
      <c r="I21" s="119" t="s">
        <v>30</v>
      </c>
      <c r="J21" s="35" t="s">
        <v>102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38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49" t="s">
        <v>21</v>
      </c>
      <c r="F24" s="349"/>
      <c r="G24" s="349"/>
      <c r="H24" s="349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39</v>
      </c>
      <c r="E27" s="42"/>
      <c r="F27" s="42"/>
      <c r="G27" s="42"/>
      <c r="H27" s="42"/>
      <c r="I27" s="118"/>
      <c r="J27" s="128">
        <f>ROUND(J85,2)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41</v>
      </c>
      <c r="G29" s="42"/>
      <c r="H29" s="42"/>
      <c r="I29" s="129" t="s">
        <v>40</v>
      </c>
      <c r="J29" s="46" t="s">
        <v>42</v>
      </c>
      <c r="K29" s="45"/>
    </row>
    <row r="30" spans="2:11" s="1" customFormat="1" ht="14.45" customHeight="1">
      <c r="B30" s="41"/>
      <c r="C30" s="42"/>
      <c r="D30" s="49" t="s">
        <v>43</v>
      </c>
      <c r="E30" s="49" t="s">
        <v>44</v>
      </c>
      <c r="F30" s="130">
        <f>ROUND(SUM(BE85:BE137),2)</f>
        <v>0</v>
      </c>
      <c r="G30" s="42"/>
      <c r="H30" s="42"/>
      <c r="I30" s="131">
        <v>0.21</v>
      </c>
      <c r="J30" s="130">
        <f>ROUND(ROUND((SUM(BE85:BE137)),2)*I30,2)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45</v>
      </c>
      <c r="F31" s="130">
        <f>ROUND(SUM(BF85:BF137),2)</f>
        <v>0</v>
      </c>
      <c r="G31" s="42"/>
      <c r="H31" s="42"/>
      <c r="I31" s="131">
        <v>0.15</v>
      </c>
      <c r="J31" s="130">
        <f>ROUND(ROUND((SUM(BF85:BF137)),2)*I31,2)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46</v>
      </c>
      <c r="F32" s="130">
        <f>ROUND(SUM(BG85:BG137),2)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47</v>
      </c>
      <c r="F33" s="130">
        <f>ROUND(SUM(BH85:BH137),2)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48</v>
      </c>
      <c r="F34" s="130">
        <f>ROUND(SUM(BI85:BI137),2)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49</v>
      </c>
      <c r="E36" s="79"/>
      <c r="F36" s="79"/>
      <c r="G36" s="134" t="s">
        <v>50</v>
      </c>
      <c r="H36" s="135" t="s">
        <v>51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103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0" t="str">
        <f>E7</f>
        <v>SOŠ a SOU řemesel Kutná Hora, stavební úpravy Čáslavská 202, Seifertovy sady 20</v>
      </c>
      <c r="F45" s="381"/>
      <c r="G45" s="381"/>
      <c r="H45" s="381"/>
      <c r="I45" s="118"/>
      <c r="J45" s="42"/>
      <c r="K45" s="45"/>
    </row>
    <row r="46" spans="2:11" s="1" customFormat="1" ht="14.45" customHeight="1">
      <c r="B46" s="41"/>
      <c r="C46" s="37" t="s">
        <v>96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2" t="str">
        <f>E9</f>
        <v>16935-6 - Stavební úpravy-dodatek,Čáslavská 202,Seifertovi sady 20</v>
      </c>
      <c r="F47" s="383"/>
      <c r="G47" s="383"/>
      <c r="H47" s="383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Čáslavská 202,Seifertovi sady 20</v>
      </c>
      <c r="G49" s="42"/>
      <c r="H49" s="42"/>
      <c r="I49" s="119" t="s">
        <v>25</v>
      </c>
      <c r="J49" s="120" t="str">
        <f>IF(J12="","",J12)</f>
        <v>8. 11. 2017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27</v>
      </c>
      <c r="D51" s="42"/>
      <c r="E51" s="42"/>
      <c r="F51" s="35" t="str">
        <f>E15</f>
        <v>SOŠ a SOUřemesel,Čáslavská 202,Kutná Hora</v>
      </c>
      <c r="G51" s="42"/>
      <c r="H51" s="42"/>
      <c r="I51" s="119" t="s">
        <v>33</v>
      </c>
      <c r="J51" s="349" t="str">
        <f>E21</f>
        <v>Kutnohorská stavební-projekce,ing. Hádková</v>
      </c>
      <c r="K51" s="45"/>
    </row>
    <row r="52" spans="2:11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8"/>
      <c r="J52" s="384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104</v>
      </c>
      <c r="D54" s="132"/>
      <c r="E54" s="132"/>
      <c r="F54" s="132"/>
      <c r="G54" s="132"/>
      <c r="H54" s="132"/>
      <c r="I54" s="145"/>
      <c r="J54" s="146" t="s">
        <v>105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106</v>
      </c>
      <c r="D56" s="42"/>
      <c r="E56" s="42"/>
      <c r="F56" s="42"/>
      <c r="G56" s="42"/>
      <c r="H56" s="42"/>
      <c r="I56" s="118"/>
      <c r="J56" s="128">
        <f>J85</f>
        <v>0</v>
      </c>
      <c r="K56" s="45"/>
      <c r="AU56" s="24" t="s">
        <v>107</v>
      </c>
    </row>
    <row r="57" spans="2:11" s="7" customFormat="1" ht="24.95" customHeight="1">
      <c r="B57" s="149"/>
      <c r="C57" s="150"/>
      <c r="D57" s="151" t="s">
        <v>108</v>
      </c>
      <c r="E57" s="152"/>
      <c r="F57" s="152"/>
      <c r="G57" s="152"/>
      <c r="H57" s="152"/>
      <c r="I57" s="153"/>
      <c r="J57" s="154">
        <f>J86</f>
        <v>0</v>
      </c>
      <c r="K57" s="155"/>
    </row>
    <row r="58" spans="2:11" s="8" customFormat="1" ht="19.9" customHeight="1">
      <c r="B58" s="156"/>
      <c r="C58" s="157"/>
      <c r="D58" s="158" t="s">
        <v>110</v>
      </c>
      <c r="E58" s="159"/>
      <c r="F58" s="159"/>
      <c r="G58" s="159"/>
      <c r="H58" s="159"/>
      <c r="I58" s="160"/>
      <c r="J58" s="161">
        <f>J87</f>
        <v>0</v>
      </c>
      <c r="K58" s="162"/>
    </row>
    <row r="59" spans="2:11" s="8" customFormat="1" ht="19.9" customHeight="1">
      <c r="B59" s="156"/>
      <c r="C59" s="157"/>
      <c r="D59" s="158" t="s">
        <v>112</v>
      </c>
      <c r="E59" s="159"/>
      <c r="F59" s="159"/>
      <c r="G59" s="159"/>
      <c r="H59" s="159"/>
      <c r="I59" s="160"/>
      <c r="J59" s="161">
        <f>J90</f>
        <v>0</v>
      </c>
      <c r="K59" s="162"/>
    </row>
    <row r="60" spans="2:11" s="8" customFormat="1" ht="19.9" customHeight="1">
      <c r="B60" s="156"/>
      <c r="C60" s="157"/>
      <c r="D60" s="158" t="s">
        <v>113</v>
      </c>
      <c r="E60" s="159"/>
      <c r="F60" s="159"/>
      <c r="G60" s="159"/>
      <c r="H60" s="159"/>
      <c r="I60" s="160"/>
      <c r="J60" s="161">
        <f>J96</f>
        <v>0</v>
      </c>
      <c r="K60" s="162"/>
    </row>
    <row r="61" spans="2:11" s="7" customFormat="1" ht="24.95" customHeight="1">
      <c r="B61" s="149"/>
      <c r="C61" s="150"/>
      <c r="D61" s="151" t="s">
        <v>114</v>
      </c>
      <c r="E61" s="152"/>
      <c r="F61" s="152"/>
      <c r="G61" s="152"/>
      <c r="H61" s="152"/>
      <c r="I61" s="153"/>
      <c r="J61" s="154">
        <f>J98</f>
        <v>0</v>
      </c>
      <c r="K61" s="155"/>
    </row>
    <row r="62" spans="2:11" s="8" customFormat="1" ht="19.9" customHeight="1">
      <c r="B62" s="156"/>
      <c r="C62" s="157"/>
      <c r="D62" s="158" t="s">
        <v>119</v>
      </c>
      <c r="E62" s="159"/>
      <c r="F62" s="159"/>
      <c r="G62" s="159"/>
      <c r="H62" s="159"/>
      <c r="I62" s="160"/>
      <c r="J62" s="161">
        <f>J99</f>
        <v>0</v>
      </c>
      <c r="K62" s="162"/>
    </row>
    <row r="63" spans="2:11" s="8" customFormat="1" ht="19.9" customHeight="1">
      <c r="B63" s="156"/>
      <c r="C63" s="157"/>
      <c r="D63" s="158" t="s">
        <v>122</v>
      </c>
      <c r="E63" s="159"/>
      <c r="F63" s="159"/>
      <c r="G63" s="159"/>
      <c r="H63" s="159"/>
      <c r="I63" s="160"/>
      <c r="J63" s="161">
        <f>J101</f>
        <v>0</v>
      </c>
      <c r="K63" s="162"/>
    </row>
    <row r="64" spans="2:11" s="8" customFormat="1" ht="19.9" customHeight="1">
      <c r="B64" s="156"/>
      <c r="C64" s="157"/>
      <c r="D64" s="158" t="s">
        <v>794</v>
      </c>
      <c r="E64" s="159"/>
      <c r="F64" s="159"/>
      <c r="G64" s="159"/>
      <c r="H64" s="159"/>
      <c r="I64" s="160"/>
      <c r="J64" s="161">
        <f>J126</f>
        <v>0</v>
      </c>
      <c r="K64" s="162"/>
    </row>
    <row r="65" spans="2:11" s="7" customFormat="1" ht="24.95" customHeight="1">
      <c r="B65" s="149"/>
      <c r="C65" s="150"/>
      <c r="D65" s="151" t="s">
        <v>134</v>
      </c>
      <c r="E65" s="152"/>
      <c r="F65" s="152"/>
      <c r="G65" s="152"/>
      <c r="H65" s="152"/>
      <c r="I65" s="153"/>
      <c r="J65" s="154">
        <f>J136</f>
        <v>0</v>
      </c>
      <c r="K65" s="155"/>
    </row>
    <row r="66" spans="2:11" s="1" customFormat="1" ht="21.75" customHeight="1">
      <c r="B66" s="41"/>
      <c r="C66" s="42"/>
      <c r="D66" s="42"/>
      <c r="E66" s="42"/>
      <c r="F66" s="42"/>
      <c r="G66" s="42"/>
      <c r="H66" s="42"/>
      <c r="I66" s="118"/>
      <c r="J66" s="42"/>
      <c r="K66" s="45"/>
    </row>
    <row r="67" spans="2:11" s="1" customFormat="1" ht="6.95" customHeight="1">
      <c r="B67" s="56"/>
      <c r="C67" s="57"/>
      <c r="D67" s="57"/>
      <c r="E67" s="57"/>
      <c r="F67" s="57"/>
      <c r="G67" s="57"/>
      <c r="H67" s="57"/>
      <c r="I67" s="139"/>
      <c r="J67" s="57"/>
      <c r="K67" s="58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42"/>
      <c r="J71" s="60"/>
      <c r="K71" s="60"/>
      <c r="L71" s="61"/>
    </row>
    <row r="72" spans="2:12" s="1" customFormat="1" ht="36.95" customHeight="1">
      <c r="B72" s="41"/>
      <c r="C72" s="62" t="s">
        <v>137</v>
      </c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14.45" customHeight="1">
      <c r="B74" s="41"/>
      <c r="C74" s="65" t="s">
        <v>18</v>
      </c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16.5" customHeight="1">
      <c r="B75" s="41"/>
      <c r="C75" s="63"/>
      <c r="D75" s="63"/>
      <c r="E75" s="385" t="str">
        <f>E7</f>
        <v>SOŠ a SOU řemesel Kutná Hora, stavební úpravy Čáslavská 202, Seifertovy sady 20</v>
      </c>
      <c r="F75" s="386"/>
      <c r="G75" s="386"/>
      <c r="H75" s="386"/>
      <c r="I75" s="163"/>
      <c r="J75" s="63"/>
      <c r="K75" s="63"/>
      <c r="L75" s="61"/>
    </row>
    <row r="76" spans="2:12" s="1" customFormat="1" ht="14.45" customHeight="1">
      <c r="B76" s="41"/>
      <c r="C76" s="65" t="s">
        <v>96</v>
      </c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17.25" customHeight="1">
      <c r="B77" s="41"/>
      <c r="C77" s="63"/>
      <c r="D77" s="63"/>
      <c r="E77" s="360" t="str">
        <f>E9</f>
        <v>16935-6 - Stavební úpravy-dodatek,Čáslavská 202,Seifertovi sady 20</v>
      </c>
      <c r="F77" s="387"/>
      <c r="G77" s="387"/>
      <c r="H77" s="387"/>
      <c r="I77" s="163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63"/>
      <c r="J78" s="63"/>
      <c r="K78" s="63"/>
      <c r="L78" s="61"/>
    </row>
    <row r="79" spans="2:12" s="1" customFormat="1" ht="18" customHeight="1">
      <c r="B79" s="41"/>
      <c r="C79" s="65" t="s">
        <v>23</v>
      </c>
      <c r="D79" s="63"/>
      <c r="E79" s="63"/>
      <c r="F79" s="164" t="str">
        <f>F12</f>
        <v>Čáslavská 202,Seifertovi sady 20</v>
      </c>
      <c r="G79" s="63"/>
      <c r="H79" s="63"/>
      <c r="I79" s="165" t="s">
        <v>25</v>
      </c>
      <c r="J79" s="73" t="str">
        <f>IF(J12="","",J12)</f>
        <v>8. 11. 2017</v>
      </c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63"/>
      <c r="J80" s="63"/>
      <c r="K80" s="63"/>
      <c r="L80" s="61"/>
    </row>
    <row r="81" spans="2:12" s="1" customFormat="1" ht="13.5">
      <c r="B81" s="41"/>
      <c r="C81" s="65" t="s">
        <v>27</v>
      </c>
      <c r="D81" s="63"/>
      <c r="E81" s="63"/>
      <c r="F81" s="164" t="str">
        <f>E15</f>
        <v>SOŠ a SOUřemesel,Čáslavská 202,Kutná Hora</v>
      </c>
      <c r="G81" s="63"/>
      <c r="H81" s="63"/>
      <c r="I81" s="165" t="s">
        <v>33</v>
      </c>
      <c r="J81" s="164" t="str">
        <f>E21</f>
        <v>Kutnohorská stavební-projekce,ing. Hádková</v>
      </c>
      <c r="K81" s="63"/>
      <c r="L81" s="61"/>
    </row>
    <row r="82" spans="2:12" s="1" customFormat="1" ht="14.45" customHeight="1">
      <c r="B82" s="41"/>
      <c r="C82" s="65" t="s">
        <v>31</v>
      </c>
      <c r="D82" s="63"/>
      <c r="E82" s="63"/>
      <c r="F82" s="164" t="str">
        <f>IF(E18="","",E18)</f>
        <v/>
      </c>
      <c r="G82" s="63"/>
      <c r="H82" s="63"/>
      <c r="I82" s="163"/>
      <c r="J82" s="63"/>
      <c r="K82" s="63"/>
      <c r="L82" s="61"/>
    </row>
    <row r="83" spans="2:12" s="1" customFormat="1" ht="10.35" customHeight="1">
      <c r="B83" s="41"/>
      <c r="C83" s="63"/>
      <c r="D83" s="63"/>
      <c r="E83" s="63"/>
      <c r="F83" s="63"/>
      <c r="G83" s="63"/>
      <c r="H83" s="63"/>
      <c r="I83" s="163"/>
      <c r="J83" s="63"/>
      <c r="K83" s="63"/>
      <c r="L83" s="61"/>
    </row>
    <row r="84" spans="2:20" s="9" customFormat="1" ht="29.25" customHeight="1">
      <c r="B84" s="166"/>
      <c r="C84" s="167" t="s">
        <v>138</v>
      </c>
      <c r="D84" s="168" t="s">
        <v>58</v>
      </c>
      <c r="E84" s="168" t="s">
        <v>54</v>
      </c>
      <c r="F84" s="168" t="s">
        <v>139</v>
      </c>
      <c r="G84" s="168" t="s">
        <v>140</v>
      </c>
      <c r="H84" s="168" t="s">
        <v>141</v>
      </c>
      <c r="I84" s="169" t="s">
        <v>142</v>
      </c>
      <c r="J84" s="168" t="s">
        <v>105</v>
      </c>
      <c r="K84" s="170" t="s">
        <v>143</v>
      </c>
      <c r="L84" s="171"/>
      <c r="M84" s="81" t="s">
        <v>144</v>
      </c>
      <c r="N84" s="82" t="s">
        <v>43</v>
      </c>
      <c r="O84" s="82" t="s">
        <v>145</v>
      </c>
      <c r="P84" s="82" t="s">
        <v>146</v>
      </c>
      <c r="Q84" s="82" t="s">
        <v>147</v>
      </c>
      <c r="R84" s="82" t="s">
        <v>148</v>
      </c>
      <c r="S84" s="82" t="s">
        <v>149</v>
      </c>
      <c r="T84" s="83" t="s">
        <v>150</v>
      </c>
    </row>
    <row r="85" spans="2:63" s="1" customFormat="1" ht="29.25" customHeight="1">
      <c r="B85" s="41"/>
      <c r="C85" s="87" t="s">
        <v>106</v>
      </c>
      <c r="D85" s="63"/>
      <c r="E85" s="63"/>
      <c r="F85" s="63"/>
      <c r="G85" s="63"/>
      <c r="H85" s="63"/>
      <c r="I85" s="163"/>
      <c r="J85" s="172">
        <f>BK85</f>
        <v>0</v>
      </c>
      <c r="K85" s="63"/>
      <c r="L85" s="61"/>
      <c r="M85" s="84"/>
      <c r="N85" s="85"/>
      <c r="O85" s="85"/>
      <c r="P85" s="173">
        <f>P86+P98+P136</f>
        <v>0</v>
      </c>
      <c r="Q85" s="85"/>
      <c r="R85" s="173">
        <f>R86+R98+R136</f>
        <v>0.7721472</v>
      </c>
      <c r="S85" s="85"/>
      <c r="T85" s="174">
        <f>T86+T98+T136</f>
        <v>0</v>
      </c>
      <c r="AT85" s="24" t="s">
        <v>72</v>
      </c>
      <c r="AU85" s="24" t="s">
        <v>107</v>
      </c>
      <c r="BK85" s="175">
        <f>BK86+BK98+BK136</f>
        <v>0</v>
      </c>
    </row>
    <row r="86" spans="2:63" s="10" customFormat="1" ht="37.35" customHeight="1">
      <c r="B86" s="176"/>
      <c r="C86" s="177"/>
      <c r="D86" s="178" t="s">
        <v>72</v>
      </c>
      <c r="E86" s="179" t="s">
        <v>151</v>
      </c>
      <c r="F86" s="179" t="s">
        <v>152</v>
      </c>
      <c r="G86" s="177"/>
      <c r="H86" s="177"/>
      <c r="I86" s="180"/>
      <c r="J86" s="181">
        <f>BK86</f>
        <v>0</v>
      </c>
      <c r="K86" s="177"/>
      <c r="L86" s="182"/>
      <c r="M86" s="183"/>
      <c r="N86" s="184"/>
      <c r="O86" s="184"/>
      <c r="P86" s="185">
        <f>P87+P90+P96</f>
        <v>0</v>
      </c>
      <c r="Q86" s="184"/>
      <c r="R86" s="185">
        <f>R87+R90+R96</f>
        <v>0.01664</v>
      </c>
      <c r="S86" s="184"/>
      <c r="T86" s="186">
        <f>T87+T90+T96</f>
        <v>0</v>
      </c>
      <c r="AR86" s="187" t="s">
        <v>81</v>
      </c>
      <c r="AT86" s="188" t="s">
        <v>72</v>
      </c>
      <c r="AU86" s="188" t="s">
        <v>73</v>
      </c>
      <c r="AY86" s="187" t="s">
        <v>153</v>
      </c>
      <c r="BK86" s="189">
        <f>BK87+BK90+BK96</f>
        <v>0</v>
      </c>
    </row>
    <row r="87" spans="2:63" s="10" customFormat="1" ht="19.9" customHeight="1">
      <c r="B87" s="176"/>
      <c r="C87" s="177"/>
      <c r="D87" s="178" t="s">
        <v>72</v>
      </c>
      <c r="E87" s="190" t="s">
        <v>196</v>
      </c>
      <c r="F87" s="190" t="s">
        <v>215</v>
      </c>
      <c r="G87" s="177"/>
      <c r="H87" s="177"/>
      <c r="I87" s="180"/>
      <c r="J87" s="191">
        <f>BK87</f>
        <v>0</v>
      </c>
      <c r="K87" s="177"/>
      <c r="L87" s="182"/>
      <c r="M87" s="183"/>
      <c r="N87" s="184"/>
      <c r="O87" s="184"/>
      <c r="P87" s="185">
        <f>SUM(P88:P89)</f>
        <v>0</v>
      </c>
      <c r="Q87" s="184"/>
      <c r="R87" s="185">
        <f>SUM(R88:R89)</f>
        <v>0.01664</v>
      </c>
      <c r="S87" s="184"/>
      <c r="T87" s="186">
        <f>SUM(T88:T89)</f>
        <v>0</v>
      </c>
      <c r="AR87" s="187" t="s">
        <v>81</v>
      </c>
      <c r="AT87" s="188" t="s">
        <v>72</v>
      </c>
      <c r="AU87" s="188" t="s">
        <v>81</v>
      </c>
      <c r="AY87" s="187" t="s">
        <v>153</v>
      </c>
      <c r="BK87" s="189">
        <f>SUM(BK88:BK89)</f>
        <v>0</v>
      </c>
    </row>
    <row r="88" spans="2:65" s="1" customFormat="1" ht="25.5" customHeight="1">
      <c r="B88" s="41"/>
      <c r="C88" s="192" t="s">
        <v>81</v>
      </c>
      <c r="D88" s="192" t="s">
        <v>156</v>
      </c>
      <c r="E88" s="193" t="s">
        <v>217</v>
      </c>
      <c r="F88" s="194" t="s">
        <v>218</v>
      </c>
      <c r="G88" s="195" t="s">
        <v>159</v>
      </c>
      <c r="H88" s="196">
        <v>128</v>
      </c>
      <c r="I88" s="197"/>
      <c r="J88" s="198">
        <f>ROUND(I88*H88,2)</f>
        <v>0</v>
      </c>
      <c r="K88" s="194" t="s">
        <v>160</v>
      </c>
      <c r="L88" s="61"/>
      <c r="M88" s="199" t="s">
        <v>21</v>
      </c>
      <c r="N88" s="200" t="s">
        <v>44</v>
      </c>
      <c r="O88" s="42"/>
      <c r="P88" s="201">
        <f>O88*H88</f>
        <v>0</v>
      </c>
      <c r="Q88" s="201">
        <v>0.00013</v>
      </c>
      <c r="R88" s="201">
        <f>Q88*H88</f>
        <v>0.01664</v>
      </c>
      <c r="S88" s="201">
        <v>0</v>
      </c>
      <c r="T88" s="202">
        <f>S88*H88</f>
        <v>0</v>
      </c>
      <c r="AR88" s="24" t="s">
        <v>161</v>
      </c>
      <c r="AT88" s="24" t="s">
        <v>156</v>
      </c>
      <c r="AU88" s="24" t="s">
        <v>83</v>
      </c>
      <c r="AY88" s="24" t="s">
        <v>153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4" t="s">
        <v>81</v>
      </c>
      <c r="BK88" s="203">
        <f>ROUND(I88*H88,2)</f>
        <v>0</v>
      </c>
      <c r="BL88" s="24" t="s">
        <v>161</v>
      </c>
      <c r="BM88" s="24" t="s">
        <v>795</v>
      </c>
    </row>
    <row r="89" spans="2:51" s="11" customFormat="1" ht="13.5">
      <c r="B89" s="204"/>
      <c r="C89" s="205"/>
      <c r="D89" s="206" t="s">
        <v>163</v>
      </c>
      <c r="E89" s="207" t="s">
        <v>21</v>
      </c>
      <c r="F89" s="208" t="s">
        <v>796</v>
      </c>
      <c r="G89" s="205"/>
      <c r="H89" s="209">
        <v>128</v>
      </c>
      <c r="I89" s="210"/>
      <c r="J89" s="205"/>
      <c r="K89" s="205"/>
      <c r="L89" s="211"/>
      <c r="M89" s="212"/>
      <c r="N89" s="213"/>
      <c r="O89" s="213"/>
      <c r="P89" s="213"/>
      <c r="Q89" s="213"/>
      <c r="R89" s="213"/>
      <c r="S89" s="213"/>
      <c r="T89" s="214"/>
      <c r="AT89" s="215" t="s">
        <v>163</v>
      </c>
      <c r="AU89" s="215" t="s">
        <v>83</v>
      </c>
      <c r="AV89" s="11" t="s">
        <v>83</v>
      </c>
      <c r="AW89" s="11" t="s">
        <v>37</v>
      </c>
      <c r="AX89" s="11" t="s">
        <v>81</v>
      </c>
      <c r="AY89" s="215" t="s">
        <v>153</v>
      </c>
    </row>
    <row r="90" spans="2:63" s="10" customFormat="1" ht="29.85" customHeight="1">
      <c r="B90" s="176"/>
      <c r="C90" s="177"/>
      <c r="D90" s="178" t="s">
        <v>72</v>
      </c>
      <c r="E90" s="190" t="s">
        <v>260</v>
      </c>
      <c r="F90" s="190" t="s">
        <v>261</v>
      </c>
      <c r="G90" s="177"/>
      <c r="H90" s="177"/>
      <c r="I90" s="180"/>
      <c r="J90" s="191">
        <f>BK90</f>
        <v>0</v>
      </c>
      <c r="K90" s="177"/>
      <c r="L90" s="182"/>
      <c r="M90" s="183"/>
      <c r="N90" s="184"/>
      <c r="O90" s="184"/>
      <c r="P90" s="185">
        <f>SUM(P91:P95)</f>
        <v>0</v>
      </c>
      <c r="Q90" s="184"/>
      <c r="R90" s="185">
        <f>SUM(R91:R95)</f>
        <v>0</v>
      </c>
      <c r="S90" s="184"/>
      <c r="T90" s="186">
        <f>SUM(T91:T95)</f>
        <v>0</v>
      </c>
      <c r="AR90" s="187" t="s">
        <v>81</v>
      </c>
      <c r="AT90" s="188" t="s">
        <v>72</v>
      </c>
      <c r="AU90" s="188" t="s">
        <v>81</v>
      </c>
      <c r="AY90" s="187" t="s">
        <v>153</v>
      </c>
      <c r="BK90" s="189">
        <f>SUM(BK91:BK95)</f>
        <v>0</v>
      </c>
    </row>
    <row r="91" spans="2:65" s="1" customFormat="1" ht="38.25" customHeight="1">
      <c r="B91" s="41"/>
      <c r="C91" s="192" t="s">
        <v>83</v>
      </c>
      <c r="D91" s="192" t="s">
        <v>156</v>
      </c>
      <c r="E91" s="193" t="s">
        <v>797</v>
      </c>
      <c r="F91" s="194" t="s">
        <v>798</v>
      </c>
      <c r="G91" s="195" t="s">
        <v>265</v>
      </c>
      <c r="H91" s="196">
        <v>0.64</v>
      </c>
      <c r="I91" s="197"/>
      <c r="J91" s="198">
        <f>ROUND(I91*H91,2)</f>
        <v>0</v>
      </c>
      <c r="K91" s="194" t="s">
        <v>799</v>
      </c>
      <c r="L91" s="61"/>
      <c r="M91" s="199" t="s">
        <v>21</v>
      </c>
      <c r="N91" s="200" t="s">
        <v>44</v>
      </c>
      <c r="O91" s="42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4" t="s">
        <v>161</v>
      </c>
      <c r="AT91" s="24" t="s">
        <v>156</v>
      </c>
      <c r="AU91" s="24" t="s">
        <v>83</v>
      </c>
      <c r="AY91" s="24" t="s">
        <v>153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4" t="s">
        <v>81</v>
      </c>
      <c r="BK91" s="203">
        <f>ROUND(I91*H91,2)</f>
        <v>0</v>
      </c>
      <c r="BL91" s="24" t="s">
        <v>161</v>
      </c>
      <c r="BM91" s="24" t="s">
        <v>800</v>
      </c>
    </row>
    <row r="92" spans="2:65" s="1" customFormat="1" ht="25.5" customHeight="1">
      <c r="B92" s="41"/>
      <c r="C92" s="192" t="s">
        <v>166</v>
      </c>
      <c r="D92" s="192" t="s">
        <v>156</v>
      </c>
      <c r="E92" s="193" t="s">
        <v>272</v>
      </c>
      <c r="F92" s="194" t="s">
        <v>273</v>
      </c>
      <c r="G92" s="195" t="s">
        <v>265</v>
      </c>
      <c r="H92" s="196">
        <v>0.64</v>
      </c>
      <c r="I92" s="197"/>
      <c r="J92" s="198">
        <f>ROUND(I92*H92,2)</f>
        <v>0</v>
      </c>
      <c r="K92" s="194" t="s">
        <v>160</v>
      </c>
      <c r="L92" s="61"/>
      <c r="M92" s="199" t="s">
        <v>21</v>
      </c>
      <c r="N92" s="200" t="s">
        <v>44</v>
      </c>
      <c r="O92" s="42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4" t="s">
        <v>161</v>
      </c>
      <c r="AT92" s="24" t="s">
        <v>156</v>
      </c>
      <c r="AU92" s="24" t="s">
        <v>83</v>
      </c>
      <c r="AY92" s="24" t="s">
        <v>153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81</v>
      </c>
      <c r="BK92" s="203">
        <f>ROUND(I92*H92,2)</f>
        <v>0</v>
      </c>
      <c r="BL92" s="24" t="s">
        <v>161</v>
      </c>
      <c r="BM92" s="24" t="s">
        <v>801</v>
      </c>
    </row>
    <row r="93" spans="2:65" s="1" customFormat="1" ht="25.5" customHeight="1">
      <c r="B93" s="41"/>
      <c r="C93" s="192" t="s">
        <v>161</v>
      </c>
      <c r="D93" s="192" t="s">
        <v>156</v>
      </c>
      <c r="E93" s="193" t="s">
        <v>276</v>
      </c>
      <c r="F93" s="194" t="s">
        <v>277</v>
      </c>
      <c r="G93" s="195" t="s">
        <v>265</v>
      </c>
      <c r="H93" s="196">
        <v>6.4</v>
      </c>
      <c r="I93" s="197"/>
      <c r="J93" s="198">
        <f>ROUND(I93*H93,2)</f>
        <v>0</v>
      </c>
      <c r="K93" s="194" t="s">
        <v>160</v>
      </c>
      <c r="L93" s="61"/>
      <c r="M93" s="199" t="s">
        <v>21</v>
      </c>
      <c r="N93" s="200" t="s">
        <v>44</v>
      </c>
      <c r="O93" s="42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4" t="s">
        <v>161</v>
      </c>
      <c r="AT93" s="24" t="s">
        <v>156</v>
      </c>
      <c r="AU93" s="24" t="s">
        <v>83</v>
      </c>
      <c r="AY93" s="24" t="s">
        <v>153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81</v>
      </c>
      <c r="BK93" s="203">
        <f>ROUND(I93*H93,2)</f>
        <v>0</v>
      </c>
      <c r="BL93" s="24" t="s">
        <v>161</v>
      </c>
      <c r="BM93" s="24" t="s">
        <v>802</v>
      </c>
    </row>
    <row r="94" spans="2:51" s="11" customFormat="1" ht="13.5">
      <c r="B94" s="204"/>
      <c r="C94" s="205"/>
      <c r="D94" s="206" t="s">
        <v>163</v>
      </c>
      <c r="E94" s="205"/>
      <c r="F94" s="208" t="s">
        <v>803</v>
      </c>
      <c r="G94" s="205"/>
      <c r="H94" s="209">
        <v>6.4</v>
      </c>
      <c r="I94" s="210"/>
      <c r="J94" s="205"/>
      <c r="K94" s="205"/>
      <c r="L94" s="211"/>
      <c r="M94" s="212"/>
      <c r="N94" s="213"/>
      <c r="O94" s="213"/>
      <c r="P94" s="213"/>
      <c r="Q94" s="213"/>
      <c r="R94" s="213"/>
      <c r="S94" s="213"/>
      <c r="T94" s="214"/>
      <c r="AT94" s="215" t="s">
        <v>163</v>
      </c>
      <c r="AU94" s="215" t="s">
        <v>83</v>
      </c>
      <c r="AV94" s="11" t="s">
        <v>83</v>
      </c>
      <c r="AW94" s="11" t="s">
        <v>6</v>
      </c>
      <c r="AX94" s="11" t="s">
        <v>81</v>
      </c>
      <c r="AY94" s="215" t="s">
        <v>153</v>
      </c>
    </row>
    <row r="95" spans="2:65" s="1" customFormat="1" ht="25.5" customHeight="1">
      <c r="B95" s="41"/>
      <c r="C95" s="192" t="s">
        <v>175</v>
      </c>
      <c r="D95" s="192" t="s">
        <v>156</v>
      </c>
      <c r="E95" s="193" t="s">
        <v>804</v>
      </c>
      <c r="F95" s="194" t="s">
        <v>805</v>
      </c>
      <c r="G95" s="195" t="s">
        <v>265</v>
      </c>
      <c r="H95" s="196">
        <v>0.64</v>
      </c>
      <c r="I95" s="197"/>
      <c r="J95" s="198">
        <f>ROUND(I95*H95,2)</f>
        <v>0</v>
      </c>
      <c r="K95" s="194" t="s">
        <v>799</v>
      </c>
      <c r="L95" s="61"/>
      <c r="M95" s="199" t="s">
        <v>21</v>
      </c>
      <c r="N95" s="200" t="s">
        <v>44</v>
      </c>
      <c r="O95" s="42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4" t="s">
        <v>161</v>
      </c>
      <c r="AT95" s="24" t="s">
        <v>156</v>
      </c>
      <c r="AU95" s="24" t="s">
        <v>83</v>
      </c>
      <c r="AY95" s="24" t="s">
        <v>153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81</v>
      </c>
      <c r="BK95" s="203">
        <f>ROUND(I95*H95,2)</f>
        <v>0</v>
      </c>
      <c r="BL95" s="24" t="s">
        <v>161</v>
      </c>
      <c r="BM95" s="24" t="s">
        <v>806</v>
      </c>
    </row>
    <row r="96" spans="2:63" s="10" customFormat="1" ht="29.85" customHeight="1">
      <c r="B96" s="176"/>
      <c r="C96" s="177"/>
      <c r="D96" s="178" t="s">
        <v>72</v>
      </c>
      <c r="E96" s="190" t="s">
        <v>284</v>
      </c>
      <c r="F96" s="190" t="s">
        <v>252</v>
      </c>
      <c r="G96" s="177"/>
      <c r="H96" s="177"/>
      <c r="I96" s="180"/>
      <c r="J96" s="191">
        <f>BK96</f>
        <v>0</v>
      </c>
      <c r="K96" s="177"/>
      <c r="L96" s="182"/>
      <c r="M96" s="183"/>
      <c r="N96" s="184"/>
      <c r="O96" s="184"/>
      <c r="P96" s="185">
        <f>P97</f>
        <v>0</v>
      </c>
      <c r="Q96" s="184"/>
      <c r="R96" s="185">
        <f>R97</f>
        <v>0</v>
      </c>
      <c r="S96" s="184"/>
      <c r="T96" s="186">
        <f>T97</f>
        <v>0</v>
      </c>
      <c r="AR96" s="187" t="s">
        <v>81</v>
      </c>
      <c r="AT96" s="188" t="s">
        <v>72</v>
      </c>
      <c r="AU96" s="188" t="s">
        <v>81</v>
      </c>
      <c r="AY96" s="187" t="s">
        <v>153</v>
      </c>
      <c r="BK96" s="189">
        <f>BK97</f>
        <v>0</v>
      </c>
    </row>
    <row r="97" spans="2:65" s="1" customFormat="1" ht="51" customHeight="1">
      <c r="B97" s="41"/>
      <c r="C97" s="192" t="s">
        <v>154</v>
      </c>
      <c r="D97" s="192" t="s">
        <v>156</v>
      </c>
      <c r="E97" s="193" t="s">
        <v>807</v>
      </c>
      <c r="F97" s="194" t="s">
        <v>808</v>
      </c>
      <c r="G97" s="195" t="s">
        <v>265</v>
      </c>
      <c r="H97" s="196">
        <v>0.756</v>
      </c>
      <c r="I97" s="197"/>
      <c r="J97" s="198">
        <f>ROUND(I97*H97,2)</f>
        <v>0</v>
      </c>
      <c r="K97" s="194" t="s">
        <v>799</v>
      </c>
      <c r="L97" s="61"/>
      <c r="M97" s="199" t="s">
        <v>21</v>
      </c>
      <c r="N97" s="200" t="s">
        <v>44</v>
      </c>
      <c r="O97" s="42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4" t="s">
        <v>161</v>
      </c>
      <c r="AT97" s="24" t="s">
        <v>156</v>
      </c>
      <c r="AU97" s="24" t="s">
        <v>83</v>
      </c>
      <c r="AY97" s="24" t="s">
        <v>153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81</v>
      </c>
      <c r="BK97" s="203">
        <f>ROUND(I97*H97,2)</f>
        <v>0</v>
      </c>
      <c r="BL97" s="24" t="s">
        <v>161</v>
      </c>
      <c r="BM97" s="24" t="s">
        <v>809</v>
      </c>
    </row>
    <row r="98" spans="2:63" s="10" customFormat="1" ht="37.35" customHeight="1">
      <c r="B98" s="176"/>
      <c r="C98" s="177"/>
      <c r="D98" s="178" t="s">
        <v>72</v>
      </c>
      <c r="E98" s="179" t="s">
        <v>289</v>
      </c>
      <c r="F98" s="179" t="s">
        <v>290</v>
      </c>
      <c r="G98" s="177"/>
      <c r="H98" s="177"/>
      <c r="I98" s="180"/>
      <c r="J98" s="181">
        <f>BK98</f>
        <v>0</v>
      </c>
      <c r="K98" s="177"/>
      <c r="L98" s="182"/>
      <c r="M98" s="183"/>
      <c r="N98" s="184"/>
      <c r="O98" s="184"/>
      <c r="P98" s="185">
        <f>P99+P101+P126</f>
        <v>0</v>
      </c>
      <c r="Q98" s="184"/>
      <c r="R98" s="185">
        <f>R99+R101+R126</f>
        <v>0.7555072</v>
      </c>
      <c r="S98" s="184"/>
      <c r="T98" s="186">
        <f>T99+T101+T126</f>
        <v>0</v>
      </c>
      <c r="AR98" s="187" t="s">
        <v>83</v>
      </c>
      <c r="AT98" s="188" t="s">
        <v>72</v>
      </c>
      <c r="AU98" s="188" t="s">
        <v>73</v>
      </c>
      <c r="AY98" s="187" t="s">
        <v>153</v>
      </c>
      <c r="BK98" s="189">
        <f>BK99+BK101+BK126</f>
        <v>0</v>
      </c>
    </row>
    <row r="99" spans="2:63" s="10" customFormat="1" ht="19.9" customHeight="1">
      <c r="B99" s="176"/>
      <c r="C99" s="177"/>
      <c r="D99" s="178" t="s">
        <v>72</v>
      </c>
      <c r="E99" s="190" t="s">
        <v>423</v>
      </c>
      <c r="F99" s="190" t="s">
        <v>424</v>
      </c>
      <c r="G99" s="177"/>
      <c r="H99" s="177"/>
      <c r="I99" s="180"/>
      <c r="J99" s="191">
        <f>BK99</f>
        <v>0</v>
      </c>
      <c r="K99" s="177"/>
      <c r="L99" s="182"/>
      <c r="M99" s="183"/>
      <c r="N99" s="184"/>
      <c r="O99" s="184"/>
      <c r="P99" s="185">
        <f>P100</f>
        <v>0</v>
      </c>
      <c r="Q99" s="184"/>
      <c r="R99" s="185">
        <f>R100</f>
        <v>0</v>
      </c>
      <c r="S99" s="184"/>
      <c r="T99" s="186">
        <f>T100</f>
        <v>0</v>
      </c>
      <c r="AR99" s="187" t="s">
        <v>83</v>
      </c>
      <c r="AT99" s="188" t="s">
        <v>72</v>
      </c>
      <c r="AU99" s="188" t="s">
        <v>81</v>
      </c>
      <c r="AY99" s="187" t="s">
        <v>153</v>
      </c>
      <c r="BK99" s="189">
        <f>BK100</f>
        <v>0</v>
      </c>
    </row>
    <row r="100" spans="2:65" s="1" customFormat="1" ht="16.5" customHeight="1">
      <c r="B100" s="41"/>
      <c r="C100" s="192" t="s">
        <v>185</v>
      </c>
      <c r="D100" s="192" t="s">
        <v>156</v>
      </c>
      <c r="E100" s="193" t="s">
        <v>426</v>
      </c>
      <c r="F100" s="194" t="s">
        <v>427</v>
      </c>
      <c r="G100" s="195" t="s">
        <v>209</v>
      </c>
      <c r="H100" s="196">
        <v>1</v>
      </c>
      <c r="I100" s="197"/>
      <c r="J100" s="198">
        <f>ROUND(I100*H100,2)</f>
        <v>0</v>
      </c>
      <c r="K100" s="194" t="s">
        <v>428</v>
      </c>
      <c r="L100" s="61"/>
      <c r="M100" s="199" t="s">
        <v>21</v>
      </c>
      <c r="N100" s="200" t="s">
        <v>44</v>
      </c>
      <c r="O100" s="42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231</v>
      </c>
      <c r="AT100" s="24" t="s">
        <v>156</v>
      </c>
      <c r="AU100" s="24" t="s">
        <v>83</v>
      </c>
      <c r="AY100" s="24" t="s">
        <v>153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81</v>
      </c>
      <c r="BK100" s="203">
        <f>ROUND(I100*H100,2)</f>
        <v>0</v>
      </c>
      <c r="BL100" s="24" t="s">
        <v>231</v>
      </c>
      <c r="BM100" s="24" t="s">
        <v>810</v>
      </c>
    </row>
    <row r="101" spans="2:63" s="10" customFormat="1" ht="29.85" customHeight="1">
      <c r="B101" s="176"/>
      <c r="C101" s="177"/>
      <c r="D101" s="178" t="s">
        <v>72</v>
      </c>
      <c r="E101" s="190" t="s">
        <v>454</v>
      </c>
      <c r="F101" s="190" t="s">
        <v>455</v>
      </c>
      <c r="G101" s="177"/>
      <c r="H101" s="177"/>
      <c r="I101" s="180"/>
      <c r="J101" s="191">
        <f>BK101</f>
        <v>0</v>
      </c>
      <c r="K101" s="177"/>
      <c r="L101" s="182"/>
      <c r="M101" s="183"/>
      <c r="N101" s="184"/>
      <c r="O101" s="184"/>
      <c r="P101" s="185">
        <f>SUM(P102:P125)</f>
        <v>0</v>
      </c>
      <c r="Q101" s="184"/>
      <c r="R101" s="185">
        <f>SUM(R102:R125)</f>
        <v>0.64</v>
      </c>
      <c r="S101" s="184"/>
      <c r="T101" s="186">
        <f>SUM(T102:T125)</f>
        <v>0</v>
      </c>
      <c r="AR101" s="187" t="s">
        <v>83</v>
      </c>
      <c r="AT101" s="188" t="s">
        <v>72</v>
      </c>
      <c r="AU101" s="188" t="s">
        <v>81</v>
      </c>
      <c r="AY101" s="187" t="s">
        <v>153</v>
      </c>
      <c r="BK101" s="189">
        <f>SUM(BK102:BK125)</f>
        <v>0</v>
      </c>
    </row>
    <row r="102" spans="2:65" s="1" customFormat="1" ht="25.5" customHeight="1">
      <c r="B102" s="41"/>
      <c r="C102" s="192" t="s">
        <v>190</v>
      </c>
      <c r="D102" s="192" t="s">
        <v>156</v>
      </c>
      <c r="E102" s="193" t="s">
        <v>811</v>
      </c>
      <c r="F102" s="194" t="s">
        <v>812</v>
      </c>
      <c r="G102" s="195" t="s">
        <v>209</v>
      </c>
      <c r="H102" s="196">
        <v>64</v>
      </c>
      <c r="I102" s="197"/>
      <c r="J102" s="198">
        <f>ROUND(I102*H102,2)</f>
        <v>0</v>
      </c>
      <c r="K102" s="194" t="s">
        <v>799</v>
      </c>
      <c r="L102" s="61"/>
      <c r="M102" s="199" t="s">
        <v>21</v>
      </c>
      <c r="N102" s="200" t="s">
        <v>44</v>
      </c>
      <c r="O102" s="42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4" t="s">
        <v>231</v>
      </c>
      <c r="AT102" s="24" t="s">
        <v>156</v>
      </c>
      <c r="AU102" s="24" t="s">
        <v>83</v>
      </c>
      <c r="AY102" s="24" t="s">
        <v>153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81</v>
      </c>
      <c r="BK102" s="203">
        <f>ROUND(I102*H102,2)</f>
        <v>0</v>
      </c>
      <c r="BL102" s="24" t="s">
        <v>231</v>
      </c>
      <c r="BM102" s="24" t="s">
        <v>813</v>
      </c>
    </row>
    <row r="103" spans="2:51" s="11" customFormat="1" ht="13.5">
      <c r="B103" s="204"/>
      <c r="C103" s="205"/>
      <c r="D103" s="206" t="s">
        <v>163</v>
      </c>
      <c r="E103" s="207" t="s">
        <v>21</v>
      </c>
      <c r="F103" s="208" t="s">
        <v>814</v>
      </c>
      <c r="G103" s="205"/>
      <c r="H103" s="209">
        <v>12</v>
      </c>
      <c r="I103" s="210"/>
      <c r="J103" s="205"/>
      <c r="K103" s="205"/>
      <c r="L103" s="211"/>
      <c r="M103" s="212"/>
      <c r="N103" s="213"/>
      <c r="O103" s="213"/>
      <c r="P103" s="213"/>
      <c r="Q103" s="213"/>
      <c r="R103" s="213"/>
      <c r="S103" s="213"/>
      <c r="T103" s="214"/>
      <c r="AT103" s="215" t="s">
        <v>163</v>
      </c>
      <c r="AU103" s="215" t="s">
        <v>83</v>
      </c>
      <c r="AV103" s="11" t="s">
        <v>83</v>
      </c>
      <c r="AW103" s="11" t="s">
        <v>37</v>
      </c>
      <c r="AX103" s="11" t="s">
        <v>73</v>
      </c>
      <c r="AY103" s="215" t="s">
        <v>153</v>
      </c>
    </row>
    <row r="104" spans="2:51" s="11" customFormat="1" ht="13.5">
      <c r="B104" s="204"/>
      <c r="C104" s="205"/>
      <c r="D104" s="206" t="s">
        <v>163</v>
      </c>
      <c r="E104" s="207" t="s">
        <v>21</v>
      </c>
      <c r="F104" s="208" t="s">
        <v>815</v>
      </c>
      <c r="G104" s="205"/>
      <c r="H104" s="209">
        <v>6</v>
      </c>
      <c r="I104" s="210"/>
      <c r="J104" s="205"/>
      <c r="K104" s="205"/>
      <c r="L104" s="211"/>
      <c r="M104" s="212"/>
      <c r="N104" s="213"/>
      <c r="O104" s="213"/>
      <c r="P104" s="213"/>
      <c r="Q104" s="213"/>
      <c r="R104" s="213"/>
      <c r="S104" s="213"/>
      <c r="T104" s="214"/>
      <c r="AT104" s="215" t="s">
        <v>163</v>
      </c>
      <c r="AU104" s="215" t="s">
        <v>83</v>
      </c>
      <c r="AV104" s="11" t="s">
        <v>83</v>
      </c>
      <c r="AW104" s="11" t="s">
        <v>37</v>
      </c>
      <c r="AX104" s="11" t="s">
        <v>73</v>
      </c>
      <c r="AY104" s="215" t="s">
        <v>153</v>
      </c>
    </row>
    <row r="105" spans="2:51" s="11" customFormat="1" ht="13.5">
      <c r="B105" s="204"/>
      <c r="C105" s="205"/>
      <c r="D105" s="206" t="s">
        <v>163</v>
      </c>
      <c r="E105" s="207" t="s">
        <v>21</v>
      </c>
      <c r="F105" s="208" t="s">
        <v>816</v>
      </c>
      <c r="G105" s="205"/>
      <c r="H105" s="209">
        <v>12</v>
      </c>
      <c r="I105" s="210"/>
      <c r="J105" s="205"/>
      <c r="K105" s="205"/>
      <c r="L105" s="211"/>
      <c r="M105" s="212"/>
      <c r="N105" s="213"/>
      <c r="O105" s="213"/>
      <c r="P105" s="213"/>
      <c r="Q105" s="213"/>
      <c r="R105" s="213"/>
      <c r="S105" s="213"/>
      <c r="T105" s="214"/>
      <c r="AT105" s="215" t="s">
        <v>163</v>
      </c>
      <c r="AU105" s="215" t="s">
        <v>83</v>
      </c>
      <c r="AV105" s="11" t="s">
        <v>83</v>
      </c>
      <c r="AW105" s="11" t="s">
        <v>37</v>
      </c>
      <c r="AX105" s="11" t="s">
        <v>73</v>
      </c>
      <c r="AY105" s="215" t="s">
        <v>153</v>
      </c>
    </row>
    <row r="106" spans="2:51" s="11" customFormat="1" ht="13.5">
      <c r="B106" s="204"/>
      <c r="C106" s="205"/>
      <c r="D106" s="206" t="s">
        <v>163</v>
      </c>
      <c r="E106" s="207" t="s">
        <v>21</v>
      </c>
      <c r="F106" s="208" t="s">
        <v>817</v>
      </c>
      <c r="G106" s="205"/>
      <c r="H106" s="209">
        <v>10</v>
      </c>
      <c r="I106" s="210"/>
      <c r="J106" s="205"/>
      <c r="K106" s="205"/>
      <c r="L106" s="211"/>
      <c r="M106" s="212"/>
      <c r="N106" s="213"/>
      <c r="O106" s="213"/>
      <c r="P106" s="213"/>
      <c r="Q106" s="213"/>
      <c r="R106" s="213"/>
      <c r="S106" s="213"/>
      <c r="T106" s="214"/>
      <c r="AT106" s="215" t="s">
        <v>163</v>
      </c>
      <c r="AU106" s="215" t="s">
        <v>83</v>
      </c>
      <c r="AV106" s="11" t="s">
        <v>83</v>
      </c>
      <c r="AW106" s="11" t="s">
        <v>37</v>
      </c>
      <c r="AX106" s="11" t="s">
        <v>73</v>
      </c>
      <c r="AY106" s="215" t="s">
        <v>153</v>
      </c>
    </row>
    <row r="107" spans="2:51" s="11" customFormat="1" ht="13.5">
      <c r="B107" s="204"/>
      <c r="C107" s="205"/>
      <c r="D107" s="206" t="s">
        <v>163</v>
      </c>
      <c r="E107" s="207" t="s">
        <v>21</v>
      </c>
      <c r="F107" s="208" t="s">
        <v>818</v>
      </c>
      <c r="G107" s="205"/>
      <c r="H107" s="209">
        <v>4</v>
      </c>
      <c r="I107" s="210"/>
      <c r="J107" s="205"/>
      <c r="K107" s="205"/>
      <c r="L107" s="211"/>
      <c r="M107" s="212"/>
      <c r="N107" s="213"/>
      <c r="O107" s="213"/>
      <c r="P107" s="213"/>
      <c r="Q107" s="213"/>
      <c r="R107" s="213"/>
      <c r="S107" s="213"/>
      <c r="T107" s="214"/>
      <c r="AT107" s="215" t="s">
        <v>163</v>
      </c>
      <c r="AU107" s="215" t="s">
        <v>83</v>
      </c>
      <c r="AV107" s="11" t="s">
        <v>83</v>
      </c>
      <c r="AW107" s="11" t="s">
        <v>37</v>
      </c>
      <c r="AX107" s="11" t="s">
        <v>73</v>
      </c>
      <c r="AY107" s="215" t="s">
        <v>153</v>
      </c>
    </row>
    <row r="108" spans="2:51" s="11" customFormat="1" ht="13.5">
      <c r="B108" s="204"/>
      <c r="C108" s="205"/>
      <c r="D108" s="206" t="s">
        <v>163</v>
      </c>
      <c r="E108" s="207" t="s">
        <v>21</v>
      </c>
      <c r="F108" s="208" t="s">
        <v>819</v>
      </c>
      <c r="G108" s="205"/>
      <c r="H108" s="209">
        <v>4</v>
      </c>
      <c r="I108" s="210"/>
      <c r="J108" s="205"/>
      <c r="K108" s="205"/>
      <c r="L108" s="211"/>
      <c r="M108" s="212"/>
      <c r="N108" s="213"/>
      <c r="O108" s="213"/>
      <c r="P108" s="213"/>
      <c r="Q108" s="213"/>
      <c r="R108" s="213"/>
      <c r="S108" s="213"/>
      <c r="T108" s="214"/>
      <c r="AT108" s="215" t="s">
        <v>163</v>
      </c>
      <c r="AU108" s="215" t="s">
        <v>83</v>
      </c>
      <c r="AV108" s="11" t="s">
        <v>83</v>
      </c>
      <c r="AW108" s="11" t="s">
        <v>37</v>
      </c>
      <c r="AX108" s="11" t="s">
        <v>73</v>
      </c>
      <c r="AY108" s="215" t="s">
        <v>153</v>
      </c>
    </row>
    <row r="109" spans="2:51" s="11" customFormat="1" ht="13.5">
      <c r="B109" s="204"/>
      <c r="C109" s="205"/>
      <c r="D109" s="206" t="s">
        <v>163</v>
      </c>
      <c r="E109" s="207" t="s">
        <v>21</v>
      </c>
      <c r="F109" s="208" t="s">
        <v>820</v>
      </c>
      <c r="G109" s="205"/>
      <c r="H109" s="209">
        <v>4</v>
      </c>
      <c r="I109" s="210"/>
      <c r="J109" s="205"/>
      <c r="K109" s="205"/>
      <c r="L109" s="211"/>
      <c r="M109" s="212"/>
      <c r="N109" s="213"/>
      <c r="O109" s="213"/>
      <c r="P109" s="213"/>
      <c r="Q109" s="213"/>
      <c r="R109" s="213"/>
      <c r="S109" s="213"/>
      <c r="T109" s="214"/>
      <c r="AT109" s="215" t="s">
        <v>163</v>
      </c>
      <c r="AU109" s="215" t="s">
        <v>83</v>
      </c>
      <c r="AV109" s="11" t="s">
        <v>83</v>
      </c>
      <c r="AW109" s="11" t="s">
        <v>37</v>
      </c>
      <c r="AX109" s="11" t="s">
        <v>73</v>
      </c>
      <c r="AY109" s="215" t="s">
        <v>153</v>
      </c>
    </row>
    <row r="110" spans="2:51" s="11" customFormat="1" ht="13.5">
      <c r="B110" s="204"/>
      <c r="C110" s="205"/>
      <c r="D110" s="206" t="s">
        <v>163</v>
      </c>
      <c r="E110" s="207" t="s">
        <v>21</v>
      </c>
      <c r="F110" s="208" t="s">
        <v>821</v>
      </c>
      <c r="G110" s="205"/>
      <c r="H110" s="209">
        <v>12</v>
      </c>
      <c r="I110" s="210"/>
      <c r="J110" s="205"/>
      <c r="K110" s="205"/>
      <c r="L110" s="211"/>
      <c r="M110" s="212"/>
      <c r="N110" s="213"/>
      <c r="O110" s="213"/>
      <c r="P110" s="213"/>
      <c r="Q110" s="213"/>
      <c r="R110" s="213"/>
      <c r="S110" s="213"/>
      <c r="T110" s="214"/>
      <c r="AT110" s="215" t="s">
        <v>163</v>
      </c>
      <c r="AU110" s="215" t="s">
        <v>83</v>
      </c>
      <c r="AV110" s="11" t="s">
        <v>83</v>
      </c>
      <c r="AW110" s="11" t="s">
        <v>37</v>
      </c>
      <c r="AX110" s="11" t="s">
        <v>73</v>
      </c>
      <c r="AY110" s="215" t="s">
        <v>153</v>
      </c>
    </row>
    <row r="111" spans="2:51" s="12" customFormat="1" ht="13.5">
      <c r="B111" s="216"/>
      <c r="C111" s="217"/>
      <c r="D111" s="206" t="s">
        <v>163</v>
      </c>
      <c r="E111" s="218" t="s">
        <v>21</v>
      </c>
      <c r="F111" s="219" t="s">
        <v>165</v>
      </c>
      <c r="G111" s="217"/>
      <c r="H111" s="220">
        <v>64</v>
      </c>
      <c r="I111" s="221"/>
      <c r="J111" s="217"/>
      <c r="K111" s="217"/>
      <c r="L111" s="222"/>
      <c r="M111" s="223"/>
      <c r="N111" s="224"/>
      <c r="O111" s="224"/>
      <c r="P111" s="224"/>
      <c r="Q111" s="224"/>
      <c r="R111" s="224"/>
      <c r="S111" s="224"/>
      <c r="T111" s="225"/>
      <c r="AT111" s="226" t="s">
        <v>163</v>
      </c>
      <c r="AU111" s="226" t="s">
        <v>83</v>
      </c>
      <c r="AV111" s="12" t="s">
        <v>161</v>
      </c>
      <c r="AW111" s="12" t="s">
        <v>37</v>
      </c>
      <c r="AX111" s="12" t="s">
        <v>81</v>
      </c>
      <c r="AY111" s="226" t="s">
        <v>153</v>
      </c>
    </row>
    <row r="112" spans="2:51" s="11" customFormat="1" ht="13.5">
      <c r="B112" s="204"/>
      <c r="C112" s="205"/>
      <c r="D112" s="206" t="s">
        <v>163</v>
      </c>
      <c r="E112" s="207" t="s">
        <v>21</v>
      </c>
      <c r="F112" s="208" t="s">
        <v>21</v>
      </c>
      <c r="G112" s="205"/>
      <c r="H112" s="209">
        <v>0</v>
      </c>
      <c r="I112" s="210"/>
      <c r="J112" s="205"/>
      <c r="K112" s="205"/>
      <c r="L112" s="211"/>
      <c r="M112" s="212"/>
      <c r="N112" s="213"/>
      <c r="O112" s="213"/>
      <c r="P112" s="213"/>
      <c r="Q112" s="213"/>
      <c r="R112" s="213"/>
      <c r="S112" s="213"/>
      <c r="T112" s="214"/>
      <c r="AT112" s="215" t="s">
        <v>163</v>
      </c>
      <c r="AU112" s="215" t="s">
        <v>83</v>
      </c>
      <c r="AV112" s="11" t="s">
        <v>83</v>
      </c>
      <c r="AW112" s="11" t="s">
        <v>37</v>
      </c>
      <c r="AX112" s="11" t="s">
        <v>73</v>
      </c>
      <c r="AY112" s="215" t="s">
        <v>153</v>
      </c>
    </row>
    <row r="113" spans="2:51" s="11" customFormat="1" ht="13.5">
      <c r="B113" s="204"/>
      <c r="C113" s="205"/>
      <c r="D113" s="206" t="s">
        <v>163</v>
      </c>
      <c r="E113" s="207" t="s">
        <v>21</v>
      </c>
      <c r="F113" s="208" t="s">
        <v>21</v>
      </c>
      <c r="G113" s="205"/>
      <c r="H113" s="209">
        <v>0</v>
      </c>
      <c r="I113" s="210"/>
      <c r="J113" s="205"/>
      <c r="K113" s="205"/>
      <c r="L113" s="211"/>
      <c r="M113" s="212"/>
      <c r="N113" s="213"/>
      <c r="O113" s="213"/>
      <c r="P113" s="213"/>
      <c r="Q113" s="213"/>
      <c r="R113" s="213"/>
      <c r="S113" s="213"/>
      <c r="T113" s="214"/>
      <c r="AT113" s="215" t="s">
        <v>163</v>
      </c>
      <c r="AU113" s="215" t="s">
        <v>83</v>
      </c>
      <c r="AV113" s="11" t="s">
        <v>83</v>
      </c>
      <c r="AW113" s="11" t="s">
        <v>37</v>
      </c>
      <c r="AX113" s="11" t="s">
        <v>73</v>
      </c>
      <c r="AY113" s="215" t="s">
        <v>153</v>
      </c>
    </row>
    <row r="114" spans="2:51" s="13" customFormat="1" ht="13.5">
      <c r="B114" s="238"/>
      <c r="C114" s="239"/>
      <c r="D114" s="206" t="s">
        <v>163</v>
      </c>
      <c r="E114" s="240" t="s">
        <v>21</v>
      </c>
      <c r="F114" s="241" t="s">
        <v>822</v>
      </c>
      <c r="G114" s="239"/>
      <c r="H114" s="240" t="s">
        <v>21</v>
      </c>
      <c r="I114" s="242"/>
      <c r="J114" s="239"/>
      <c r="K114" s="239"/>
      <c r="L114" s="243"/>
      <c r="M114" s="244"/>
      <c r="N114" s="245"/>
      <c r="O114" s="245"/>
      <c r="P114" s="245"/>
      <c r="Q114" s="245"/>
      <c r="R114" s="245"/>
      <c r="S114" s="245"/>
      <c r="T114" s="246"/>
      <c r="AT114" s="247" t="s">
        <v>163</v>
      </c>
      <c r="AU114" s="247" t="s">
        <v>83</v>
      </c>
      <c r="AV114" s="13" t="s">
        <v>81</v>
      </c>
      <c r="AW114" s="13" t="s">
        <v>37</v>
      </c>
      <c r="AX114" s="13" t="s">
        <v>73</v>
      </c>
      <c r="AY114" s="247" t="s">
        <v>153</v>
      </c>
    </row>
    <row r="115" spans="2:65" s="1" customFormat="1" ht="16.5" customHeight="1">
      <c r="B115" s="41"/>
      <c r="C115" s="192" t="s">
        <v>196</v>
      </c>
      <c r="D115" s="192" t="s">
        <v>156</v>
      </c>
      <c r="E115" s="193" t="s">
        <v>457</v>
      </c>
      <c r="F115" s="194" t="s">
        <v>458</v>
      </c>
      <c r="G115" s="195" t="s">
        <v>209</v>
      </c>
      <c r="H115" s="196">
        <v>64</v>
      </c>
      <c r="I115" s="197"/>
      <c r="J115" s="198">
        <f>ROUND(I115*H115,2)</f>
        <v>0</v>
      </c>
      <c r="K115" s="194" t="s">
        <v>160</v>
      </c>
      <c r="L115" s="61"/>
      <c r="M115" s="199" t="s">
        <v>21</v>
      </c>
      <c r="N115" s="200" t="s">
        <v>44</v>
      </c>
      <c r="O115" s="42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231</v>
      </c>
      <c r="AT115" s="24" t="s">
        <v>156</v>
      </c>
      <c r="AU115" s="24" t="s">
        <v>83</v>
      </c>
      <c r="AY115" s="24" t="s">
        <v>153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81</v>
      </c>
      <c r="BK115" s="203">
        <f>ROUND(I115*H115,2)</f>
        <v>0</v>
      </c>
      <c r="BL115" s="24" t="s">
        <v>231</v>
      </c>
      <c r="BM115" s="24" t="s">
        <v>823</v>
      </c>
    </row>
    <row r="116" spans="2:51" s="11" customFormat="1" ht="13.5">
      <c r="B116" s="204"/>
      <c r="C116" s="205"/>
      <c r="D116" s="206" t="s">
        <v>163</v>
      </c>
      <c r="E116" s="207" t="s">
        <v>21</v>
      </c>
      <c r="F116" s="208" t="s">
        <v>814</v>
      </c>
      <c r="G116" s="205"/>
      <c r="H116" s="209">
        <v>12</v>
      </c>
      <c r="I116" s="210"/>
      <c r="J116" s="205"/>
      <c r="K116" s="205"/>
      <c r="L116" s="211"/>
      <c r="M116" s="212"/>
      <c r="N116" s="213"/>
      <c r="O116" s="213"/>
      <c r="P116" s="213"/>
      <c r="Q116" s="213"/>
      <c r="R116" s="213"/>
      <c r="S116" s="213"/>
      <c r="T116" s="214"/>
      <c r="AT116" s="215" t="s">
        <v>163</v>
      </c>
      <c r="AU116" s="215" t="s">
        <v>83</v>
      </c>
      <c r="AV116" s="11" t="s">
        <v>83</v>
      </c>
      <c r="AW116" s="11" t="s">
        <v>37</v>
      </c>
      <c r="AX116" s="11" t="s">
        <v>73</v>
      </c>
      <c r="AY116" s="215" t="s">
        <v>153</v>
      </c>
    </row>
    <row r="117" spans="2:51" s="11" customFormat="1" ht="13.5">
      <c r="B117" s="204"/>
      <c r="C117" s="205"/>
      <c r="D117" s="206" t="s">
        <v>163</v>
      </c>
      <c r="E117" s="207" t="s">
        <v>21</v>
      </c>
      <c r="F117" s="208" t="s">
        <v>815</v>
      </c>
      <c r="G117" s="205"/>
      <c r="H117" s="209">
        <v>6</v>
      </c>
      <c r="I117" s="210"/>
      <c r="J117" s="205"/>
      <c r="K117" s="205"/>
      <c r="L117" s="211"/>
      <c r="M117" s="212"/>
      <c r="N117" s="213"/>
      <c r="O117" s="213"/>
      <c r="P117" s="213"/>
      <c r="Q117" s="213"/>
      <c r="R117" s="213"/>
      <c r="S117" s="213"/>
      <c r="T117" s="214"/>
      <c r="AT117" s="215" t="s">
        <v>163</v>
      </c>
      <c r="AU117" s="215" t="s">
        <v>83</v>
      </c>
      <c r="AV117" s="11" t="s">
        <v>83</v>
      </c>
      <c r="AW117" s="11" t="s">
        <v>37</v>
      </c>
      <c r="AX117" s="11" t="s">
        <v>73</v>
      </c>
      <c r="AY117" s="215" t="s">
        <v>153</v>
      </c>
    </row>
    <row r="118" spans="2:51" s="11" customFormat="1" ht="13.5">
      <c r="B118" s="204"/>
      <c r="C118" s="205"/>
      <c r="D118" s="206" t="s">
        <v>163</v>
      </c>
      <c r="E118" s="207" t="s">
        <v>21</v>
      </c>
      <c r="F118" s="208" t="s">
        <v>816</v>
      </c>
      <c r="G118" s="205"/>
      <c r="H118" s="209">
        <v>12</v>
      </c>
      <c r="I118" s="210"/>
      <c r="J118" s="205"/>
      <c r="K118" s="205"/>
      <c r="L118" s="211"/>
      <c r="M118" s="212"/>
      <c r="N118" s="213"/>
      <c r="O118" s="213"/>
      <c r="P118" s="213"/>
      <c r="Q118" s="213"/>
      <c r="R118" s="213"/>
      <c r="S118" s="213"/>
      <c r="T118" s="214"/>
      <c r="AT118" s="215" t="s">
        <v>163</v>
      </c>
      <c r="AU118" s="215" t="s">
        <v>83</v>
      </c>
      <c r="AV118" s="11" t="s">
        <v>83</v>
      </c>
      <c r="AW118" s="11" t="s">
        <v>37</v>
      </c>
      <c r="AX118" s="11" t="s">
        <v>73</v>
      </c>
      <c r="AY118" s="215" t="s">
        <v>153</v>
      </c>
    </row>
    <row r="119" spans="2:51" s="11" customFormat="1" ht="13.5">
      <c r="B119" s="204"/>
      <c r="C119" s="205"/>
      <c r="D119" s="206" t="s">
        <v>163</v>
      </c>
      <c r="E119" s="207" t="s">
        <v>21</v>
      </c>
      <c r="F119" s="208" t="s">
        <v>817</v>
      </c>
      <c r="G119" s="205"/>
      <c r="H119" s="209">
        <v>10</v>
      </c>
      <c r="I119" s="210"/>
      <c r="J119" s="205"/>
      <c r="K119" s="205"/>
      <c r="L119" s="211"/>
      <c r="M119" s="212"/>
      <c r="N119" s="213"/>
      <c r="O119" s="213"/>
      <c r="P119" s="213"/>
      <c r="Q119" s="213"/>
      <c r="R119" s="213"/>
      <c r="S119" s="213"/>
      <c r="T119" s="214"/>
      <c r="AT119" s="215" t="s">
        <v>163</v>
      </c>
      <c r="AU119" s="215" t="s">
        <v>83</v>
      </c>
      <c r="AV119" s="11" t="s">
        <v>83</v>
      </c>
      <c r="AW119" s="11" t="s">
        <v>37</v>
      </c>
      <c r="AX119" s="11" t="s">
        <v>73</v>
      </c>
      <c r="AY119" s="215" t="s">
        <v>153</v>
      </c>
    </row>
    <row r="120" spans="2:51" s="11" customFormat="1" ht="13.5">
      <c r="B120" s="204"/>
      <c r="C120" s="205"/>
      <c r="D120" s="206" t="s">
        <v>163</v>
      </c>
      <c r="E120" s="207" t="s">
        <v>21</v>
      </c>
      <c r="F120" s="208" t="s">
        <v>818</v>
      </c>
      <c r="G120" s="205"/>
      <c r="H120" s="209">
        <v>4</v>
      </c>
      <c r="I120" s="210"/>
      <c r="J120" s="205"/>
      <c r="K120" s="205"/>
      <c r="L120" s="211"/>
      <c r="M120" s="212"/>
      <c r="N120" s="213"/>
      <c r="O120" s="213"/>
      <c r="P120" s="213"/>
      <c r="Q120" s="213"/>
      <c r="R120" s="213"/>
      <c r="S120" s="213"/>
      <c r="T120" s="214"/>
      <c r="AT120" s="215" t="s">
        <v>163</v>
      </c>
      <c r="AU120" s="215" t="s">
        <v>83</v>
      </c>
      <c r="AV120" s="11" t="s">
        <v>83</v>
      </c>
      <c r="AW120" s="11" t="s">
        <v>37</v>
      </c>
      <c r="AX120" s="11" t="s">
        <v>73</v>
      </c>
      <c r="AY120" s="215" t="s">
        <v>153</v>
      </c>
    </row>
    <row r="121" spans="2:51" s="11" customFormat="1" ht="13.5">
      <c r="B121" s="204"/>
      <c r="C121" s="205"/>
      <c r="D121" s="206" t="s">
        <v>163</v>
      </c>
      <c r="E121" s="207" t="s">
        <v>21</v>
      </c>
      <c r="F121" s="208" t="s">
        <v>819</v>
      </c>
      <c r="G121" s="205"/>
      <c r="H121" s="209">
        <v>4</v>
      </c>
      <c r="I121" s="210"/>
      <c r="J121" s="205"/>
      <c r="K121" s="205"/>
      <c r="L121" s="211"/>
      <c r="M121" s="212"/>
      <c r="N121" s="213"/>
      <c r="O121" s="213"/>
      <c r="P121" s="213"/>
      <c r="Q121" s="213"/>
      <c r="R121" s="213"/>
      <c r="S121" s="213"/>
      <c r="T121" s="214"/>
      <c r="AT121" s="215" t="s">
        <v>163</v>
      </c>
      <c r="AU121" s="215" t="s">
        <v>83</v>
      </c>
      <c r="AV121" s="11" t="s">
        <v>83</v>
      </c>
      <c r="AW121" s="11" t="s">
        <v>37</v>
      </c>
      <c r="AX121" s="11" t="s">
        <v>73</v>
      </c>
      <c r="AY121" s="215" t="s">
        <v>153</v>
      </c>
    </row>
    <row r="122" spans="2:51" s="11" customFormat="1" ht="13.5">
      <c r="B122" s="204"/>
      <c r="C122" s="205"/>
      <c r="D122" s="206" t="s">
        <v>163</v>
      </c>
      <c r="E122" s="207" t="s">
        <v>21</v>
      </c>
      <c r="F122" s="208" t="s">
        <v>820</v>
      </c>
      <c r="G122" s="205"/>
      <c r="H122" s="209">
        <v>4</v>
      </c>
      <c r="I122" s="210"/>
      <c r="J122" s="205"/>
      <c r="K122" s="205"/>
      <c r="L122" s="211"/>
      <c r="M122" s="212"/>
      <c r="N122" s="213"/>
      <c r="O122" s="213"/>
      <c r="P122" s="213"/>
      <c r="Q122" s="213"/>
      <c r="R122" s="213"/>
      <c r="S122" s="213"/>
      <c r="T122" s="214"/>
      <c r="AT122" s="215" t="s">
        <v>163</v>
      </c>
      <c r="AU122" s="215" t="s">
        <v>83</v>
      </c>
      <c r="AV122" s="11" t="s">
        <v>83</v>
      </c>
      <c r="AW122" s="11" t="s">
        <v>37</v>
      </c>
      <c r="AX122" s="11" t="s">
        <v>73</v>
      </c>
      <c r="AY122" s="215" t="s">
        <v>153</v>
      </c>
    </row>
    <row r="123" spans="2:51" s="11" customFormat="1" ht="13.5">
      <c r="B123" s="204"/>
      <c r="C123" s="205"/>
      <c r="D123" s="206" t="s">
        <v>163</v>
      </c>
      <c r="E123" s="207" t="s">
        <v>21</v>
      </c>
      <c r="F123" s="208" t="s">
        <v>821</v>
      </c>
      <c r="G123" s="205"/>
      <c r="H123" s="209">
        <v>12</v>
      </c>
      <c r="I123" s="210"/>
      <c r="J123" s="205"/>
      <c r="K123" s="205"/>
      <c r="L123" s="211"/>
      <c r="M123" s="212"/>
      <c r="N123" s="213"/>
      <c r="O123" s="213"/>
      <c r="P123" s="213"/>
      <c r="Q123" s="213"/>
      <c r="R123" s="213"/>
      <c r="S123" s="213"/>
      <c r="T123" s="214"/>
      <c r="AT123" s="215" t="s">
        <v>163</v>
      </c>
      <c r="AU123" s="215" t="s">
        <v>83</v>
      </c>
      <c r="AV123" s="11" t="s">
        <v>83</v>
      </c>
      <c r="AW123" s="11" t="s">
        <v>37</v>
      </c>
      <c r="AX123" s="11" t="s">
        <v>73</v>
      </c>
      <c r="AY123" s="215" t="s">
        <v>153</v>
      </c>
    </row>
    <row r="124" spans="2:51" s="12" customFormat="1" ht="13.5">
      <c r="B124" s="216"/>
      <c r="C124" s="217"/>
      <c r="D124" s="206" t="s">
        <v>163</v>
      </c>
      <c r="E124" s="218" t="s">
        <v>21</v>
      </c>
      <c r="F124" s="219" t="s">
        <v>165</v>
      </c>
      <c r="G124" s="217"/>
      <c r="H124" s="220">
        <v>64</v>
      </c>
      <c r="I124" s="221"/>
      <c r="J124" s="217"/>
      <c r="K124" s="217"/>
      <c r="L124" s="222"/>
      <c r="M124" s="223"/>
      <c r="N124" s="224"/>
      <c r="O124" s="224"/>
      <c r="P124" s="224"/>
      <c r="Q124" s="224"/>
      <c r="R124" s="224"/>
      <c r="S124" s="224"/>
      <c r="T124" s="225"/>
      <c r="AT124" s="226" t="s">
        <v>163</v>
      </c>
      <c r="AU124" s="226" t="s">
        <v>83</v>
      </c>
      <c r="AV124" s="12" t="s">
        <v>161</v>
      </c>
      <c r="AW124" s="12" t="s">
        <v>37</v>
      </c>
      <c r="AX124" s="12" t="s">
        <v>81</v>
      </c>
      <c r="AY124" s="226" t="s">
        <v>153</v>
      </c>
    </row>
    <row r="125" spans="2:65" s="1" customFormat="1" ht="25.5" customHeight="1">
      <c r="B125" s="41"/>
      <c r="C125" s="227" t="s">
        <v>201</v>
      </c>
      <c r="D125" s="227" t="s">
        <v>191</v>
      </c>
      <c r="E125" s="228" t="s">
        <v>824</v>
      </c>
      <c r="F125" s="229" t="s">
        <v>825</v>
      </c>
      <c r="G125" s="230" t="s">
        <v>209</v>
      </c>
      <c r="H125" s="231">
        <v>64</v>
      </c>
      <c r="I125" s="232"/>
      <c r="J125" s="233">
        <f>ROUND(I125*H125,2)</f>
        <v>0</v>
      </c>
      <c r="K125" s="229" t="s">
        <v>799</v>
      </c>
      <c r="L125" s="234"/>
      <c r="M125" s="235" t="s">
        <v>21</v>
      </c>
      <c r="N125" s="236" t="s">
        <v>44</v>
      </c>
      <c r="O125" s="42"/>
      <c r="P125" s="201">
        <f>O125*H125</f>
        <v>0</v>
      </c>
      <c r="Q125" s="201">
        <v>0.01</v>
      </c>
      <c r="R125" s="201">
        <f>Q125*H125</f>
        <v>0.64</v>
      </c>
      <c r="S125" s="201">
        <v>0</v>
      </c>
      <c r="T125" s="202">
        <f>S125*H125</f>
        <v>0</v>
      </c>
      <c r="AR125" s="24" t="s">
        <v>299</v>
      </c>
      <c r="AT125" s="24" t="s">
        <v>191</v>
      </c>
      <c r="AU125" s="24" t="s">
        <v>83</v>
      </c>
      <c r="AY125" s="24" t="s">
        <v>153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81</v>
      </c>
      <c r="BK125" s="203">
        <f>ROUND(I125*H125,2)</f>
        <v>0</v>
      </c>
      <c r="BL125" s="24" t="s">
        <v>231</v>
      </c>
      <c r="BM125" s="24" t="s">
        <v>826</v>
      </c>
    </row>
    <row r="126" spans="2:63" s="10" customFormat="1" ht="29.85" customHeight="1">
      <c r="B126" s="176"/>
      <c r="C126" s="177"/>
      <c r="D126" s="178" t="s">
        <v>72</v>
      </c>
      <c r="E126" s="190" t="s">
        <v>827</v>
      </c>
      <c r="F126" s="190" t="s">
        <v>828</v>
      </c>
      <c r="G126" s="177"/>
      <c r="H126" s="177"/>
      <c r="I126" s="180"/>
      <c r="J126" s="191">
        <f>BK126</f>
        <v>0</v>
      </c>
      <c r="K126" s="177"/>
      <c r="L126" s="182"/>
      <c r="M126" s="183"/>
      <c r="N126" s="184"/>
      <c r="O126" s="184"/>
      <c r="P126" s="185">
        <f>SUM(P127:P135)</f>
        <v>0</v>
      </c>
      <c r="Q126" s="184"/>
      <c r="R126" s="185">
        <f>SUM(R127:R135)</f>
        <v>0.11550719999999999</v>
      </c>
      <c r="S126" s="184"/>
      <c r="T126" s="186">
        <f>SUM(T127:T135)</f>
        <v>0</v>
      </c>
      <c r="AR126" s="187" t="s">
        <v>83</v>
      </c>
      <c r="AT126" s="188" t="s">
        <v>72</v>
      </c>
      <c r="AU126" s="188" t="s">
        <v>81</v>
      </c>
      <c r="AY126" s="187" t="s">
        <v>153</v>
      </c>
      <c r="BK126" s="189">
        <f>SUM(BK127:BK135)</f>
        <v>0</v>
      </c>
    </row>
    <row r="127" spans="2:65" s="1" customFormat="1" ht="25.5" customHeight="1">
      <c r="B127" s="41"/>
      <c r="C127" s="192" t="s">
        <v>206</v>
      </c>
      <c r="D127" s="192" t="s">
        <v>156</v>
      </c>
      <c r="E127" s="193" t="s">
        <v>829</v>
      </c>
      <c r="F127" s="194" t="s">
        <v>830</v>
      </c>
      <c r="G127" s="195" t="s">
        <v>159</v>
      </c>
      <c r="H127" s="196">
        <v>61.44</v>
      </c>
      <c r="I127" s="197"/>
      <c r="J127" s="198">
        <f>ROUND(I127*H127,2)</f>
        <v>0</v>
      </c>
      <c r="K127" s="194" t="s">
        <v>799</v>
      </c>
      <c r="L127" s="61"/>
      <c r="M127" s="199" t="s">
        <v>21</v>
      </c>
      <c r="N127" s="200" t="s">
        <v>44</v>
      </c>
      <c r="O127" s="42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231</v>
      </c>
      <c r="AT127" s="24" t="s">
        <v>156</v>
      </c>
      <c r="AU127" s="24" t="s">
        <v>83</v>
      </c>
      <c r="AY127" s="24" t="s">
        <v>153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81</v>
      </c>
      <c r="BK127" s="203">
        <f>ROUND(I127*H127,2)</f>
        <v>0</v>
      </c>
      <c r="BL127" s="24" t="s">
        <v>231</v>
      </c>
      <c r="BM127" s="24" t="s">
        <v>831</v>
      </c>
    </row>
    <row r="128" spans="2:51" s="11" customFormat="1" ht="13.5">
      <c r="B128" s="204"/>
      <c r="C128" s="205"/>
      <c r="D128" s="206" t="s">
        <v>163</v>
      </c>
      <c r="E128" s="207" t="s">
        <v>21</v>
      </c>
      <c r="F128" s="208" t="s">
        <v>832</v>
      </c>
      <c r="G128" s="205"/>
      <c r="H128" s="209">
        <v>11.52</v>
      </c>
      <c r="I128" s="210"/>
      <c r="J128" s="205"/>
      <c r="K128" s="205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163</v>
      </c>
      <c r="AU128" s="215" t="s">
        <v>83</v>
      </c>
      <c r="AV128" s="11" t="s">
        <v>83</v>
      </c>
      <c r="AW128" s="11" t="s">
        <v>37</v>
      </c>
      <c r="AX128" s="11" t="s">
        <v>73</v>
      </c>
      <c r="AY128" s="215" t="s">
        <v>153</v>
      </c>
    </row>
    <row r="129" spans="2:51" s="11" customFormat="1" ht="13.5">
      <c r="B129" s="204"/>
      <c r="C129" s="205"/>
      <c r="D129" s="206" t="s">
        <v>163</v>
      </c>
      <c r="E129" s="207" t="s">
        <v>21</v>
      </c>
      <c r="F129" s="208" t="s">
        <v>833</v>
      </c>
      <c r="G129" s="205"/>
      <c r="H129" s="209">
        <v>3.84</v>
      </c>
      <c r="I129" s="210"/>
      <c r="J129" s="205"/>
      <c r="K129" s="205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163</v>
      </c>
      <c r="AU129" s="215" t="s">
        <v>83</v>
      </c>
      <c r="AV129" s="11" t="s">
        <v>83</v>
      </c>
      <c r="AW129" s="11" t="s">
        <v>37</v>
      </c>
      <c r="AX129" s="11" t="s">
        <v>73</v>
      </c>
      <c r="AY129" s="215" t="s">
        <v>153</v>
      </c>
    </row>
    <row r="130" spans="2:51" s="11" customFormat="1" ht="13.5">
      <c r="B130" s="204"/>
      <c r="C130" s="205"/>
      <c r="D130" s="206" t="s">
        <v>163</v>
      </c>
      <c r="E130" s="207" t="s">
        <v>21</v>
      </c>
      <c r="F130" s="208" t="s">
        <v>834</v>
      </c>
      <c r="G130" s="205"/>
      <c r="H130" s="209">
        <v>15.36</v>
      </c>
      <c r="I130" s="210"/>
      <c r="J130" s="205"/>
      <c r="K130" s="205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163</v>
      </c>
      <c r="AU130" s="215" t="s">
        <v>83</v>
      </c>
      <c r="AV130" s="11" t="s">
        <v>83</v>
      </c>
      <c r="AW130" s="11" t="s">
        <v>37</v>
      </c>
      <c r="AX130" s="11" t="s">
        <v>73</v>
      </c>
      <c r="AY130" s="215" t="s">
        <v>153</v>
      </c>
    </row>
    <row r="131" spans="2:51" s="11" customFormat="1" ht="13.5">
      <c r="B131" s="204"/>
      <c r="C131" s="205"/>
      <c r="D131" s="206" t="s">
        <v>163</v>
      </c>
      <c r="E131" s="207" t="s">
        <v>21</v>
      </c>
      <c r="F131" s="208" t="s">
        <v>835</v>
      </c>
      <c r="G131" s="205"/>
      <c r="H131" s="209">
        <v>11.52</v>
      </c>
      <c r="I131" s="210"/>
      <c r="J131" s="205"/>
      <c r="K131" s="205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163</v>
      </c>
      <c r="AU131" s="215" t="s">
        <v>83</v>
      </c>
      <c r="AV131" s="11" t="s">
        <v>83</v>
      </c>
      <c r="AW131" s="11" t="s">
        <v>37</v>
      </c>
      <c r="AX131" s="11" t="s">
        <v>73</v>
      </c>
      <c r="AY131" s="215" t="s">
        <v>153</v>
      </c>
    </row>
    <row r="132" spans="2:51" s="11" customFormat="1" ht="13.5">
      <c r="B132" s="204"/>
      <c r="C132" s="205"/>
      <c r="D132" s="206" t="s">
        <v>163</v>
      </c>
      <c r="E132" s="207" t="s">
        <v>21</v>
      </c>
      <c r="F132" s="208" t="s">
        <v>836</v>
      </c>
      <c r="G132" s="205"/>
      <c r="H132" s="209">
        <v>7.68</v>
      </c>
      <c r="I132" s="210"/>
      <c r="J132" s="205"/>
      <c r="K132" s="205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163</v>
      </c>
      <c r="AU132" s="215" t="s">
        <v>83</v>
      </c>
      <c r="AV132" s="11" t="s">
        <v>83</v>
      </c>
      <c r="AW132" s="11" t="s">
        <v>37</v>
      </c>
      <c r="AX132" s="11" t="s">
        <v>73</v>
      </c>
      <c r="AY132" s="215" t="s">
        <v>153</v>
      </c>
    </row>
    <row r="133" spans="2:51" s="11" customFormat="1" ht="13.5">
      <c r="B133" s="204"/>
      <c r="C133" s="205"/>
      <c r="D133" s="206" t="s">
        <v>163</v>
      </c>
      <c r="E133" s="207" t="s">
        <v>21</v>
      </c>
      <c r="F133" s="208" t="s">
        <v>837</v>
      </c>
      <c r="G133" s="205"/>
      <c r="H133" s="209">
        <v>11.52</v>
      </c>
      <c r="I133" s="210"/>
      <c r="J133" s="205"/>
      <c r="K133" s="205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163</v>
      </c>
      <c r="AU133" s="215" t="s">
        <v>83</v>
      </c>
      <c r="AV133" s="11" t="s">
        <v>83</v>
      </c>
      <c r="AW133" s="11" t="s">
        <v>37</v>
      </c>
      <c r="AX133" s="11" t="s">
        <v>73</v>
      </c>
      <c r="AY133" s="215" t="s">
        <v>153</v>
      </c>
    </row>
    <row r="134" spans="2:51" s="12" customFormat="1" ht="13.5">
      <c r="B134" s="216"/>
      <c r="C134" s="217"/>
      <c r="D134" s="206" t="s">
        <v>163</v>
      </c>
      <c r="E134" s="218" t="s">
        <v>21</v>
      </c>
      <c r="F134" s="219" t="s">
        <v>165</v>
      </c>
      <c r="G134" s="217"/>
      <c r="H134" s="220">
        <v>61.44</v>
      </c>
      <c r="I134" s="221"/>
      <c r="J134" s="217"/>
      <c r="K134" s="217"/>
      <c r="L134" s="222"/>
      <c r="M134" s="223"/>
      <c r="N134" s="224"/>
      <c r="O134" s="224"/>
      <c r="P134" s="224"/>
      <c r="Q134" s="224"/>
      <c r="R134" s="224"/>
      <c r="S134" s="224"/>
      <c r="T134" s="225"/>
      <c r="AT134" s="226" t="s">
        <v>163</v>
      </c>
      <c r="AU134" s="226" t="s">
        <v>83</v>
      </c>
      <c r="AV134" s="12" t="s">
        <v>161</v>
      </c>
      <c r="AW134" s="12" t="s">
        <v>37</v>
      </c>
      <c r="AX134" s="12" t="s">
        <v>81</v>
      </c>
      <c r="AY134" s="226" t="s">
        <v>153</v>
      </c>
    </row>
    <row r="135" spans="2:65" s="1" customFormat="1" ht="25.5" customHeight="1">
      <c r="B135" s="41"/>
      <c r="C135" s="227" t="s">
        <v>211</v>
      </c>
      <c r="D135" s="227" t="s">
        <v>191</v>
      </c>
      <c r="E135" s="228" t="s">
        <v>838</v>
      </c>
      <c r="F135" s="229" t="s">
        <v>839</v>
      </c>
      <c r="G135" s="230" t="s">
        <v>159</v>
      </c>
      <c r="H135" s="231">
        <v>61.44</v>
      </c>
      <c r="I135" s="232"/>
      <c r="J135" s="233">
        <f>ROUND(I135*H135,2)</f>
        <v>0</v>
      </c>
      <c r="K135" s="229" t="s">
        <v>799</v>
      </c>
      <c r="L135" s="234"/>
      <c r="M135" s="235" t="s">
        <v>21</v>
      </c>
      <c r="N135" s="236" t="s">
        <v>44</v>
      </c>
      <c r="O135" s="42"/>
      <c r="P135" s="201">
        <f>O135*H135</f>
        <v>0</v>
      </c>
      <c r="Q135" s="201">
        <v>0.00188</v>
      </c>
      <c r="R135" s="201">
        <f>Q135*H135</f>
        <v>0.11550719999999999</v>
      </c>
      <c r="S135" s="201">
        <v>0</v>
      </c>
      <c r="T135" s="202">
        <f>S135*H135</f>
        <v>0</v>
      </c>
      <c r="AR135" s="24" t="s">
        <v>299</v>
      </c>
      <c r="AT135" s="24" t="s">
        <v>191</v>
      </c>
      <c r="AU135" s="24" t="s">
        <v>83</v>
      </c>
      <c r="AY135" s="24" t="s">
        <v>153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4" t="s">
        <v>81</v>
      </c>
      <c r="BK135" s="203">
        <f>ROUND(I135*H135,2)</f>
        <v>0</v>
      </c>
      <c r="BL135" s="24" t="s">
        <v>231</v>
      </c>
      <c r="BM135" s="24" t="s">
        <v>840</v>
      </c>
    </row>
    <row r="136" spans="2:63" s="10" customFormat="1" ht="37.35" customHeight="1">
      <c r="B136" s="176"/>
      <c r="C136" s="177"/>
      <c r="D136" s="178" t="s">
        <v>72</v>
      </c>
      <c r="E136" s="179" t="s">
        <v>763</v>
      </c>
      <c r="F136" s="179" t="s">
        <v>764</v>
      </c>
      <c r="G136" s="177"/>
      <c r="H136" s="177"/>
      <c r="I136" s="180"/>
      <c r="J136" s="181">
        <f>BK136</f>
        <v>0</v>
      </c>
      <c r="K136" s="177"/>
      <c r="L136" s="182"/>
      <c r="M136" s="183"/>
      <c r="N136" s="184"/>
      <c r="O136" s="184"/>
      <c r="P136" s="185">
        <f>P137</f>
        <v>0</v>
      </c>
      <c r="Q136" s="184"/>
      <c r="R136" s="185">
        <f>R137</f>
        <v>0</v>
      </c>
      <c r="S136" s="184"/>
      <c r="T136" s="186">
        <f>T137</f>
        <v>0</v>
      </c>
      <c r="AR136" s="187" t="s">
        <v>161</v>
      </c>
      <c r="AT136" s="188" t="s">
        <v>72</v>
      </c>
      <c r="AU136" s="188" t="s">
        <v>73</v>
      </c>
      <c r="AY136" s="187" t="s">
        <v>153</v>
      </c>
      <c r="BK136" s="189">
        <f>BK137</f>
        <v>0</v>
      </c>
    </row>
    <row r="137" spans="2:65" s="1" customFormat="1" ht="16.5" customHeight="1">
      <c r="B137" s="41"/>
      <c r="C137" s="192" t="s">
        <v>216</v>
      </c>
      <c r="D137" s="192" t="s">
        <v>156</v>
      </c>
      <c r="E137" s="193" t="s">
        <v>766</v>
      </c>
      <c r="F137" s="194" t="s">
        <v>767</v>
      </c>
      <c r="G137" s="195" t="s">
        <v>768</v>
      </c>
      <c r="H137" s="196">
        <v>20</v>
      </c>
      <c r="I137" s="197"/>
      <c r="J137" s="198">
        <f>ROUND(I137*H137,2)</f>
        <v>0</v>
      </c>
      <c r="K137" s="194" t="s">
        <v>428</v>
      </c>
      <c r="L137" s="61"/>
      <c r="M137" s="199" t="s">
        <v>21</v>
      </c>
      <c r="N137" s="263" t="s">
        <v>44</v>
      </c>
      <c r="O137" s="260"/>
      <c r="P137" s="261">
        <f>O137*H137</f>
        <v>0</v>
      </c>
      <c r="Q137" s="261">
        <v>0</v>
      </c>
      <c r="R137" s="261">
        <f>Q137*H137</f>
        <v>0</v>
      </c>
      <c r="S137" s="261">
        <v>0</v>
      </c>
      <c r="T137" s="262">
        <f>S137*H137</f>
        <v>0</v>
      </c>
      <c r="AR137" s="24" t="s">
        <v>769</v>
      </c>
      <c r="AT137" s="24" t="s">
        <v>156</v>
      </c>
      <c r="AU137" s="24" t="s">
        <v>81</v>
      </c>
      <c r="AY137" s="24" t="s">
        <v>153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81</v>
      </c>
      <c r="BK137" s="203">
        <f>ROUND(I137*H137,2)</f>
        <v>0</v>
      </c>
      <c r="BL137" s="24" t="s">
        <v>769</v>
      </c>
      <c r="BM137" s="24" t="s">
        <v>841</v>
      </c>
    </row>
    <row r="138" spans="2:12" s="1" customFormat="1" ht="6.95" customHeight="1">
      <c r="B138" s="56"/>
      <c r="C138" s="57"/>
      <c r="D138" s="57"/>
      <c r="E138" s="57"/>
      <c r="F138" s="57"/>
      <c r="G138" s="57"/>
      <c r="H138" s="57"/>
      <c r="I138" s="139"/>
      <c r="J138" s="57"/>
      <c r="K138" s="57"/>
      <c r="L138" s="61"/>
    </row>
  </sheetData>
  <sheetProtection algorithmName="SHA-512" hashValue="cdBO1wfYWdzT1HUJ4mVML7hu1wsNdc7BE1wYN1H/2zrpZg5plLdYfZlrQ8ZkkSe3mTQpVSdAiXCfS/LjBwSesQ==" saltValue="iVOncrMCfeJqoH/ZZqs4yjV6WwmbrhnRUE8SK9yLVtDXMcyvhj5O20nlZtf+Z9uiaqE6fCWQ62lE6q8ZBxhzgQ==" spinCount="100000" sheet="1" objects="1" scenarios="1" formatColumns="0" formatRows="0" autoFilter="0"/>
  <autoFilter ref="C84:K137"/>
  <mergeCells count="10">
    <mergeCell ref="J51:J52"/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12"/>
  <sheetViews>
    <sheetView showGridLines="0" workbookViewId="0" topLeftCell="A1">
      <pane ySplit="1" topLeftCell="A404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90</v>
      </c>
      <c r="G1" s="388" t="s">
        <v>91</v>
      </c>
      <c r="H1" s="388"/>
      <c r="I1" s="115"/>
      <c r="J1" s="114" t="s">
        <v>92</v>
      </c>
      <c r="K1" s="113" t="s">
        <v>93</v>
      </c>
      <c r="L1" s="114" t="s">
        <v>94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24" t="s">
        <v>89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83</v>
      </c>
    </row>
    <row r="4" spans="2:46" ht="36.95" customHeight="1">
      <c r="B4" s="28"/>
      <c r="C4" s="29"/>
      <c r="D4" s="30" t="s">
        <v>95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80" t="str">
        <f>'Rekapitulace stavby'!K6</f>
        <v>SOŠ a SOU řemesel Kutná Hora, stavební úpravy Čáslavská 202, Seifertovy sady 20</v>
      </c>
      <c r="F7" s="381"/>
      <c r="G7" s="381"/>
      <c r="H7" s="381"/>
      <c r="I7" s="117"/>
      <c r="J7" s="29"/>
      <c r="K7" s="31"/>
    </row>
    <row r="8" spans="2:11" s="1" customFormat="1" ht="13.5">
      <c r="B8" s="41"/>
      <c r="C8" s="42"/>
      <c r="D8" s="37" t="s">
        <v>96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82" t="s">
        <v>842</v>
      </c>
      <c r="F9" s="383"/>
      <c r="G9" s="383"/>
      <c r="H9" s="383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843</v>
      </c>
      <c r="G12" s="42"/>
      <c r="H12" s="42"/>
      <c r="I12" s="119" t="s">
        <v>25</v>
      </c>
      <c r="J12" s="120" t="str">
        <f>'Rekapitulace stavby'!AN8</f>
        <v>8. 11. 2017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">
        <v>99</v>
      </c>
      <c r="K14" s="45"/>
    </row>
    <row r="15" spans="2:11" s="1" customFormat="1" ht="18" customHeight="1">
      <c r="B15" s="41"/>
      <c r="C15" s="42"/>
      <c r="D15" s="42"/>
      <c r="E15" s="35" t="s">
        <v>844</v>
      </c>
      <c r="F15" s="42"/>
      <c r="G15" s="42"/>
      <c r="H15" s="42"/>
      <c r="I15" s="119" t="s">
        <v>30</v>
      </c>
      <c r="J15" s="35" t="s">
        <v>21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 t="s">
        <v>34</v>
      </c>
      <c r="K20" s="45"/>
    </row>
    <row r="21" spans="2:11" s="1" customFormat="1" ht="18" customHeight="1">
      <c r="B21" s="41"/>
      <c r="C21" s="42"/>
      <c r="D21" s="42"/>
      <c r="E21" s="35" t="s">
        <v>845</v>
      </c>
      <c r="F21" s="42"/>
      <c r="G21" s="42"/>
      <c r="H21" s="42"/>
      <c r="I21" s="119" t="s">
        <v>30</v>
      </c>
      <c r="J21" s="35" t="s">
        <v>102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38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49" t="s">
        <v>21</v>
      </c>
      <c r="F24" s="349"/>
      <c r="G24" s="349"/>
      <c r="H24" s="349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39</v>
      </c>
      <c r="E27" s="42"/>
      <c r="F27" s="42"/>
      <c r="G27" s="42"/>
      <c r="H27" s="42"/>
      <c r="I27" s="118"/>
      <c r="J27" s="128">
        <f>ROUND(J100,2)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41</v>
      </c>
      <c r="G29" s="42"/>
      <c r="H29" s="42"/>
      <c r="I29" s="129" t="s">
        <v>40</v>
      </c>
      <c r="J29" s="46" t="s">
        <v>42</v>
      </c>
      <c r="K29" s="45"/>
    </row>
    <row r="30" spans="2:11" s="1" customFormat="1" ht="14.45" customHeight="1">
      <c r="B30" s="41"/>
      <c r="C30" s="42"/>
      <c r="D30" s="49" t="s">
        <v>43</v>
      </c>
      <c r="E30" s="49" t="s">
        <v>44</v>
      </c>
      <c r="F30" s="130">
        <f>ROUND(SUM(BE100:BE411),2)</f>
        <v>0</v>
      </c>
      <c r="G30" s="42"/>
      <c r="H30" s="42"/>
      <c r="I30" s="131">
        <v>0.21</v>
      </c>
      <c r="J30" s="130">
        <f>ROUND(ROUND((SUM(BE100:BE411)),2)*I30,2)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45</v>
      </c>
      <c r="F31" s="130">
        <f>ROUND(SUM(BF100:BF411),2)</f>
        <v>0</v>
      </c>
      <c r="G31" s="42"/>
      <c r="H31" s="42"/>
      <c r="I31" s="131">
        <v>0.15</v>
      </c>
      <c r="J31" s="130">
        <f>ROUND(ROUND((SUM(BF100:BF411)),2)*I31,2)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46</v>
      </c>
      <c r="F32" s="130">
        <f>ROUND(SUM(BG100:BG411),2)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47</v>
      </c>
      <c r="F33" s="130">
        <f>ROUND(SUM(BH100:BH411),2)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48</v>
      </c>
      <c r="F34" s="130">
        <f>ROUND(SUM(BI100:BI411),2)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49</v>
      </c>
      <c r="E36" s="79"/>
      <c r="F36" s="79"/>
      <c r="G36" s="134" t="s">
        <v>50</v>
      </c>
      <c r="H36" s="135" t="s">
        <v>51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103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0" t="str">
        <f>E7</f>
        <v>SOŠ a SOU řemesel Kutná Hora, stavební úpravy Čáslavská 202, Seifertovy sady 20</v>
      </c>
      <c r="F45" s="381"/>
      <c r="G45" s="381"/>
      <c r="H45" s="381"/>
      <c r="I45" s="118"/>
      <c r="J45" s="42"/>
      <c r="K45" s="45"/>
    </row>
    <row r="46" spans="2:11" s="1" customFormat="1" ht="14.45" customHeight="1">
      <c r="B46" s="41"/>
      <c r="C46" s="37" t="s">
        <v>96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2" t="str">
        <f>E9</f>
        <v>16936 - Stavební úpravy Seifertovy sady 20,Kutná Hora</v>
      </c>
      <c r="F47" s="383"/>
      <c r="G47" s="383"/>
      <c r="H47" s="383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Seifertovy sady čp.20</v>
      </c>
      <c r="G49" s="42"/>
      <c r="H49" s="42"/>
      <c r="I49" s="119" t="s">
        <v>25</v>
      </c>
      <c r="J49" s="120" t="str">
        <f>IF(J12="","",J12)</f>
        <v>8. 11. 2017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27</v>
      </c>
      <c r="D51" s="42"/>
      <c r="E51" s="42"/>
      <c r="F51" s="35" t="str">
        <f>E15</f>
        <v>SOŠaSOU řemesel,Kutná Hora,Čáslavská 202</v>
      </c>
      <c r="G51" s="42"/>
      <c r="H51" s="42"/>
      <c r="I51" s="119" t="s">
        <v>33</v>
      </c>
      <c r="J51" s="349" t="str">
        <f>E21</f>
        <v>Kutnonorská stavební-projekce,Partyzánská 13</v>
      </c>
      <c r="K51" s="45"/>
    </row>
    <row r="52" spans="2:11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8"/>
      <c r="J52" s="384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104</v>
      </c>
      <c r="D54" s="132"/>
      <c r="E54" s="132"/>
      <c r="F54" s="132"/>
      <c r="G54" s="132"/>
      <c r="H54" s="132"/>
      <c r="I54" s="145"/>
      <c r="J54" s="146" t="s">
        <v>105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106</v>
      </c>
      <c r="D56" s="42"/>
      <c r="E56" s="42"/>
      <c r="F56" s="42"/>
      <c r="G56" s="42"/>
      <c r="H56" s="42"/>
      <c r="I56" s="118"/>
      <c r="J56" s="128">
        <f>J100</f>
        <v>0</v>
      </c>
      <c r="K56" s="45"/>
      <c r="AU56" s="24" t="s">
        <v>107</v>
      </c>
    </row>
    <row r="57" spans="2:11" s="7" customFormat="1" ht="24.95" customHeight="1">
      <c r="B57" s="149"/>
      <c r="C57" s="150"/>
      <c r="D57" s="151" t="s">
        <v>108</v>
      </c>
      <c r="E57" s="152"/>
      <c r="F57" s="152"/>
      <c r="G57" s="152"/>
      <c r="H57" s="152"/>
      <c r="I57" s="153"/>
      <c r="J57" s="154">
        <f>J101</f>
        <v>0</v>
      </c>
      <c r="K57" s="155"/>
    </row>
    <row r="58" spans="2:11" s="8" customFormat="1" ht="19.9" customHeight="1">
      <c r="B58" s="156"/>
      <c r="C58" s="157"/>
      <c r="D58" s="158" t="s">
        <v>846</v>
      </c>
      <c r="E58" s="159"/>
      <c r="F58" s="159"/>
      <c r="G58" s="159"/>
      <c r="H58" s="159"/>
      <c r="I58" s="160"/>
      <c r="J58" s="161">
        <f>J102</f>
        <v>0</v>
      </c>
      <c r="K58" s="162"/>
    </row>
    <row r="59" spans="2:11" s="8" customFormat="1" ht="19.9" customHeight="1">
      <c r="B59" s="156"/>
      <c r="C59" s="157"/>
      <c r="D59" s="158" t="s">
        <v>109</v>
      </c>
      <c r="E59" s="159"/>
      <c r="F59" s="159"/>
      <c r="G59" s="159"/>
      <c r="H59" s="159"/>
      <c r="I59" s="160"/>
      <c r="J59" s="161">
        <f>J109</f>
        <v>0</v>
      </c>
      <c r="K59" s="162"/>
    </row>
    <row r="60" spans="2:11" s="8" customFormat="1" ht="19.9" customHeight="1">
      <c r="B60" s="156"/>
      <c r="C60" s="157"/>
      <c r="D60" s="158" t="s">
        <v>110</v>
      </c>
      <c r="E60" s="159"/>
      <c r="F60" s="159"/>
      <c r="G60" s="159"/>
      <c r="H60" s="159"/>
      <c r="I60" s="160"/>
      <c r="J60" s="161">
        <f>J142</f>
        <v>0</v>
      </c>
      <c r="K60" s="162"/>
    </row>
    <row r="61" spans="2:11" s="8" customFormat="1" ht="19.9" customHeight="1">
      <c r="B61" s="156"/>
      <c r="C61" s="157"/>
      <c r="D61" s="158" t="s">
        <v>113</v>
      </c>
      <c r="E61" s="159"/>
      <c r="F61" s="159"/>
      <c r="G61" s="159"/>
      <c r="H61" s="159"/>
      <c r="I61" s="160"/>
      <c r="J61" s="161">
        <f>J170</f>
        <v>0</v>
      </c>
      <c r="K61" s="162"/>
    </row>
    <row r="62" spans="2:11" s="7" customFormat="1" ht="24.95" customHeight="1">
      <c r="B62" s="149"/>
      <c r="C62" s="150"/>
      <c r="D62" s="151" t="s">
        <v>114</v>
      </c>
      <c r="E62" s="152"/>
      <c r="F62" s="152"/>
      <c r="G62" s="152"/>
      <c r="H62" s="152"/>
      <c r="I62" s="153"/>
      <c r="J62" s="154">
        <f>J172</f>
        <v>0</v>
      </c>
      <c r="K62" s="155"/>
    </row>
    <row r="63" spans="2:11" s="8" customFormat="1" ht="19.9" customHeight="1">
      <c r="B63" s="156"/>
      <c r="C63" s="157"/>
      <c r="D63" s="158" t="s">
        <v>112</v>
      </c>
      <c r="E63" s="159"/>
      <c r="F63" s="159"/>
      <c r="G63" s="159"/>
      <c r="H63" s="159"/>
      <c r="I63" s="160"/>
      <c r="J63" s="161">
        <f>J173</f>
        <v>0</v>
      </c>
      <c r="K63" s="162"/>
    </row>
    <row r="64" spans="2:11" s="8" customFormat="1" ht="19.9" customHeight="1">
      <c r="B64" s="156"/>
      <c r="C64" s="157"/>
      <c r="D64" s="158" t="s">
        <v>115</v>
      </c>
      <c r="E64" s="159"/>
      <c r="F64" s="159"/>
      <c r="G64" s="159"/>
      <c r="H64" s="159"/>
      <c r="I64" s="160"/>
      <c r="J64" s="161">
        <f>J181</f>
        <v>0</v>
      </c>
      <c r="K64" s="162"/>
    </row>
    <row r="65" spans="2:11" s="8" customFormat="1" ht="19.9" customHeight="1">
      <c r="B65" s="156"/>
      <c r="C65" s="157"/>
      <c r="D65" s="158" t="s">
        <v>116</v>
      </c>
      <c r="E65" s="159"/>
      <c r="F65" s="159"/>
      <c r="G65" s="159"/>
      <c r="H65" s="159"/>
      <c r="I65" s="160"/>
      <c r="J65" s="161">
        <f>J198</f>
        <v>0</v>
      </c>
      <c r="K65" s="162"/>
    </row>
    <row r="66" spans="2:11" s="8" customFormat="1" ht="19.9" customHeight="1">
      <c r="B66" s="156"/>
      <c r="C66" s="157"/>
      <c r="D66" s="158" t="s">
        <v>117</v>
      </c>
      <c r="E66" s="159"/>
      <c r="F66" s="159"/>
      <c r="G66" s="159"/>
      <c r="H66" s="159"/>
      <c r="I66" s="160"/>
      <c r="J66" s="161">
        <f>J210</f>
        <v>0</v>
      </c>
      <c r="K66" s="162"/>
    </row>
    <row r="67" spans="2:11" s="8" customFormat="1" ht="19.9" customHeight="1">
      <c r="B67" s="156"/>
      <c r="C67" s="157"/>
      <c r="D67" s="158" t="s">
        <v>118</v>
      </c>
      <c r="E67" s="159"/>
      <c r="F67" s="159"/>
      <c r="G67" s="159"/>
      <c r="H67" s="159"/>
      <c r="I67" s="160"/>
      <c r="J67" s="161">
        <f>J219</f>
        <v>0</v>
      </c>
      <c r="K67" s="162"/>
    </row>
    <row r="68" spans="2:11" s="8" customFormat="1" ht="19.9" customHeight="1">
      <c r="B68" s="156"/>
      <c r="C68" s="157"/>
      <c r="D68" s="158" t="s">
        <v>847</v>
      </c>
      <c r="E68" s="159"/>
      <c r="F68" s="159"/>
      <c r="G68" s="159"/>
      <c r="H68" s="159"/>
      <c r="I68" s="160"/>
      <c r="J68" s="161">
        <f>J239</f>
        <v>0</v>
      </c>
      <c r="K68" s="162"/>
    </row>
    <row r="69" spans="2:11" s="8" customFormat="1" ht="19.9" customHeight="1">
      <c r="B69" s="156"/>
      <c r="C69" s="157"/>
      <c r="D69" s="158" t="s">
        <v>124</v>
      </c>
      <c r="E69" s="159"/>
      <c r="F69" s="159"/>
      <c r="G69" s="159"/>
      <c r="H69" s="159"/>
      <c r="I69" s="160"/>
      <c r="J69" s="161">
        <f>J250</f>
        <v>0</v>
      </c>
      <c r="K69" s="162"/>
    </row>
    <row r="70" spans="2:11" s="8" customFormat="1" ht="19.9" customHeight="1">
      <c r="B70" s="156"/>
      <c r="C70" s="157"/>
      <c r="D70" s="158" t="s">
        <v>126</v>
      </c>
      <c r="E70" s="159"/>
      <c r="F70" s="159"/>
      <c r="G70" s="159"/>
      <c r="H70" s="159"/>
      <c r="I70" s="160"/>
      <c r="J70" s="161">
        <f>J257</f>
        <v>0</v>
      </c>
      <c r="K70" s="162"/>
    </row>
    <row r="71" spans="2:11" s="8" customFormat="1" ht="19.9" customHeight="1">
      <c r="B71" s="156"/>
      <c r="C71" s="157"/>
      <c r="D71" s="158" t="s">
        <v>127</v>
      </c>
      <c r="E71" s="159"/>
      <c r="F71" s="159"/>
      <c r="G71" s="159"/>
      <c r="H71" s="159"/>
      <c r="I71" s="160"/>
      <c r="J71" s="161">
        <f>J271</f>
        <v>0</v>
      </c>
      <c r="K71" s="162"/>
    </row>
    <row r="72" spans="2:11" s="8" customFormat="1" ht="19.9" customHeight="1">
      <c r="B72" s="156"/>
      <c r="C72" s="157"/>
      <c r="D72" s="158" t="s">
        <v>848</v>
      </c>
      <c r="E72" s="159"/>
      <c r="F72" s="159"/>
      <c r="G72" s="159"/>
      <c r="H72" s="159"/>
      <c r="I72" s="160"/>
      <c r="J72" s="161">
        <f>J313</f>
        <v>0</v>
      </c>
      <c r="K72" s="162"/>
    </row>
    <row r="73" spans="2:11" s="8" customFormat="1" ht="19.9" customHeight="1">
      <c r="B73" s="156"/>
      <c r="C73" s="157"/>
      <c r="D73" s="158" t="s">
        <v>849</v>
      </c>
      <c r="E73" s="159"/>
      <c r="F73" s="159"/>
      <c r="G73" s="159"/>
      <c r="H73" s="159"/>
      <c r="I73" s="160"/>
      <c r="J73" s="161">
        <f>J320</f>
        <v>0</v>
      </c>
      <c r="K73" s="162"/>
    </row>
    <row r="74" spans="2:11" s="8" customFormat="1" ht="19.9" customHeight="1">
      <c r="B74" s="156"/>
      <c r="C74" s="157"/>
      <c r="D74" s="158" t="s">
        <v>128</v>
      </c>
      <c r="E74" s="159"/>
      <c r="F74" s="159"/>
      <c r="G74" s="159"/>
      <c r="H74" s="159"/>
      <c r="I74" s="160"/>
      <c r="J74" s="161">
        <f>J351</f>
        <v>0</v>
      </c>
      <c r="K74" s="162"/>
    </row>
    <row r="75" spans="2:11" s="8" customFormat="1" ht="19.9" customHeight="1">
      <c r="B75" s="156"/>
      <c r="C75" s="157"/>
      <c r="D75" s="158" t="s">
        <v>129</v>
      </c>
      <c r="E75" s="159"/>
      <c r="F75" s="159"/>
      <c r="G75" s="159"/>
      <c r="H75" s="159"/>
      <c r="I75" s="160"/>
      <c r="J75" s="161">
        <f>J370</f>
        <v>0</v>
      </c>
      <c r="K75" s="162"/>
    </row>
    <row r="76" spans="2:11" s="8" customFormat="1" ht="19.9" customHeight="1">
      <c r="B76" s="156"/>
      <c r="C76" s="157"/>
      <c r="D76" s="158" t="s">
        <v>130</v>
      </c>
      <c r="E76" s="159"/>
      <c r="F76" s="159"/>
      <c r="G76" s="159"/>
      <c r="H76" s="159"/>
      <c r="I76" s="160"/>
      <c r="J76" s="161">
        <f>J384</f>
        <v>0</v>
      </c>
      <c r="K76" s="162"/>
    </row>
    <row r="77" spans="2:11" s="7" customFormat="1" ht="24.95" customHeight="1">
      <c r="B77" s="149"/>
      <c r="C77" s="150"/>
      <c r="D77" s="151" t="s">
        <v>131</v>
      </c>
      <c r="E77" s="152"/>
      <c r="F77" s="152"/>
      <c r="G77" s="152"/>
      <c r="H77" s="152"/>
      <c r="I77" s="153"/>
      <c r="J77" s="154">
        <f>J406</f>
        <v>0</v>
      </c>
      <c r="K77" s="155"/>
    </row>
    <row r="78" spans="2:11" s="8" customFormat="1" ht="19.9" customHeight="1">
      <c r="B78" s="156"/>
      <c r="C78" s="157"/>
      <c r="D78" s="158" t="s">
        <v>133</v>
      </c>
      <c r="E78" s="159"/>
      <c r="F78" s="159"/>
      <c r="G78" s="159"/>
      <c r="H78" s="159"/>
      <c r="I78" s="160"/>
      <c r="J78" s="161">
        <f>J407</f>
        <v>0</v>
      </c>
      <c r="K78" s="162"/>
    </row>
    <row r="79" spans="2:11" s="7" customFormat="1" ht="24.95" customHeight="1">
      <c r="B79" s="149"/>
      <c r="C79" s="150"/>
      <c r="D79" s="151" t="s">
        <v>135</v>
      </c>
      <c r="E79" s="152"/>
      <c r="F79" s="152"/>
      <c r="G79" s="152"/>
      <c r="H79" s="152"/>
      <c r="I79" s="153"/>
      <c r="J79" s="154">
        <f>J409</f>
        <v>0</v>
      </c>
      <c r="K79" s="155"/>
    </row>
    <row r="80" spans="2:11" s="8" customFormat="1" ht="19.9" customHeight="1">
      <c r="B80" s="156"/>
      <c r="C80" s="157"/>
      <c r="D80" s="158" t="s">
        <v>136</v>
      </c>
      <c r="E80" s="159"/>
      <c r="F80" s="159"/>
      <c r="G80" s="159"/>
      <c r="H80" s="159"/>
      <c r="I80" s="160"/>
      <c r="J80" s="161">
        <f>J410</f>
        <v>0</v>
      </c>
      <c r="K80" s="162"/>
    </row>
    <row r="81" spans="2:11" s="1" customFormat="1" ht="21.75" customHeight="1">
      <c r="B81" s="41"/>
      <c r="C81" s="42"/>
      <c r="D81" s="42"/>
      <c r="E81" s="42"/>
      <c r="F81" s="42"/>
      <c r="G81" s="42"/>
      <c r="H81" s="42"/>
      <c r="I81" s="118"/>
      <c r="J81" s="42"/>
      <c r="K81" s="45"/>
    </row>
    <row r="82" spans="2:11" s="1" customFormat="1" ht="6.95" customHeight="1">
      <c r="B82" s="56"/>
      <c r="C82" s="57"/>
      <c r="D82" s="57"/>
      <c r="E82" s="57"/>
      <c r="F82" s="57"/>
      <c r="G82" s="57"/>
      <c r="H82" s="57"/>
      <c r="I82" s="139"/>
      <c r="J82" s="57"/>
      <c r="K82" s="58"/>
    </row>
    <row r="86" spans="2:12" s="1" customFormat="1" ht="6.95" customHeight="1">
      <c r="B86" s="59"/>
      <c r="C86" s="60"/>
      <c r="D86" s="60"/>
      <c r="E86" s="60"/>
      <c r="F86" s="60"/>
      <c r="G86" s="60"/>
      <c r="H86" s="60"/>
      <c r="I86" s="142"/>
      <c r="J86" s="60"/>
      <c r="K86" s="60"/>
      <c r="L86" s="61"/>
    </row>
    <row r="87" spans="2:12" s="1" customFormat="1" ht="36.95" customHeight="1">
      <c r="B87" s="41"/>
      <c r="C87" s="62" t="s">
        <v>137</v>
      </c>
      <c r="D87" s="63"/>
      <c r="E87" s="63"/>
      <c r="F87" s="63"/>
      <c r="G87" s="63"/>
      <c r="H87" s="63"/>
      <c r="I87" s="163"/>
      <c r="J87" s="63"/>
      <c r="K87" s="63"/>
      <c r="L87" s="61"/>
    </row>
    <row r="88" spans="2:12" s="1" customFormat="1" ht="6.95" customHeight="1">
      <c r="B88" s="41"/>
      <c r="C88" s="63"/>
      <c r="D88" s="63"/>
      <c r="E88" s="63"/>
      <c r="F88" s="63"/>
      <c r="G88" s="63"/>
      <c r="H88" s="63"/>
      <c r="I88" s="163"/>
      <c r="J88" s="63"/>
      <c r="K88" s="63"/>
      <c r="L88" s="61"/>
    </row>
    <row r="89" spans="2:12" s="1" customFormat="1" ht="14.45" customHeight="1">
      <c r="B89" s="41"/>
      <c r="C89" s="65" t="s">
        <v>18</v>
      </c>
      <c r="D89" s="63"/>
      <c r="E89" s="63"/>
      <c r="F89" s="63"/>
      <c r="G89" s="63"/>
      <c r="H89" s="63"/>
      <c r="I89" s="163"/>
      <c r="J89" s="63"/>
      <c r="K89" s="63"/>
      <c r="L89" s="61"/>
    </row>
    <row r="90" spans="2:12" s="1" customFormat="1" ht="16.5" customHeight="1">
      <c r="B90" s="41"/>
      <c r="C90" s="63"/>
      <c r="D90" s="63"/>
      <c r="E90" s="385" t="str">
        <f>E7</f>
        <v>SOŠ a SOU řemesel Kutná Hora, stavební úpravy Čáslavská 202, Seifertovy sady 20</v>
      </c>
      <c r="F90" s="386"/>
      <c r="G90" s="386"/>
      <c r="H90" s="386"/>
      <c r="I90" s="163"/>
      <c r="J90" s="63"/>
      <c r="K90" s="63"/>
      <c r="L90" s="61"/>
    </row>
    <row r="91" spans="2:12" s="1" customFormat="1" ht="14.45" customHeight="1">
      <c r="B91" s="41"/>
      <c r="C91" s="65" t="s">
        <v>96</v>
      </c>
      <c r="D91" s="63"/>
      <c r="E91" s="63"/>
      <c r="F91" s="63"/>
      <c r="G91" s="63"/>
      <c r="H91" s="63"/>
      <c r="I91" s="163"/>
      <c r="J91" s="63"/>
      <c r="K91" s="63"/>
      <c r="L91" s="61"/>
    </row>
    <row r="92" spans="2:12" s="1" customFormat="1" ht="17.25" customHeight="1">
      <c r="B92" s="41"/>
      <c r="C92" s="63"/>
      <c r="D92" s="63"/>
      <c r="E92" s="360" t="str">
        <f>E9</f>
        <v>16936 - Stavební úpravy Seifertovy sady 20,Kutná Hora</v>
      </c>
      <c r="F92" s="387"/>
      <c r="G92" s="387"/>
      <c r="H92" s="387"/>
      <c r="I92" s="163"/>
      <c r="J92" s="63"/>
      <c r="K92" s="63"/>
      <c r="L92" s="61"/>
    </row>
    <row r="93" spans="2:12" s="1" customFormat="1" ht="6.95" customHeight="1">
      <c r="B93" s="41"/>
      <c r="C93" s="63"/>
      <c r="D93" s="63"/>
      <c r="E93" s="63"/>
      <c r="F93" s="63"/>
      <c r="G93" s="63"/>
      <c r="H93" s="63"/>
      <c r="I93" s="163"/>
      <c r="J93" s="63"/>
      <c r="K93" s="63"/>
      <c r="L93" s="61"/>
    </row>
    <row r="94" spans="2:12" s="1" customFormat="1" ht="18" customHeight="1">
      <c r="B94" s="41"/>
      <c r="C94" s="65" t="s">
        <v>23</v>
      </c>
      <c r="D94" s="63"/>
      <c r="E94" s="63"/>
      <c r="F94" s="164" t="str">
        <f>F12</f>
        <v>Seifertovy sady čp.20</v>
      </c>
      <c r="G94" s="63"/>
      <c r="H94" s="63"/>
      <c r="I94" s="165" t="s">
        <v>25</v>
      </c>
      <c r="J94" s="73" t="str">
        <f>IF(J12="","",J12)</f>
        <v>8. 11. 2017</v>
      </c>
      <c r="K94" s="63"/>
      <c r="L94" s="61"/>
    </row>
    <row r="95" spans="2:12" s="1" customFormat="1" ht="6.95" customHeight="1">
      <c r="B95" s="41"/>
      <c r="C95" s="63"/>
      <c r="D95" s="63"/>
      <c r="E95" s="63"/>
      <c r="F95" s="63"/>
      <c r="G95" s="63"/>
      <c r="H95" s="63"/>
      <c r="I95" s="163"/>
      <c r="J95" s="63"/>
      <c r="K95" s="63"/>
      <c r="L95" s="61"/>
    </row>
    <row r="96" spans="2:12" s="1" customFormat="1" ht="13.5">
      <c r="B96" s="41"/>
      <c r="C96" s="65" t="s">
        <v>27</v>
      </c>
      <c r="D96" s="63"/>
      <c r="E96" s="63"/>
      <c r="F96" s="164" t="str">
        <f>E15</f>
        <v>SOŠaSOU řemesel,Kutná Hora,Čáslavská 202</v>
      </c>
      <c r="G96" s="63"/>
      <c r="H96" s="63"/>
      <c r="I96" s="165" t="s">
        <v>33</v>
      </c>
      <c r="J96" s="164" t="str">
        <f>E21</f>
        <v>Kutnonorská stavební-projekce,Partyzánská 13</v>
      </c>
      <c r="K96" s="63"/>
      <c r="L96" s="61"/>
    </row>
    <row r="97" spans="2:12" s="1" customFormat="1" ht="14.45" customHeight="1">
      <c r="B97" s="41"/>
      <c r="C97" s="65" t="s">
        <v>31</v>
      </c>
      <c r="D97" s="63"/>
      <c r="E97" s="63"/>
      <c r="F97" s="164" t="str">
        <f>IF(E18="","",E18)</f>
        <v/>
      </c>
      <c r="G97" s="63"/>
      <c r="H97" s="63"/>
      <c r="I97" s="163"/>
      <c r="J97" s="63"/>
      <c r="K97" s="63"/>
      <c r="L97" s="61"/>
    </row>
    <row r="98" spans="2:12" s="1" customFormat="1" ht="10.35" customHeight="1">
      <c r="B98" s="41"/>
      <c r="C98" s="63"/>
      <c r="D98" s="63"/>
      <c r="E98" s="63"/>
      <c r="F98" s="63"/>
      <c r="G98" s="63"/>
      <c r="H98" s="63"/>
      <c r="I98" s="163"/>
      <c r="J98" s="63"/>
      <c r="K98" s="63"/>
      <c r="L98" s="61"/>
    </row>
    <row r="99" spans="2:20" s="9" customFormat="1" ht="29.25" customHeight="1">
      <c r="B99" s="166"/>
      <c r="C99" s="167" t="s">
        <v>138</v>
      </c>
      <c r="D99" s="168" t="s">
        <v>58</v>
      </c>
      <c r="E99" s="168" t="s">
        <v>54</v>
      </c>
      <c r="F99" s="168" t="s">
        <v>139</v>
      </c>
      <c r="G99" s="168" t="s">
        <v>140</v>
      </c>
      <c r="H99" s="168" t="s">
        <v>141</v>
      </c>
      <c r="I99" s="169" t="s">
        <v>142</v>
      </c>
      <c r="J99" s="168" t="s">
        <v>105</v>
      </c>
      <c r="K99" s="170" t="s">
        <v>143</v>
      </c>
      <c r="L99" s="171"/>
      <c r="M99" s="81" t="s">
        <v>144</v>
      </c>
      <c r="N99" s="82" t="s">
        <v>43</v>
      </c>
      <c r="O99" s="82" t="s">
        <v>145</v>
      </c>
      <c r="P99" s="82" t="s">
        <v>146</v>
      </c>
      <c r="Q99" s="82" t="s">
        <v>147</v>
      </c>
      <c r="R99" s="82" t="s">
        <v>148</v>
      </c>
      <c r="S99" s="82" t="s">
        <v>149</v>
      </c>
      <c r="T99" s="83" t="s">
        <v>150</v>
      </c>
    </row>
    <row r="100" spans="2:63" s="1" customFormat="1" ht="29.25" customHeight="1">
      <c r="B100" s="41"/>
      <c r="C100" s="87" t="s">
        <v>106</v>
      </c>
      <c r="D100" s="63"/>
      <c r="E100" s="63"/>
      <c r="F100" s="63"/>
      <c r="G100" s="63"/>
      <c r="H100" s="63"/>
      <c r="I100" s="163"/>
      <c r="J100" s="172">
        <f>BK100</f>
        <v>0</v>
      </c>
      <c r="K100" s="63"/>
      <c r="L100" s="61"/>
      <c r="M100" s="84"/>
      <c r="N100" s="85"/>
      <c r="O100" s="85"/>
      <c r="P100" s="173">
        <f>P101+P172+P406+P409</f>
        <v>0</v>
      </c>
      <c r="Q100" s="85"/>
      <c r="R100" s="173">
        <f>R101+R172+R406+R409</f>
        <v>42.2212813944</v>
      </c>
      <c r="S100" s="85"/>
      <c r="T100" s="174">
        <f>T101+T172+T406+T409</f>
        <v>29.523392000000005</v>
      </c>
      <c r="AT100" s="24" t="s">
        <v>72</v>
      </c>
      <c r="AU100" s="24" t="s">
        <v>107</v>
      </c>
      <c r="BK100" s="175">
        <f>BK101+BK172+BK406+BK409</f>
        <v>0</v>
      </c>
    </row>
    <row r="101" spans="2:63" s="10" customFormat="1" ht="37.35" customHeight="1">
      <c r="B101" s="176"/>
      <c r="C101" s="177"/>
      <c r="D101" s="178" t="s">
        <v>72</v>
      </c>
      <c r="E101" s="179" t="s">
        <v>151</v>
      </c>
      <c r="F101" s="179" t="s">
        <v>152</v>
      </c>
      <c r="G101" s="177"/>
      <c r="H101" s="177"/>
      <c r="I101" s="180"/>
      <c r="J101" s="181">
        <f>BK101</f>
        <v>0</v>
      </c>
      <c r="K101" s="177"/>
      <c r="L101" s="182"/>
      <c r="M101" s="183"/>
      <c r="N101" s="184"/>
      <c r="O101" s="184"/>
      <c r="P101" s="185">
        <f>P102+P109+P142+P170</f>
        <v>0</v>
      </c>
      <c r="Q101" s="184"/>
      <c r="R101" s="185">
        <f>R102+R109+R142+R170</f>
        <v>36.96900274</v>
      </c>
      <c r="S101" s="184"/>
      <c r="T101" s="186">
        <f>T102+T109+T142+T170</f>
        <v>26.591802000000005</v>
      </c>
      <c r="AR101" s="187" t="s">
        <v>81</v>
      </c>
      <c r="AT101" s="188" t="s">
        <v>72</v>
      </c>
      <c r="AU101" s="188" t="s">
        <v>73</v>
      </c>
      <c r="AY101" s="187" t="s">
        <v>153</v>
      </c>
      <c r="BK101" s="189">
        <f>BK102+BK109+BK142+BK170</f>
        <v>0</v>
      </c>
    </row>
    <row r="102" spans="2:63" s="10" customFormat="1" ht="19.9" customHeight="1">
      <c r="B102" s="176"/>
      <c r="C102" s="177"/>
      <c r="D102" s="178" t="s">
        <v>72</v>
      </c>
      <c r="E102" s="190" t="s">
        <v>166</v>
      </c>
      <c r="F102" s="190" t="s">
        <v>850</v>
      </c>
      <c r="G102" s="177"/>
      <c r="H102" s="177"/>
      <c r="I102" s="180"/>
      <c r="J102" s="191">
        <f>BK102</f>
        <v>0</v>
      </c>
      <c r="K102" s="177"/>
      <c r="L102" s="182"/>
      <c r="M102" s="183"/>
      <c r="N102" s="184"/>
      <c r="O102" s="184"/>
      <c r="P102" s="185">
        <f>SUM(P103:P108)</f>
        <v>0</v>
      </c>
      <c r="Q102" s="184"/>
      <c r="R102" s="185">
        <f>SUM(R103:R108)</f>
        <v>0.26776</v>
      </c>
      <c r="S102" s="184"/>
      <c r="T102" s="186">
        <f>SUM(T103:T108)</f>
        <v>0</v>
      </c>
      <c r="AR102" s="187" t="s">
        <v>81</v>
      </c>
      <c r="AT102" s="188" t="s">
        <v>72</v>
      </c>
      <c r="AU102" s="188" t="s">
        <v>81</v>
      </c>
      <c r="AY102" s="187" t="s">
        <v>153</v>
      </c>
      <c r="BK102" s="189">
        <f>SUM(BK103:BK108)</f>
        <v>0</v>
      </c>
    </row>
    <row r="103" spans="2:65" s="1" customFormat="1" ht="25.5" customHeight="1">
      <c r="B103" s="41"/>
      <c r="C103" s="192" t="s">
        <v>83</v>
      </c>
      <c r="D103" s="192" t="s">
        <v>156</v>
      </c>
      <c r="E103" s="193" t="s">
        <v>851</v>
      </c>
      <c r="F103" s="194" t="s">
        <v>852</v>
      </c>
      <c r="G103" s="195" t="s">
        <v>209</v>
      </c>
      <c r="H103" s="196">
        <v>2</v>
      </c>
      <c r="I103" s="197"/>
      <c r="J103" s="198">
        <f>ROUND(I103*H103,2)</f>
        <v>0</v>
      </c>
      <c r="K103" s="194" t="s">
        <v>160</v>
      </c>
      <c r="L103" s="61"/>
      <c r="M103" s="199" t="s">
        <v>21</v>
      </c>
      <c r="N103" s="200" t="s">
        <v>44</v>
      </c>
      <c r="O103" s="42"/>
      <c r="P103" s="201">
        <f>O103*H103</f>
        <v>0</v>
      </c>
      <c r="Q103" s="201">
        <v>0.02588</v>
      </c>
      <c r="R103" s="201">
        <f>Q103*H103</f>
        <v>0.05176</v>
      </c>
      <c r="S103" s="201">
        <v>0</v>
      </c>
      <c r="T103" s="202">
        <f>S103*H103</f>
        <v>0</v>
      </c>
      <c r="AR103" s="24" t="s">
        <v>161</v>
      </c>
      <c r="AT103" s="24" t="s">
        <v>156</v>
      </c>
      <c r="AU103" s="24" t="s">
        <v>83</v>
      </c>
      <c r="AY103" s="24" t="s">
        <v>153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81</v>
      </c>
      <c r="BK103" s="203">
        <f>ROUND(I103*H103,2)</f>
        <v>0</v>
      </c>
      <c r="BL103" s="24" t="s">
        <v>161</v>
      </c>
      <c r="BM103" s="24" t="s">
        <v>853</v>
      </c>
    </row>
    <row r="104" spans="2:51" s="11" customFormat="1" ht="13.5">
      <c r="B104" s="204"/>
      <c r="C104" s="205"/>
      <c r="D104" s="206" t="s">
        <v>163</v>
      </c>
      <c r="E104" s="207" t="s">
        <v>21</v>
      </c>
      <c r="F104" s="208" t="s">
        <v>83</v>
      </c>
      <c r="G104" s="205"/>
      <c r="H104" s="209">
        <v>2</v>
      </c>
      <c r="I104" s="210"/>
      <c r="J104" s="205"/>
      <c r="K104" s="205"/>
      <c r="L104" s="211"/>
      <c r="M104" s="212"/>
      <c r="N104" s="213"/>
      <c r="O104" s="213"/>
      <c r="P104" s="213"/>
      <c r="Q104" s="213"/>
      <c r="R104" s="213"/>
      <c r="S104" s="213"/>
      <c r="T104" s="214"/>
      <c r="AT104" s="215" t="s">
        <v>163</v>
      </c>
      <c r="AU104" s="215" t="s">
        <v>83</v>
      </c>
      <c r="AV104" s="11" t="s">
        <v>83</v>
      </c>
      <c r="AW104" s="11" t="s">
        <v>37</v>
      </c>
      <c r="AX104" s="11" t="s">
        <v>73</v>
      </c>
      <c r="AY104" s="215" t="s">
        <v>153</v>
      </c>
    </row>
    <row r="105" spans="2:51" s="12" customFormat="1" ht="13.5">
      <c r="B105" s="216"/>
      <c r="C105" s="217"/>
      <c r="D105" s="206" t="s">
        <v>163</v>
      </c>
      <c r="E105" s="218" t="s">
        <v>21</v>
      </c>
      <c r="F105" s="219" t="s">
        <v>165</v>
      </c>
      <c r="G105" s="217"/>
      <c r="H105" s="220">
        <v>2</v>
      </c>
      <c r="I105" s="221"/>
      <c r="J105" s="217"/>
      <c r="K105" s="217"/>
      <c r="L105" s="222"/>
      <c r="M105" s="223"/>
      <c r="N105" s="224"/>
      <c r="O105" s="224"/>
      <c r="P105" s="224"/>
      <c r="Q105" s="224"/>
      <c r="R105" s="224"/>
      <c r="S105" s="224"/>
      <c r="T105" s="225"/>
      <c r="AT105" s="226" t="s">
        <v>163</v>
      </c>
      <c r="AU105" s="226" t="s">
        <v>83</v>
      </c>
      <c r="AV105" s="12" t="s">
        <v>161</v>
      </c>
      <c r="AW105" s="12" t="s">
        <v>37</v>
      </c>
      <c r="AX105" s="12" t="s">
        <v>81</v>
      </c>
      <c r="AY105" s="226" t="s">
        <v>153</v>
      </c>
    </row>
    <row r="106" spans="2:65" s="1" customFormat="1" ht="16.5" customHeight="1">
      <c r="B106" s="41"/>
      <c r="C106" s="227" t="s">
        <v>166</v>
      </c>
      <c r="D106" s="227" t="s">
        <v>191</v>
      </c>
      <c r="E106" s="228" t="s">
        <v>854</v>
      </c>
      <c r="F106" s="229" t="s">
        <v>855</v>
      </c>
      <c r="G106" s="230" t="s">
        <v>209</v>
      </c>
      <c r="H106" s="231">
        <v>2</v>
      </c>
      <c r="I106" s="232"/>
      <c r="J106" s="233">
        <f>ROUND(I106*H106,2)</f>
        <v>0</v>
      </c>
      <c r="K106" s="229" t="s">
        <v>160</v>
      </c>
      <c r="L106" s="234"/>
      <c r="M106" s="235" t="s">
        <v>21</v>
      </c>
      <c r="N106" s="236" t="s">
        <v>44</v>
      </c>
      <c r="O106" s="42"/>
      <c r="P106" s="201">
        <f>O106*H106</f>
        <v>0</v>
      </c>
      <c r="Q106" s="201">
        <v>0.108</v>
      </c>
      <c r="R106" s="201">
        <f>Q106*H106</f>
        <v>0.216</v>
      </c>
      <c r="S106" s="201">
        <v>0</v>
      </c>
      <c r="T106" s="202">
        <f>S106*H106</f>
        <v>0</v>
      </c>
      <c r="AR106" s="24" t="s">
        <v>190</v>
      </c>
      <c r="AT106" s="24" t="s">
        <v>191</v>
      </c>
      <c r="AU106" s="24" t="s">
        <v>83</v>
      </c>
      <c r="AY106" s="24" t="s">
        <v>153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81</v>
      </c>
      <c r="BK106" s="203">
        <f>ROUND(I106*H106,2)</f>
        <v>0</v>
      </c>
      <c r="BL106" s="24" t="s">
        <v>161</v>
      </c>
      <c r="BM106" s="24" t="s">
        <v>856</v>
      </c>
    </row>
    <row r="107" spans="2:51" s="11" customFormat="1" ht="13.5">
      <c r="B107" s="204"/>
      <c r="C107" s="205"/>
      <c r="D107" s="206" t="s">
        <v>163</v>
      </c>
      <c r="E107" s="207" t="s">
        <v>21</v>
      </c>
      <c r="F107" s="208" t="s">
        <v>83</v>
      </c>
      <c r="G107" s="205"/>
      <c r="H107" s="209">
        <v>2</v>
      </c>
      <c r="I107" s="210"/>
      <c r="J107" s="205"/>
      <c r="K107" s="205"/>
      <c r="L107" s="211"/>
      <c r="M107" s="212"/>
      <c r="N107" s="213"/>
      <c r="O107" s="213"/>
      <c r="P107" s="213"/>
      <c r="Q107" s="213"/>
      <c r="R107" s="213"/>
      <c r="S107" s="213"/>
      <c r="T107" s="214"/>
      <c r="AT107" s="215" t="s">
        <v>163</v>
      </c>
      <c r="AU107" s="215" t="s">
        <v>83</v>
      </c>
      <c r="AV107" s="11" t="s">
        <v>83</v>
      </c>
      <c r="AW107" s="11" t="s">
        <v>37</v>
      </c>
      <c r="AX107" s="11" t="s">
        <v>73</v>
      </c>
      <c r="AY107" s="215" t="s">
        <v>153</v>
      </c>
    </row>
    <row r="108" spans="2:51" s="12" customFormat="1" ht="13.5">
      <c r="B108" s="216"/>
      <c r="C108" s="217"/>
      <c r="D108" s="206" t="s">
        <v>163</v>
      </c>
      <c r="E108" s="218" t="s">
        <v>21</v>
      </c>
      <c r="F108" s="219" t="s">
        <v>165</v>
      </c>
      <c r="G108" s="217"/>
      <c r="H108" s="220">
        <v>2</v>
      </c>
      <c r="I108" s="221"/>
      <c r="J108" s="217"/>
      <c r="K108" s="217"/>
      <c r="L108" s="222"/>
      <c r="M108" s="223"/>
      <c r="N108" s="224"/>
      <c r="O108" s="224"/>
      <c r="P108" s="224"/>
      <c r="Q108" s="224"/>
      <c r="R108" s="224"/>
      <c r="S108" s="224"/>
      <c r="T108" s="225"/>
      <c r="AT108" s="226" t="s">
        <v>163</v>
      </c>
      <c r="AU108" s="226" t="s">
        <v>83</v>
      </c>
      <c r="AV108" s="12" t="s">
        <v>161</v>
      </c>
      <c r="AW108" s="12" t="s">
        <v>37</v>
      </c>
      <c r="AX108" s="12" t="s">
        <v>81</v>
      </c>
      <c r="AY108" s="226" t="s">
        <v>153</v>
      </c>
    </row>
    <row r="109" spans="2:63" s="10" customFormat="1" ht="29.85" customHeight="1">
      <c r="B109" s="176"/>
      <c r="C109" s="177"/>
      <c r="D109" s="178" t="s">
        <v>72</v>
      </c>
      <c r="E109" s="190" t="s">
        <v>154</v>
      </c>
      <c r="F109" s="190" t="s">
        <v>155</v>
      </c>
      <c r="G109" s="177"/>
      <c r="H109" s="177"/>
      <c r="I109" s="180"/>
      <c r="J109" s="191">
        <f>BK109</f>
        <v>0</v>
      </c>
      <c r="K109" s="177"/>
      <c r="L109" s="182"/>
      <c r="M109" s="183"/>
      <c r="N109" s="184"/>
      <c r="O109" s="184"/>
      <c r="P109" s="185">
        <f>SUM(P110:P141)</f>
        <v>0</v>
      </c>
      <c r="Q109" s="184"/>
      <c r="R109" s="185">
        <f>SUM(R110:R141)</f>
        <v>36.69458274</v>
      </c>
      <c r="S109" s="184"/>
      <c r="T109" s="186">
        <f>SUM(T110:T141)</f>
        <v>0</v>
      </c>
      <c r="AR109" s="187" t="s">
        <v>81</v>
      </c>
      <c r="AT109" s="188" t="s">
        <v>72</v>
      </c>
      <c r="AU109" s="188" t="s">
        <v>81</v>
      </c>
      <c r="AY109" s="187" t="s">
        <v>153</v>
      </c>
      <c r="BK109" s="189">
        <f>SUM(BK110:BK141)</f>
        <v>0</v>
      </c>
    </row>
    <row r="110" spans="2:65" s="1" customFormat="1" ht="25.5" customHeight="1">
      <c r="B110" s="41"/>
      <c r="C110" s="192" t="s">
        <v>161</v>
      </c>
      <c r="D110" s="192" t="s">
        <v>156</v>
      </c>
      <c r="E110" s="193" t="s">
        <v>157</v>
      </c>
      <c r="F110" s="194" t="s">
        <v>158</v>
      </c>
      <c r="G110" s="195" t="s">
        <v>159</v>
      </c>
      <c r="H110" s="196">
        <v>9.525</v>
      </c>
      <c r="I110" s="197"/>
      <c r="J110" s="198">
        <f>ROUND(I110*H110,2)</f>
        <v>0</v>
      </c>
      <c r="K110" s="194" t="s">
        <v>160</v>
      </c>
      <c r="L110" s="61"/>
      <c r="M110" s="199" t="s">
        <v>21</v>
      </c>
      <c r="N110" s="200" t="s">
        <v>44</v>
      </c>
      <c r="O110" s="42"/>
      <c r="P110" s="201">
        <f>O110*H110</f>
        <v>0</v>
      </c>
      <c r="Q110" s="201">
        <v>0.0154</v>
      </c>
      <c r="R110" s="201">
        <f>Q110*H110</f>
        <v>0.146685</v>
      </c>
      <c r="S110" s="201">
        <v>0</v>
      </c>
      <c r="T110" s="202">
        <f>S110*H110</f>
        <v>0</v>
      </c>
      <c r="AR110" s="24" t="s">
        <v>161</v>
      </c>
      <c r="AT110" s="24" t="s">
        <v>156</v>
      </c>
      <c r="AU110" s="24" t="s">
        <v>83</v>
      </c>
      <c r="AY110" s="24" t="s">
        <v>153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81</v>
      </c>
      <c r="BK110" s="203">
        <f>ROUND(I110*H110,2)</f>
        <v>0</v>
      </c>
      <c r="BL110" s="24" t="s">
        <v>161</v>
      </c>
      <c r="BM110" s="24" t="s">
        <v>857</v>
      </c>
    </row>
    <row r="111" spans="2:51" s="11" customFormat="1" ht="13.5">
      <c r="B111" s="204"/>
      <c r="C111" s="205"/>
      <c r="D111" s="206" t="s">
        <v>163</v>
      </c>
      <c r="E111" s="207" t="s">
        <v>21</v>
      </c>
      <c r="F111" s="208" t="s">
        <v>858</v>
      </c>
      <c r="G111" s="205"/>
      <c r="H111" s="209">
        <v>9.525</v>
      </c>
      <c r="I111" s="210"/>
      <c r="J111" s="205"/>
      <c r="K111" s="205"/>
      <c r="L111" s="211"/>
      <c r="M111" s="212"/>
      <c r="N111" s="213"/>
      <c r="O111" s="213"/>
      <c r="P111" s="213"/>
      <c r="Q111" s="213"/>
      <c r="R111" s="213"/>
      <c r="S111" s="213"/>
      <c r="T111" s="214"/>
      <c r="AT111" s="215" t="s">
        <v>163</v>
      </c>
      <c r="AU111" s="215" t="s">
        <v>83</v>
      </c>
      <c r="AV111" s="11" t="s">
        <v>83</v>
      </c>
      <c r="AW111" s="11" t="s">
        <v>37</v>
      </c>
      <c r="AX111" s="11" t="s">
        <v>73</v>
      </c>
      <c r="AY111" s="215" t="s">
        <v>153</v>
      </c>
    </row>
    <row r="112" spans="2:51" s="12" customFormat="1" ht="13.5">
      <c r="B112" s="216"/>
      <c r="C112" s="217"/>
      <c r="D112" s="206" t="s">
        <v>163</v>
      </c>
      <c r="E112" s="218" t="s">
        <v>21</v>
      </c>
      <c r="F112" s="219" t="s">
        <v>165</v>
      </c>
      <c r="G112" s="217"/>
      <c r="H112" s="220">
        <v>9.525</v>
      </c>
      <c r="I112" s="221"/>
      <c r="J112" s="217"/>
      <c r="K112" s="217"/>
      <c r="L112" s="222"/>
      <c r="M112" s="223"/>
      <c r="N112" s="224"/>
      <c r="O112" s="224"/>
      <c r="P112" s="224"/>
      <c r="Q112" s="224"/>
      <c r="R112" s="224"/>
      <c r="S112" s="224"/>
      <c r="T112" s="225"/>
      <c r="AT112" s="226" t="s">
        <v>163</v>
      </c>
      <c r="AU112" s="226" t="s">
        <v>83</v>
      </c>
      <c r="AV112" s="12" t="s">
        <v>161</v>
      </c>
      <c r="AW112" s="12" t="s">
        <v>37</v>
      </c>
      <c r="AX112" s="12" t="s">
        <v>81</v>
      </c>
      <c r="AY112" s="226" t="s">
        <v>153</v>
      </c>
    </row>
    <row r="113" spans="2:65" s="1" customFormat="1" ht="16.5" customHeight="1">
      <c r="B113" s="41"/>
      <c r="C113" s="192" t="s">
        <v>175</v>
      </c>
      <c r="D113" s="192" t="s">
        <v>156</v>
      </c>
      <c r="E113" s="193" t="s">
        <v>171</v>
      </c>
      <c r="F113" s="194" t="s">
        <v>172</v>
      </c>
      <c r="G113" s="195" t="s">
        <v>159</v>
      </c>
      <c r="H113" s="196">
        <v>1.56</v>
      </c>
      <c r="I113" s="197"/>
      <c r="J113" s="198">
        <f>ROUND(I113*H113,2)</f>
        <v>0</v>
      </c>
      <c r="K113" s="194" t="s">
        <v>160</v>
      </c>
      <c r="L113" s="61"/>
      <c r="M113" s="199" t="s">
        <v>21</v>
      </c>
      <c r="N113" s="200" t="s">
        <v>44</v>
      </c>
      <c r="O113" s="42"/>
      <c r="P113" s="201">
        <f>O113*H113</f>
        <v>0</v>
      </c>
      <c r="Q113" s="201">
        <v>0.03358</v>
      </c>
      <c r="R113" s="201">
        <f>Q113*H113</f>
        <v>0.0523848</v>
      </c>
      <c r="S113" s="201">
        <v>0</v>
      </c>
      <c r="T113" s="202">
        <f>S113*H113</f>
        <v>0</v>
      </c>
      <c r="AR113" s="24" t="s">
        <v>161</v>
      </c>
      <c r="AT113" s="24" t="s">
        <v>156</v>
      </c>
      <c r="AU113" s="24" t="s">
        <v>83</v>
      </c>
      <c r="AY113" s="24" t="s">
        <v>153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81</v>
      </c>
      <c r="BK113" s="203">
        <f>ROUND(I113*H113,2)</f>
        <v>0</v>
      </c>
      <c r="BL113" s="24" t="s">
        <v>161</v>
      </c>
      <c r="BM113" s="24" t="s">
        <v>859</v>
      </c>
    </row>
    <row r="114" spans="2:51" s="11" customFormat="1" ht="13.5">
      <c r="B114" s="204"/>
      <c r="C114" s="205"/>
      <c r="D114" s="206" t="s">
        <v>163</v>
      </c>
      <c r="E114" s="207" t="s">
        <v>21</v>
      </c>
      <c r="F114" s="208" t="s">
        <v>860</v>
      </c>
      <c r="G114" s="205"/>
      <c r="H114" s="209">
        <v>1.56</v>
      </c>
      <c r="I114" s="210"/>
      <c r="J114" s="205"/>
      <c r="K114" s="205"/>
      <c r="L114" s="211"/>
      <c r="M114" s="212"/>
      <c r="N114" s="213"/>
      <c r="O114" s="213"/>
      <c r="P114" s="213"/>
      <c r="Q114" s="213"/>
      <c r="R114" s="213"/>
      <c r="S114" s="213"/>
      <c r="T114" s="214"/>
      <c r="AT114" s="215" t="s">
        <v>163</v>
      </c>
      <c r="AU114" s="215" t="s">
        <v>83</v>
      </c>
      <c r="AV114" s="11" t="s">
        <v>83</v>
      </c>
      <c r="AW114" s="11" t="s">
        <v>37</v>
      </c>
      <c r="AX114" s="11" t="s">
        <v>73</v>
      </c>
      <c r="AY114" s="215" t="s">
        <v>153</v>
      </c>
    </row>
    <row r="115" spans="2:51" s="12" customFormat="1" ht="13.5">
      <c r="B115" s="216"/>
      <c r="C115" s="217"/>
      <c r="D115" s="206" t="s">
        <v>163</v>
      </c>
      <c r="E115" s="218" t="s">
        <v>21</v>
      </c>
      <c r="F115" s="219" t="s">
        <v>165</v>
      </c>
      <c r="G115" s="217"/>
      <c r="H115" s="220">
        <v>1.56</v>
      </c>
      <c r="I115" s="221"/>
      <c r="J115" s="217"/>
      <c r="K115" s="217"/>
      <c r="L115" s="222"/>
      <c r="M115" s="223"/>
      <c r="N115" s="224"/>
      <c r="O115" s="224"/>
      <c r="P115" s="224"/>
      <c r="Q115" s="224"/>
      <c r="R115" s="224"/>
      <c r="S115" s="224"/>
      <c r="T115" s="225"/>
      <c r="AT115" s="226" t="s">
        <v>163</v>
      </c>
      <c r="AU115" s="226" t="s">
        <v>83</v>
      </c>
      <c r="AV115" s="12" t="s">
        <v>161</v>
      </c>
      <c r="AW115" s="12" t="s">
        <v>37</v>
      </c>
      <c r="AX115" s="12" t="s">
        <v>81</v>
      </c>
      <c r="AY115" s="226" t="s">
        <v>153</v>
      </c>
    </row>
    <row r="116" spans="2:65" s="1" customFormat="1" ht="25.5" customHeight="1">
      <c r="B116" s="41"/>
      <c r="C116" s="192" t="s">
        <v>154</v>
      </c>
      <c r="D116" s="192" t="s">
        <v>156</v>
      </c>
      <c r="E116" s="193" t="s">
        <v>861</v>
      </c>
      <c r="F116" s="194" t="s">
        <v>862</v>
      </c>
      <c r="G116" s="195" t="s">
        <v>228</v>
      </c>
      <c r="H116" s="196">
        <v>9.394</v>
      </c>
      <c r="I116" s="197"/>
      <c r="J116" s="198">
        <f>ROUND(I116*H116,2)</f>
        <v>0</v>
      </c>
      <c r="K116" s="194" t="s">
        <v>160</v>
      </c>
      <c r="L116" s="61"/>
      <c r="M116" s="199" t="s">
        <v>21</v>
      </c>
      <c r="N116" s="200" t="s">
        <v>44</v>
      </c>
      <c r="O116" s="42"/>
      <c r="P116" s="201">
        <f>O116*H116</f>
        <v>0</v>
      </c>
      <c r="Q116" s="201">
        <v>2.25634</v>
      </c>
      <c r="R116" s="201">
        <f>Q116*H116</f>
        <v>21.196057959999997</v>
      </c>
      <c r="S116" s="201">
        <v>0</v>
      </c>
      <c r="T116" s="202">
        <f>S116*H116</f>
        <v>0</v>
      </c>
      <c r="AR116" s="24" t="s">
        <v>161</v>
      </c>
      <c r="AT116" s="24" t="s">
        <v>156</v>
      </c>
      <c r="AU116" s="24" t="s">
        <v>83</v>
      </c>
      <c r="AY116" s="24" t="s">
        <v>153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81</v>
      </c>
      <c r="BK116" s="203">
        <f>ROUND(I116*H116,2)</f>
        <v>0</v>
      </c>
      <c r="BL116" s="24" t="s">
        <v>161</v>
      </c>
      <c r="BM116" s="24" t="s">
        <v>863</v>
      </c>
    </row>
    <row r="117" spans="2:51" s="11" customFormat="1" ht="13.5">
      <c r="B117" s="204"/>
      <c r="C117" s="205"/>
      <c r="D117" s="206" t="s">
        <v>163</v>
      </c>
      <c r="E117" s="207" t="s">
        <v>21</v>
      </c>
      <c r="F117" s="208" t="s">
        <v>864</v>
      </c>
      <c r="G117" s="205"/>
      <c r="H117" s="209">
        <v>9.394</v>
      </c>
      <c r="I117" s="210"/>
      <c r="J117" s="205"/>
      <c r="K117" s="205"/>
      <c r="L117" s="211"/>
      <c r="M117" s="212"/>
      <c r="N117" s="213"/>
      <c r="O117" s="213"/>
      <c r="P117" s="213"/>
      <c r="Q117" s="213"/>
      <c r="R117" s="213"/>
      <c r="S117" s="213"/>
      <c r="T117" s="214"/>
      <c r="AT117" s="215" t="s">
        <v>163</v>
      </c>
      <c r="AU117" s="215" t="s">
        <v>83</v>
      </c>
      <c r="AV117" s="11" t="s">
        <v>83</v>
      </c>
      <c r="AW117" s="11" t="s">
        <v>37</v>
      </c>
      <c r="AX117" s="11" t="s">
        <v>73</v>
      </c>
      <c r="AY117" s="215" t="s">
        <v>153</v>
      </c>
    </row>
    <row r="118" spans="2:51" s="12" customFormat="1" ht="13.5">
      <c r="B118" s="216"/>
      <c r="C118" s="217"/>
      <c r="D118" s="206" t="s">
        <v>163</v>
      </c>
      <c r="E118" s="218" t="s">
        <v>21</v>
      </c>
      <c r="F118" s="219" t="s">
        <v>165</v>
      </c>
      <c r="G118" s="217"/>
      <c r="H118" s="220">
        <v>9.394</v>
      </c>
      <c r="I118" s="221"/>
      <c r="J118" s="217"/>
      <c r="K118" s="217"/>
      <c r="L118" s="222"/>
      <c r="M118" s="223"/>
      <c r="N118" s="224"/>
      <c r="O118" s="224"/>
      <c r="P118" s="224"/>
      <c r="Q118" s="224"/>
      <c r="R118" s="224"/>
      <c r="S118" s="224"/>
      <c r="T118" s="225"/>
      <c r="AT118" s="226" t="s">
        <v>163</v>
      </c>
      <c r="AU118" s="226" t="s">
        <v>83</v>
      </c>
      <c r="AV118" s="12" t="s">
        <v>161</v>
      </c>
      <c r="AW118" s="12" t="s">
        <v>37</v>
      </c>
      <c r="AX118" s="12" t="s">
        <v>81</v>
      </c>
      <c r="AY118" s="226" t="s">
        <v>153</v>
      </c>
    </row>
    <row r="119" spans="2:65" s="1" customFormat="1" ht="38.25" customHeight="1">
      <c r="B119" s="41"/>
      <c r="C119" s="192" t="s">
        <v>185</v>
      </c>
      <c r="D119" s="192" t="s">
        <v>156</v>
      </c>
      <c r="E119" s="193" t="s">
        <v>865</v>
      </c>
      <c r="F119" s="194" t="s">
        <v>866</v>
      </c>
      <c r="G119" s="195" t="s">
        <v>228</v>
      </c>
      <c r="H119" s="196">
        <v>9.394</v>
      </c>
      <c r="I119" s="197"/>
      <c r="J119" s="198">
        <f>ROUND(I119*H119,2)</f>
        <v>0</v>
      </c>
      <c r="K119" s="194" t="s">
        <v>160</v>
      </c>
      <c r="L119" s="61"/>
      <c r="M119" s="199" t="s">
        <v>21</v>
      </c>
      <c r="N119" s="200" t="s">
        <v>44</v>
      </c>
      <c r="O119" s="42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161</v>
      </c>
      <c r="AT119" s="24" t="s">
        <v>156</v>
      </c>
      <c r="AU119" s="24" t="s">
        <v>83</v>
      </c>
      <c r="AY119" s="24" t="s">
        <v>153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81</v>
      </c>
      <c r="BK119" s="203">
        <f>ROUND(I119*H119,2)</f>
        <v>0</v>
      </c>
      <c r="BL119" s="24" t="s">
        <v>161</v>
      </c>
      <c r="BM119" s="24" t="s">
        <v>867</v>
      </c>
    </row>
    <row r="120" spans="2:51" s="11" customFormat="1" ht="13.5">
      <c r="B120" s="204"/>
      <c r="C120" s="205"/>
      <c r="D120" s="206" t="s">
        <v>163</v>
      </c>
      <c r="E120" s="207" t="s">
        <v>21</v>
      </c>
      <c r="F120" s="208" t="s">
        <v>868</v>
      </c>
      <c r="G120" s="205"/>
      <c r="H120" s="209">
        <v>9.394</v>
      </c>
      <c r="I120" s="210"/>
      <c r="J120" s="205"/>
      <c r="K120" s="205"/>
      <c r="L120" s="211"/>
      <c r="M120" s="212"/>
      <c r="N120" s="213"/>
      <c r="O120" s="213"/>
      <c r="P120" s="213"/>
      <c r="Q120" s="213"/>
      <c r="R120" s="213"/>
      <c r="S120" s="213"/>
      <c r="T120" s="214"/>
      <c r="AT120" s="215" t="s">
        <v>163</v>
      </c>
      <c r="AU120" s="215" t="s">
        <v>83</v>
      </c>
      <c r="AV120" s="11" t="s">
        <v>83</v>
      </c>
      <c r="AW120" s="11" t="s">
        <v>37</v>
      </c>
      <c r="AX120" s="11" t="s">
        <v>73</v>
      </c>
      <c r="AY120" s="215" t="s">
        <v>153</v>
      </c>
    </row>
    <row r="121" spans="2:51" s="12" customFormat="1" ht="13.5">
      <c r="B121" s="216"/>
      <c r="C121" s="217"/>
      <c r="D121" s="206" t="s">
        <v>163</v>
      </c>
      <c r="E121" s="218" t="s">
        <v>21</v>
      </c>
      <c r="F121" s="219" t="s">
        <v>165</v>
      </c>
      <c r="G121" s="217"/>
      <c r="H121" s="220">
        <v>9.394</v>
      </c>
      <c r="I121" s="221"/>
      <c r="J121" s="217"/>
      <c r="K121" s="217"/>
      <c r="L121" s="222"/>
      <c r="M121" s="223"/>
      <c r="N121" s="224"/>
      <c r="O121" s="224"/>
      <c r="P121" s="224"/>
      <c r="Q121" s="224"/>
      <c r="R121" s="224"/>
      <c r="S121" s="224"/>
      <c r="T121" s="225"/>
      <c r="AT121" s="226" t="s">
        <v>163</v>
      </c>
      <c r="AU121" s="226" t="s">
        <v>83</v>
      </c>
      <c r="AV121" s="12" t="s">
        <v>161</v>
      </c>
      <c r="AW121" s="12" t="s">
        <v>37</v>
      </c>
      <c r="AX121" s="12" t="s">
        <v>81</v>
      </c>
      <c r="AY121" s="226" t="s">
        <v>153</v>
      </c>
    </row>
    <row r="122" spans="2:65" s="1" customFormat="1" ht="16.5" customHeight="1">
      <c r="B122" s="41"/>
      <c r="C122" s="192" t="s">
        <v>190</v>
      </c>
      <c r="D122" s="192" t="s">
        <v>156</v>
      </c>
      <c r="E122" s="193" t="s">
        <v>869</v>
      </c>
      <c r="F122" s="194" t="s">
        <v>870</v>
      </c>
      <c r="G122" s="195" t="s">
        <v>265</v>
      </c>
      <c r="H122" s="196">
        <v>0.233</v>
      </c>
      <c r="I122" s="197"/>
      <c r="J122" s="198">
        <f>ROUND(I122*H122,2)</f>
        <v>0</v>
      </c>
      <c r="K122" s="194" t="s">
        <v>160</v>
      </c>
      <c r="L122" s="61"/>
      <c r="M122" s="199" t="s">
        <v>21</v>
      </c>
      <c r="N122" s="200" t="s">
        <v>44</v>
      </c>
      <c r="O122" s="42"/>
      <c r="P122" s="201">
        <f>O122*H122</f>
        <v>0</v>
      </c>
      <c r="Q122" s="201">
        <v>1.05306</v>
      </c>
      <c r="R122" s="201">
        <f>Q122*H122</f>
        <v>0.24536298000000004</v>
      </c>
      <c r="S122" s="201">
        <v>0</v>
      </c>
      <c r="T122" s="202">
        <f>S122*H122</f>
        <v>0</v>
      </c>
      <c r="AR122" s="24" t="s">
        <v>161</v>
      </c>
      <c r="AT122" s="24" t="s">
        <v>156</v>
      </c>
      <c r="AU122" s="24" t="s">
        <v>83</v>
      </c>
      <c r="AY122" s="24" t="s">
        <v>153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81</v>
      </c>
      <c r="BK122" s="203">
        <f>ROUND(I122*H122,2)</f>
        <v>0</v>
      </c>
      <c r="BL122" s="24" t="s">
        <v>161</v>
      </c>
      <c r="BM122" s="24" t="s">
        <v>871</v>
      </c>
    </row>
    <row r="123" spans="2:51" s="11" customFormat="1" ht="13.5">
      <c r="B123" s="204"/>
      <c r="C123" s="205"/>
      <c r="D123" s="206" t="s">
        <v>163</v>
      </c>
      <c r="E123" s="207" t="s">
        <v>21</v>
      </c>
      <c r="F123" s="208" t="s">
        <v>872</v>
      </c>
      <c r="G123" s="205"/>
      <c r="H123" s="209">
        <v>0.233</v>
      </c>
      <c r="I123" s="210"/>
      <c r="J123" s="205"/>
      <c r="K123" s="205"/>
      <c r="L123" s="211"/>
      <c r="M123" s="212"/>
      <c r="N123" s="213"/>
      <c r="O123" s="213"/>
      <c r="P123" s="213"/>
      <c r="Q123" s="213"/>
      <c r="R123" s="213"/>
      <c r="S123" s="213"/>
      <c r="T123" s="214"/>
      <c r="AT123" s="215" t="s">
        <v>163</v>
      </c>
      <c r="AU123" s="215" t="s">
        <v>83</v>
      </c>
      <c r="AV123" s="11" t="s">
        <v>83</v>
      </c>
      <c r="AW123" s="11" t="s">
        <v>37</v>
      </c>
      <c r="AX123" s="11" t="s">
        <v>73</v>
      </c>
      <c r="AY123" s="215" t="s">
        <v>153</v>
      </c>
    </row>
    <row r="124" spans="2:51" s="12" customFormat="1" ht="13.5">
      <c r="B124" s="216"/>
      <c r="C124" s="217"/>
      <c r="D124" s="206" t="s">
        <v>163</v>
      </c>
      <c r="E124" s="218" t="s">
        <v>21</v>
      </c>
      <c r="F124" s="219" t="s">
        <v>165</v>
      </c>
      <c r="G124" s="217"/>
      <c r="H124" s="220">
        <v>0.233</v>
      </c>
      <c r="I124" s="221"/>
      <c r="J124" s="217"/>
      <c r="K124" s="217"/>
      <c r="L124" s="222"/>
      <c r="M124" s="223"/>
      <c r="N124" s="224"/>
      <c r="O124" s="224"/>
      <c r="P124" s="224"/>
      <c r="Q124" s="224"/>
      <c r="R124" s="224"/>
      <c r="S124" s="224"/>
      <c r="T124" s="225"/>
      <c r="AT124" s="226" t="s">
        <v>163</v>
      </c>
      <c r="AU124" s="226" t="s">
        <v>83</v>
      </c>
      <c r="AV124" s="12" t="s">
        <v>161</v>
      </c>
      <c r="AW124" s="12" t="s">
        <v>37</v>
      </c>
      <c r="AX124" s="12" t="s">
        <v>81</v>
      </c>
      <c r="AY124" s="226" t="s">
        <v>153</v>
      </c>
    </row>
    <row r="125" spans="2:65" s="1" customFormat="1" ht="16.5" customHeight="1">
      <c r="B125" s="41"/>
      <c r="C125" s="192" t="s">
        <v>196</v>
      </c>
      <c r="D125" s="192" t="s">
        <v>156</v>
      </c>
      <c r="E125" s="193" t="s">
        <v>873</v>
      </c>
      <c r="F125" s="194" t="s">
        <v>874</v>
      </c>
      <c r="G125" s="195" t="s">
        <v>159</v>
      </c>
      <c r="H125" s="196">
        <v>92.1</v>
      </c>
      <c r="I125" s="197"/>
      <c r="J125" s="198">
        <f>ROUND(I125*H125,2)</f>
        <v>0</v>
      </c>
      <c r="K125" s="194" t="s">
        <v>160</v>
      </c>
      <c r="L125" s="61"/>
      <c r="M125" s="199" t="s">
        <v>21</v>
      </c>
      <c r="N125" s="200" t="s">
        <v>44</v>
      </c>
      <c r="O125" s="42"/>
      <c r="P125" s="201">
        <f>O125*H125</f>
        <v>0</v>
      </c>
      <c r="Q125" s="201">
        <v>0.00012</v>
      </c>
      <c r="R125" s="201">
        <f>Q125*H125</f>
        <v>0.011052</v>
      </c>
      <c r="S125" s="201">
        <v>0</v>
      </c>
      <c r="T125" s="202">
        <f>S125*H125</f>
        <v>0</v>
      </c>
      <c r="AR125" s="24" t="s">
        <v>161</v>
      </c>
      <c r="AT125" s="24" t="s">
        <v>156</v>
      </c>
      <c r="AU125" s="24" t="s">
        <v>83</v>
      </c>
      <c r="AY125" s="24" t="s">
        <v>153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81</v>
      </c>
      <c r="BK125" s="203">
        <f>ROUND(I125*H125,2)</f>
        <v>0</v>
      </c>
      <c r="BL125" s="24" t="s">
        <v>161</v>
      </c>
      <c r="BM125" s="24" t="s">
        <v>875</v>
      </c>
    </row>
    <row r="126" spans="2:51" s="11" customFormat="1" ht="13.5">
      <c r="B126" s="204"/>
      <c r="C126" s="205"/>
      <c r="D126" s="206" t="s">
        <v>163</v>
      </c>
      <c r="E126" s="207" t="s">
        <v>21</v>
      </c>
      <c r="F126" s="208" t="s">
        <v>876</v>
      </c>
      <c r="G126" s="205"/>
      <c r="H126" s="209">
        <v>92.1</v>
      </c>
      <c r="I126" s="210"/>
      <c r="J126" s="205"/>
      <c r="K126" s="205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163</v>
      </c>
      <c r="AU126" s="215" t="s">
        <v>83</v>
      </c>
      <c r="AV126" s="11" t="s">
        <v>83</v>
      </c>
      <c r="AW126" s="11" t="s">
        <v>37</v>
      </c>
      <c r="AX126" s="11" t="s">
        <v>73</v>
      </c>
      <c r="AY126" s="215" t="s">
        <v>153</v>
      </c>
    </row>
    <row r="127" spans="2:51" s="12" customFormat="1" ht="13.5">
      <c r="B127" s="216"/>
      <c r="C127" s="217"/>
      <c r="D127" s="206" t="s">
        <v>163</v>
      </c>
      <c r="E127" s="218" t="s">
        <v>21</v>
      </c>
      <c r="F127" s="219" t="s">
        <v>165</v>
      </c>
      <c r="G127" s="217"/>
      <c r="H127" s="220">
        <v>92.1</v>
      </c>
      <c r="I127" s="221"/>
      <c r="J127" s="217"/>
      <c r="K127" s="217"/>
      <c r="L127" s="222"/>
      <c r="M127" s="223"/>
      <c r="N127" s="224"/>
      <c r="O127" s="224"/>
      <c r="P127" s="224"/>
      <c r="Q127" s="224"/>
      <c r="R127" s="224"/>
      <c r="S127" s="224"/>
      <c r="T127" s="225"/>
      <c r="AT127" s="226" t="s">
        <v>163</v>
      </c>
      <c r="AU127" s="226" t="s">
        <v>83</v>
      </c>
      <c r="AV127" s="12" t="s">
        <v>161</v>
      </c>
      <c r="AW127" s="12" t="s">
        <v>37</v>
      </c>
      <c r="AX127" s="12" t="s">
        <v>81</v>
      </c>
      <c r="AY127" s="226" t="s">
        <v>153</v>
      </c>
    </row>
    <row r="128" spans="2:65" s="1" customFormat="1" ht="16.5" customHeight="1">
      <c r="B128" s="41"/>
      <c r="C128" s="192" t="s">
        <v>201</v>
      </c>
      <c r="D128" s="192" t="s">
        <v>156</v>
      </c>
      <c r="E128" s="193" t="s">
        <v>877</v>
      </c>
      <c r="F128" s="194" t="s">
        <v>878</v>
      </c>
      <c r="G128" s="195" t="s">
        <v>159</v>
      </c>
      <c r="H128" s="196">
        <v>166.5</v>
      </c>
      <c r="I128" s="197"/>
      <c r="J128" s="198">
        <f>ROUND(I128*H128,2)</f>
        <v>0</v>
      </c>
      <c r="K128" s="194" t="s">
        <v>21</v>
      </c>
      <c r="L128" s="61"/>
      <c r="M128" s="199" t="s">
        <v>21</v>
      </c>
      <c r="N128" s="200" t="s">
        <v>44</v>
      </c>
      <c r="O128" s="42"/>
      <c r="P128" s="201">
        <f>O128*H128</f>
        <v>0</v>
      </c>
      <c r="Q128" s="201">
        <v>0.09</v>
      </c>
      <c r="R128" s="201">
        <f>Q128*H128</f>
        <v>14.985</v>
      </c>
      <c r="S128" s="201">
        <v>0</v>
      </c>
      <c r="T128" s="202">
        <f>S128*H128</f>
        <v>0</v>
      </c>
      <c r="AR128" s="24" t="s">
        <v>161</v>
      </c>
      <c r="AT128" s="24" t="s">
        <v>156</v>
      </c>
      <c r="AU128" s="24" t="s">
        <v>83</v>
      </c>
      <c r="AY128" s="24" t="s">
        <v>153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81</v>
      </c>
      <c r="BK128" s="203">
        <f>ROUND(I128*H128,2)</f>
        <v>0</v>
      </c>
      <c r="BL128" s="24" t="s">
        <v>161</v>
      </c>
      <c r="BM128" s="24" t="s">
        <v>879</v>
      </c>
    </row>
    <row r="129" spans="2:51" s="11" customFormat="1" ht="13.5">
      <c r="B129" s="204"/>
      <c r="C129" s="205"/>
      <c r="D129" s="206" t="s">
        <v>163</v>
      </c>
      <c r="E129" s="207" t="s">
        <v>21</v>
      </c>
      <c r="F129" s="208" t="s">
        <v>880</v>
      </c>
      <c r="G129" s="205"/>
      <c r="H129" s="209">
        <v>74.4</v>
      </c>
      <c r="I129" s="210"/>
      <c r="J129" s="205"/>
      <c r="K129" s="205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163</v>
      </c>
      <c r="AU129" s="215" t="s">
        <v>83</v>
      </c>
      <c r="AV129" s="11" t="s">
        <v>83</v>
      </c>
      <c r="AW129" s="11" t="s">
        <v>37</v>
      </c>
      <c r="AX129" s="11" t="s">
        <v>73</v>
      </c>
      <c r="AY129" s="215" t="s">
        <v>153</v>
      </c>
    </row>
    <row r="130" spans="2:51" s="13" customFormat="1" ht="13.5">
      <c r="B130" s="238"/>
      <c r="C130" s="239"/>
      <c r="D130" s="206" t="s">
        <v>163</v>
      </c>
      <c r="E130" s="240" t="s">
        <v>21</v>
      </c>
      <c r="F130" s="241" t="s">
        <v>881</v>
      </c>
      <c r="G130" s="239"/>
      <c r="H130" s="240" t="s">
        <v>21</v>
      </c>
      <c r="I130" s="242"/>
      <c r="J130" s="239"/>
      <c r="K130" s="239"/>
      <c r="L130" s="243"/>
      <c r="M130" s="244"/>
      <c r="N130" s="245"/>
      <c r="O130" s="245"/>
      <c r="P130" s="245"/>
      <c r="Q130" s="245"/>
      <c r="R130" s="245"/>
      <c r="S130" s="245"/>
      <c r="T130" s="246"/>
      <c r="AT130" s="247" t="s">
        <v>163</v>
      </c>
      <c r="AU130" s="247" t="s">
        <v>83</v>
      </c>
      <c r="AV130" s="13" t="s">
        <v>81</v>
      </c>
      <c r="AW130" s="13" t="s">
        <v>37</v>
      </c>
      <c r="AX130" s="13" t="s">
        <v>73</v>
      </c>
      <c r="AY130" s="247" t="s">
        <v>153</v>
      </c>
    </row>
    <row r="131" spans="2:51" s="14" customFormat="1" ht="13.5">
      <c r="B131" s="248"/>
      <c r="C131" s="249"/>
      <c r="D131" s="206" t="s">
        <v>163</v>
      </c>
      <c r="E131" s="250" t="s">
        <v>21</v>
      </c>
      <c r="F131" s="251" t="s">
        <v>712</v>
      </c>
      <c r="G131" s="249"/>
      <c r="H131" s="252">
        <v>74.4</v>
      </c>
      <c r="I131" s="253"/>
      <c r="J131" s="249"/>
      <c r="K131" s="249"/>
      <c r="L131" s="254"/>
      <c r="M131" s="255"/>
      <c r="N131" s="256"/>
      <c r="O131" s="256"/>
      <c r="P131" s="256"/>
      <c r="Q131" s="256"/>
      <c r="R131" s="256"/>
      <c r="S131" s="256"/>
      <c r="T131" s="257"/>
      <c r="AT131" s="258" t="s">
        <v>163</v>
      </c>
      <c r="AU131" s="258" t="s">
        <v>83</v>
      </c>
      <c r="AV131" s="14" t="s">
        <v>166</v>
      </c>
      <c r="AW131" s="14" t="s">
        <v>37</v>
      </c>
      <c r="AX131" s="14" t="s">
        <v>73</v>
      </c>
      <c r="AY131" s="258" t="s">
        <v>153</v>
      </c>
    </row>
    <row r="132" spans="2:51" s="11" customFormat="1" ht="13.5">
      <c r="B132" s="204"/>
      <c r="C132" s="205"/>
      <c r="D132" s="206" t="s">
        <v>163</v>
      </c>
      <c r="E132" s="207" t="s">
        <v>21</v>
      </c>
      <c r="F132" s="208" t="s">
        <v>882</v>
      </c>
      <c r="G132" s="205"/>
      <c r="H132" s="209">
        <v>92.1</v>
      </c>
      <c r="I132" s="210"/>
      <c r="J132" s="205"/>
      <c r="K132" s="205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163</v>
      </c>
      <c r="AU132" s="215" t="s">
        <v>83</v>
      </c>
      <c r="AV132" s="11" t="s">
        <v>83</v>
      </c>
      <c r="AW132" s="11" t="s">
        <v>37</v>
      </c>
      <c r="AX132" s="11" t="s">
        <v>73</v>
      </c>
      <c r="AY132" s="215" t="s">
        <v>153</v>
      </c>
    </row>
    <row r="133" spans="2:51" s="13" customFormat="1" ht="13.5">
      <c r="B133" s="238"/>
      <c r="C133" s="239"/>
      <c r="D133" s="206" t="s">
        <v>163</v>
      </c>
      <c r="E133" s="240" t="s">
        <v>21</v>
      </c>
      <c r="F133" s="241" t="s">
        <v>883</v>
      </c>
      <c r="G133" s="239"/>
      <c r="H133" s="240" t="s">
        <v>21</v>
      </c>
      <c r="I133" s="242"/>
      <c r="J133" s="239"/>
      <c r="K133" s="239"/>
      <c r="L133" s="243"/>
      <c r="M133" s="244"/>
      <c r="N133" s="245"/>
      <c r="O133" s="245"/>
      <c r="P133" s="245"/>
      <c r="Q133" s="245"/>
      <c r="R133" s="245"/>
      <c r="S133" s="245"/>
      <c r="T133" s="246"/>
      <c r="AT133" s="247" t="s">
        <v>163</v>
      </c>
      <c r="AU133" s="247" t="s">
        <v>83</v>
      </c>
      <c r="AV133" s="13" t="s">
        <v>81</v>
      </c>
      <c r="AW133" s="13" t="s">
        <v>37</v>
      </c>
      <c r="AX133" s="13" t="s">
        <v>73</v>
      </c>
      <c r="AY133" s="247" t="s">
        <v>153</v>
      </c>
    </row>
    <row r="134" spans="2:51" s="14" customFormat="1" ht="13.5">
      <c r="B134" s="248"/>
      <c r="C134" s="249"/>
      <c r="D134" s="206" t="s">
        <v>163</v>
      </c>
      <c r="E134" s="250" t="s">
        <v>21</v>
      </c>
      <c r="F134" s="251" t="s">
        <v>712</v>
      </c>
      <c r="G134" s="249"/>
      <c r="H134" s="252">
        <v>92.1</v>
      </c>
      <c r="I134" s="253"/>
      <c r="J134" s="249"/>
      <c r="K134" s="249"/>
      <c r="L134" s="254"/>
      <c r="M134" s="255"/>
      <c r="N134" s="256"/>
      <c r="O134" s="256"/>
      <c r="P134" s="256"/>
      <c r="Q134" s="256"/>
      <c r="R134" s="256"/>
      <c r="S134" s="256"/>
      <c r="T134" s="257"/>
      <c r="AT134" s="258" t="s">
        <v>163</v>
      </c>
      <c r="AU134" s="258" t="s">
        <v>83</v>
      </c>
      <c r="AV134" s="14" t="s">
        <v>166</v>
      </c>
      <c r="AW134" s="14" t="s">
        <v>37</v>
      </c>
      <c r="AX134" s="14" t="s">
        <v>73</v>
      </c>
      <c r="AY134" s="258" t="s">
        <v>153</v>
      </c>
    </row>
    <row r="135" spans="2:51" s="12" customFormat="1" ht="13.5">
      <c r="B135" s="216"/>
      <c r="C135" s="217"/>
      <c r="D135" s="206" t="s">
        <v>163</v>
      </c>
      <c r="E135" s="218" t="s">
        <v>21</v>
      </c>
      <c r="F135" s="219" t="s">
        <v>165</v>
      </c>
      <c r="G135" s="217"/>
      <c r="H135" s="220">
        <v>166.5</v>
      </c>
      <c r="I135" s="221"/>
      <c r="J135" s="217"/>
      <c r="K135" s="217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163</v>
      </c>
      <c r="AU135" s="226" t="s">
        <v>83</v>
      </c>
      <c r="AV135" s="12" t="s">
        <v>161</v>
      </c>
      <c r="AW135" s="12" t="s">
        <v>37</v>
      </c>
      <c r="AX135" s="12" t="s">
        <v>81</v>
      </c>
      <c r="AY135" s="226" t="s">
        <v>153</v>
      </c>
    </row>
    <row r="136" spans="2:65" s="1" customFormat="1" ht="25.5" customHeight="1">
      <c r="B136" s="41"/>
      <c r="C136" s="192" t="s">
        <v>206</v>
      </c>
      <c r="D136" s="192" t="s">
        <v>156</v>
      </c>
      <c r="E136" s="193" t="s">
        <v>207</v>
      </c>
      <c r="F136" s="194" t="s">
        <v>208</v>
      </c>
      <c r="G136" s="195" t="s">
        <v>209</v>
      </c>
      <c r="H136" s="196">
        <v>1</v>
      </c>
      <c r="I136" s="197"/>
      <c r="J136" s="198">
        <f>ROUND(I136*H136,2)</f>
        <v>0</v>
      </c>
      <c r="K136" s="194" t="s">
        <v>160</v>
      </c>
      <c r="L136" s="61"/>
      <c r="M136" s="199" t="s">
        <v>21</v>
      </c>
      <c r="N136" s="200" t="s">
        <v>44</v>
      </c>
      <c r="O136" s="42"/>
      <c r="P136" s="201">
        <f>O136*H136</f>
        <v>0</v>
      </c>
      <c r="Q136" s="201">
        <v>0.04684</v>
      </c>
      <c r="R136" s="201">
        <f>Q136*H136</f>
        <v>0.04684</v>
      </c>
      <c r="S136" s="201">
        <v>0</v>
      </c>
      <c r="T136" s="202">
        <f>S136*H136</f>
        <v>0</v>
      </c>
      <c r="AR136" s="24" t="s">
        <v>161</v>
      </c>
      <c r="AT136" s="24" t="s">
        <v>156</v>
      </c>
      <c r="AU136" s="24" t="s">
        <v>83</v>
      </c>
      <c r="AY136" s="24" t="s">
        <v>153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4" t="s">
        <v>81</v>
      </c>
      <c r="BK136" s="203">
        <f>ROUND(I136*H136,2)</f>
        <v>0</v>
      </c>
      <c r="BL136" s="24" t="s">
        <v>161</v>
      </c>
      <c r="BM136" s="24" t="s">
        <v>884</v>
      </c>
    </row>
    <row r="137" spans="2:51" s="11" customFormat="1" ht="13.5">
      <c r="B137" s="204"/>
      <c r="C137" s="205"/>
      <c r="D137" s="206" t="s">
        <v>163</v>
      </c>
      <c r="E137" s="207" t="s">
        <v>21</v>
      </c>
      <c r="F137" s="208" t="s">
        <v>81</v>
      </c>
      <c r="G137" s="205"/>
      <c r="H137" s="209">
        <v>1</v>
      </c>
      <c r="I137" s="210"/>
      <c r="J137" s="205"/>
      <c r="K137" s="205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163</v>
      </c>
      <c r="AU137" s="215" t="s">
        <v>83</v>
      </c>
      <c r="AV137" s="11" t="s">
        <v>83</v>
      </c>
      <c r="AW137" s="11" t="s">
        <v>37</v>
      </c>
      <c r="AX137" s="11" t="s">
        <v>73</v>
      </c>
      <c r="AY137" s="215" t="s">
        <v>153</v>
      </c>
    </row>
    <row r="138" spans="2:51" s="12" customFormat="1" ht="13.5">
      <c r="B138" s="216"/>
      <c r="C138" s="217"/>
      <c r="D138" s="206" t="s">
        <v>163</v>
      </c>
      <c r="E138" s="218" t="s">
        <v>21</v>
      </c>
      <c r="F138" s="219" t="s">
        <v>165</v>
      </c>
      <c r="G138" s="217"/>
      <c r="H138" s="220">
        <v>1</v>
      </c>
      <c r="I138" s="221"/>
      <c r="J138" s="217"/>
      <c r="K138" s="217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163</v>
      </c>
      <c r="AU138" s="226" t="s">
        <v>83</v>
      </c>
      <c r="AV138" s="12" t="s">
        <v>161</v>
      </c>
      <c r="AW138" s="12" t="s">
        <v>37</v>
      </c>
      <c r="AX138" s="12" t="s">
        <v>81</v>
      </c>
      <c r="AY138" s="226" t="s">
        <v>153</v>
      </c>
    </row>
    <row r="139" spans="2:65" s="1" customFormat="1" ht="16.5" customHeight="1">
      <c r="B139" s="41"/>
      <c r="C139" s="227" t="s">
        <v>211</v>
      </c>
      <c r="D139" s="227" t="s">
        <v>191</v>
      </c>
      <c r="E139" s="228" t="s">
        <v>885</v>
      </c>
      <c r="F139" s="229" t="s">
        <v>886</v>
      </c>
      <c r="G139" s="230" t="s">
        <v>209</v>
      </c>
      <c r="H139" s="231">
        <v>1</v>
      </c>
      <c r="I139" s="232"/>
      <c r="J139" s="233">
        <f>ROUND(I139*H139,2)</f>
        <v>0</v>
      </c>
      <c r="K139" s="229" t="s">
        <v>160</v>
      </c>
      <c r="L139" s="234"/>
      <c r="M139" s="235" t="s">
        <v>21</v>
      </c>
      <c r="N139" s="236" t="s">
        <v>44</v>
      </c>
      <c r="O139" s="42"/>
      <c r="P139" s="201">
        <f>O139*H139</f>
        <v>0</v>
      </c>
      <c r="Q139" s="201">
        <v>0.0112</v>
      </c>
      <c r="R139" s="201">
        <f>Q139*H139</f>
        <v>0.0112</v>
      </c>
      <c r="S139" s="201">
        <v>0</v>
      </c>
      <c r="T139" s="202">
        <f>S139*H139</f>
        <v>0</v>
      </c>
      <c r="AR139" s="24" t="s">
        <v>190</v>
      </c>
      <c r="AT139" s="24" t="s">
        <v>191</v>
      </c>
      <c r="AU139" s="24" t="s">
        <v>83</v>
      </c>
      <c r="AY139" s="24" t="s">
        <v>153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81</v>
      </c>
      <c r="BK139" s="203">
        <f>ROUND(I139*H139,2)</f>
        <v>0</v>
      </c>
      <c r="BL139" s="24" t="s">
        <v>161</v>
      </c>
      <c r="BM139" s="24" t="s">
        <v>887</v>
      </c>
    </row>
    <row r="140" spans="2:51" s="11" customFormat="1" ht="13.5">
      <c r="B140" s="204"/>
      <c r="C140" s="205"/>
      <c r="D140" s="206" t="s">
        <v>163</v>
      </c>
      <c r="E140" s="207" t="s">
        <v>21</v>
      </c>
      <c r="F140" s="208" t="s">
        <v>81</v>
      </c>
      <c r="G140" s="205"/>
      <c r="H140" s="209">
        <v>1</v>
      </c>
      <c r="I140" s="210"/>
      <c r="J140" s="205"/>
      <c r="K140" s="205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163</v>
      </c>
      <c r="AU140" s="215" t="s">
        <v>83</v>
      </c>
      <c r="AV140" s="11" t="s">
        <v>83</v>
      </c>
      <c r="AW140" s="11" t="s">
        <v>37</v>
      </c>
      <c r="AX140" s="11" t="s">
        <v>73</v>
      </c>
      <c r="AY140" s="215" t="s">
        <v>153</v>
      </c>
    </row>
    <row r="141" spans="2:51" s="12" customFormat="1" ht="13.5">
      <c r="B141" s="216"/>
      <c r="C141" s="217"/>
      <c r="D141" s="206" t="s">
        <v>163</v>
      </c>
      <c r="E141" s="218" t="s">
        <v>21</v>
      </c>
      <c r="F141" s="219" t="s">
        <v>165</v>
      </c>
      <c r="G141" s="217"/>
      <c r="H141" s="220">
        <v>1</v>
      </c>
      <c r="I141" s="221"/>
      <c r="J141" s="217"/>
      <c r="K141" s="217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163</v>
      </c>
      <c r="AU141" s="226" t="s">
        <v>83</v>
      </c>
      <c r="AV141" s="12" t="s">
        <v>161</v>
      </c>
      <c r="AW141" s="12" t="s">
        <v>37</v>
      </c>
      <c r="AX141" s="12" t="s">
        <v>81</v>
      </c>
      <c r="AY141" s="226" t="s">
        <v>153</v>
      </c>
    </row>
    <row r="142" spans="2:63" s="10" customFormat="1" ht="29.85" customHeight="1">
      <c r="B142" s="176"/>
      <c r="C142" s="177"/>
      <c r="D142" s="178" t="s">
        <v>72</v>
      </c>
      <c r="E142" s="190" t="s">
        <v>196</v>
      </c>
      <c r="F142" s="190" t="s">
        <v>215</v>
      </c>
      <c r="G142" s="177"/>
      <c r="H142" s="177"/>
      <c r="I142" s="180"/>
      <c r="J142" s="191">
        <f>BK142</f>
        <v>0</v>
      </c>
      <c r="K142" s="177"/>
      <c r="L142" s="182"/>
      <c r="M142" s="183"/>
      <c r="N142" s="184"/>
      <c r="O142" s="184"/>
      <c r="P142" s="185">
        <f>SUM(P143:P169)</f>
        <v>0</v>
      </c>
      <c r="Q142" s="184"/>
      <c r="R142" s="185">
        <f>SUM(R143:R169)</f>
        <v>0.00666</v>
      </c>
      <c r="S142" s="184"/>
      <c r="T142" s="186">
        <f>SUM(T143:T169)</f>
        <v>26.591802000000005</v>
      </c>
      <c r="AR142" s="187" t="s">
        <v>81</v>
      </c>
      <c r="AT142" s="188" t="s">
        <v>72</v>
      </c>
      <c r="AU142" s="188" t="s">
        <v>81</v>
      </c>
      <c r="AY142" s="187" t="s">
        <v>153</v>
      </c>
      <c r="BK142" s="189">
        <f>SUM(BK143:BK169)</f>
        <v>0</v>
      </c>
    </row>
    <row r="143" spans="2:65" s="1" customFormat="1" ht="63.75" customHeight="1">
      <c r="B143" s="41"/>
      <c r="C143" s="192" t="s">
        <v>216</v>
      </c>
      <c r="D143" s="192" t="s">
        <v>156</v>
      </c>
      <c r="E143" s="193" t="s">
        <v>222</v>
      </c>
      <c r="F143" s="194" t="s">
        <v>223</v>
      </c>
      <c r="G143" s="195" t="s">
        <v>159</v>
      </c>
      <c r="H143" s="196">
        <v>166.5</v>
      </c>
      <c r="I143" s="197"/>
      <c r="J143" s="198">
        <f>ROUND(I143*H143,2)</f>
        <v>0</v>
      </c>
      <c r="K143" s="194" t="s">
        <v>160</v>
      </c>
      <c r="L143" s="61"/>
      <c r="M143" s="199" t="s">
        <v>21</v>
      </c>
      <c r="N143" s="200" t="s">
        <v>44</v>
      </c>
      <c r="O143" s="42"/>
      <c r="P143" s="201">
        <f>O143*H143</f>
        <v>0</v>
      </c>
      <c r="Q143" s="201">
        <v>4E-05</v>
      </c>
      <c r="R143" s="201">
        <f>Q143*H143</f>
        <v>0.00666</v>
      </c>
      <c r="S143" s="201">
        <v>0</v>
      </c>
      <c r="T143" s="202">
        <f>S143*H143</f>
        <v>0</v>
      </c>
      <c r="AR143" s="24" t="s">
        <v>161</v>
      </c>
      <c r="AT143" s="24" t="s">
        <v>156</v>
      </c>
      <c r="AU143" s="24" t="s">
        <v>83</v>
      </c>
      <c r="AY143" s="24" t="s">
        <v>153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4" t="s">
        <v>81</v>
      </c>
      <c r="BK143" s="203">
        <f>ROUND(I143*H143,2)</f>
        <v>0</v>
      </c>
      <c r="BL143" s="24" t="s">
        <v>161</v>
      </c>
      <c r="BM143" s="24" t="s">
        <v>888</v>
      </c>
    </row>
    <row r="144" spans="2:51" s="11" customFormat="1" ht="13.5">
      <c r="B144" s="204"/>
      <c r="C144" s="205"/>
      <c r="D144" s="206" t="s">
        <v>163</v>
      </c>
      <c r="E144" s="207" t="s">
        <v>21</v>
      </c>
      <c r="F144" s="208" t="s">
        <v>889</v>
      </c>
      <c r="G144" s="205"/>
      <c r="H144" s="209">
        <v>166.5</v>
      </c>
      <c r="I144" s="210"/>
      <c r="J144" s="205"/>
      <c r="K144" s="205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163</v>
      </c>
      <c r="AU144" s="215" t="s">
        <v>83</v>
      </c>
      <c r="AV144" s="11" t="s">
        <v>83</v>
      </c>
      <c r="AW144" s="11" t="s">
        <v>37</v>
      </c>
      <c r="AX144" s="11" t="s">
        <v>73</v>
      </c>
      <c r="AY144" s="215" t="s">
        <v>153</v>
      </c>
    </row>
    <row r="145" spans="2:51" s="12" customFormat="1" ht="13.5">
      <c r="B145" s="216"/>
      <c r="C145" s="217"/>
      <c r="D145" s="206" t="s">
        <v>163</v>
      </c>
      <c r="E145" s="218" t="s">
        <v>21</v>
      </c>
      <c r="F145" s="219" t="s">
        <v>165</v>
      </c>
      <c r="G145" s="217"/>
      <c r="H145" s="220">
        <v>166.5</v>
      </c>
      <c r="I145" s="221"/>
      <c r="J145" s="217"/>
      <c r="K145" s="217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163</v>
      </c>
      <c r="AU145" s="226" t="s">
        <v>83</v>
      </c>
      <c r="AV145" s="12" t="s">
        <v>161</v>
      </c>
      <c r="AW145" s="12" t="s">
        <v>37</v>
      </c>
      <c r="AX145" s="12" t="s">
        <v>81</v>
      </c>
      <c r="AY145" s="226" t="s">
        <v>153</v>
      </c>
    </row>
    <row r="146" spans="2:65" s="1" customFormat="1" ht="25.5" customHeight="1">
      <c r="B146" s="41"/>
      <c r="C146" s="192" t="s">
        <v>221</v>
      </c>
      <c r="D146" s="192" t="s">
        <v>156</v>
      </c>
      <c r="E146" s="193" t="s">
        <v>890</v>
      </c>
      <c r="F146" s="194" t="s">
        <v>891</v>
      </c>
      <c r="G146" s="195" t="s">
        <v>228</v>
      </c>
      <c r="H146" s="196">
        <v>0.235</v>
      </c>
      <c r="I146" s="197"/>
      <c r="J146" s="198">
        <f>ROUND(I146*H146,2)</f>
        <v>0</v>
      </c>
      <c r="K146" s="194" t="s">
        <v>160</v>
      </c>
      <c r="L146" s="61"/>
      <c r="M146" s="199" t="s">
        <v>21</v>
      </c>
      <c r="N146" s="200" t="s">
        <v>44</v>
      </c>
      <c r="O146" s="42"/>
      <c r="P146" s="201">
        <f>O146*H146</f>
        <v>0</v>
      </c>
      <c r="Q146" s="201">
        <v>0</v>
      </c>
      <c r="R146" s="201">
        <f>Q146*H146</f>
        <v>0</v>
      </c>
      <c r="S146" s="201">
        <v>2.2</v>
      </c>
      <c r="T146" s="202">
        <f>S146*H146</f>
        <v>0.517</v>
      </c>
      <c r="AR146" s="24" t="s">
        <v>161</v>
      </c>
      <c r="AT146" s="24" t="s">
        <v>156</v>
      </c>
      <c r="AU146" s="24" t="s">
        <v>83</v>
      </c>
      <c r="AY146" s="24" t="s">
        <v>153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4" t="s">
        <v>81</v>
      </c>
      <c r="BK146" s="203">
        <f>ROUND(I146*H146,2)</f>
        <v>0</v>
      </c>
      <c r="BL146" s="24" t="s">
        <v>161</v>
      </c>
      <c r="BM146" s="24" t="s">
        <v>892</v>
      </c>
    </row>
    <row r="147" spans="2:51" s="11" customFormat="1" ht="13.5">
      <c r="B147" s="204"/>
      <c r="C147" s="205"/>
      <c r="D147" s="206" t="s">
        <v>163</v>
      </c>
      <c r="E147" s="207" t="s">
        <v>21</v>
      </c>
      <c r="F147" s="208" t="s">
        <v>893</v>
      </c>
      <c r="G147" s="205"/>
      <c r="H147" s="209">
        <v>0.235</v>
      </c>
      <c r="I147" s="210"/>
      <c r="J147" s="205"/>
      <c r="K147" s="205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163</v>
      </c>
      <c r="AU147" s="215" t="s">
        <v>83</v>
      </c>
      <c r="AV147" s="11" t="s">
        <v>83</v>
      </c>
      <c r="AW147" s="11" t="s">
        <v>37</v>
      </c>
      <c r="AX147" s="11" t="s">
        <v>73</v>
      </c>
      <c r="AY147" s="215" t="s">
        <v>153</v>
      </c>
    </row>
    <row r="148" spans="2:51" s="12" customFormat="1" ht="13.5">
      <c r="B148" s="216"/>
      <c r="C148" s="217"/>
      <c r="D148" s="206" t="s">
        <v>163</v>
      </c>
      <c r="E148" s="218" t="s">
        <v>21</v>
      </c>
      <c r="F148" s="219" t="s">
        <v>165</v>
      </c>
      <c r="G148" s="217"/>
      <c r="H148" s="220">
        <v>0.235</v>
      </c>
      <c r="I148" s="221"/>
      <c r="J148" s="217"/>
      <c r="K148" s="217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163</v>
      </c>
      <c r="AU148" s="226" t="s">
        <v>83</v>
      </c>
      <c r="AV148" s="12" t="s">
        <v>161</v>
      </c>
      <c r="AW148" s="12" t="s">
        <v>37</v>
      </c>
      <c r="AX148" s="12" t="s">
        <v>81</v>
      </c>
      <c r="AY148" s="226" t="s">
        <v>153</v>
      </c>
    </row>
    <row r="149" spans="2:65" s="1" customFormat="1" ht="25.5" customHeight="1">
      <c r="B149" s="41"/>
      <c r="C149" s="192" t="s">
        <v>10</v>
      </c>
      <c r="D149" s="192" t="s">
        <v>156</v>
      </c>
      <c r="E149" s="193" t="s">
        <v>226</v>
      </c>
      <c r="F149" s="194" t="s">
        <v>227</v>
      </c>
      <c r="G149" s="195" t="s">
        <v>228</v>
      </c>
      <c r="H149" s="196">
        <v>9.21</v>
      </c>
      <c r="I149" s="197"/>
      <c r="J149" s="198">
        <f>ROUND(I149*H149,2)</f>
        <v>0</v>
      </c>
      <c r="K149" s="194" t="s">
        <v>160</v>
      </c>
      <c r="L149" s="61"/>
      <c r="M149" s="199" t="s">
        <v>21</v>
      </c>
      <c r="N149" s="200" t="s">
        <v>44</v>
      </c>
      <c r="O149" s="42"/>
      <c r="P149" s="201">
        <f>O149*H149</f>
        <v>0</v>
      </c>
      <c r="Q149" s="201">
        <v>0</v>
      </c>
      <c r="R149" s="201">
        <f>Q149*H149</f>
        <v>0</v>
      </c>
      <c r="S149" s="201">
        <v>2.2</v>
      </c>
      <c r="T149" s="202">
        <f>S149*H149</f>
        <v>20.262000000000004</v>
      </c>
      <c r="AR149" s="24" t="s">
        <v>161</v>
      </c>
      <c r="AT149" s="24" t="s">
        <v>156</v>
      </c>
      <c r="AU149" s="24" t="s">
        <v>83</v>
      </c>
      <c r="AY149" s="24" t="s">
        <v>153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24" t="s">
        <v>81</v>
      </c>
      <c r="BK149" s="203">
        <f>ROUND(I149*H149,2)</f>
        <v>0</v>
      </c>
      <c r="BL149" s="24" t="s">
        <v>161</v>
      </c>
      <c r="BM149" s="24" t="s">
        <v>894</v>
      </c>
    </row>
    <row r="150" spans="2:51" s="11" customFormat="1" ht="13.5">
      <c r="B150" s="204"/>
      <c r="C150" s="205"/>
      <c r="D150" s="206" t="s">
        <v>163</v>
      </c>
      <c r="E150" s="207" t="s">
        <v>21</v>
      </c>
      <c r="F150" s="208" t="s">
        <v>895</v>
      </c>
      <c r="G150" s="205"/>
      <c r="H150" s="209">
        <v>9.21</v>
      </c>
      <c r="I150" s="210"/>
      <c r="J150" s="205"/>
      <c r="K150" s="205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163</v>
      </c>
      <c r="AU150" s="215" t="s">
        <v>83</v>
      </c>
      <c r="AV150" s="11" t="s">
        <v>83</v>
      </c>
      <c r="AW150" s="11" t="s">
        <v>37</v>
      </c>
      <c r="AX150" s="11" t="s">
        <v>73</v>
      </c>
      <c r="AY150" s="215" t="s">
        <v>153</v>
      </c>
    </row>
    <row r="151" spans="2:51" s="12" customFormat="1" ht="13.5">
      <c r="B151" s="216"/>
      <c r="C151" s="217"/>
      <c r="D151" s="206" t="s">
        <v>163</v>
      </c>
      <c r="E151" s="218" t="s">
        <v>21</v>
      </c>
      <c r="F151" s="219" t="s">
        <v>165</v>
      </c>
      <c r="G151" s="217"/>
      <c r="H151" s="220">
        <v>9.21</v>
      </c>
      <c r="I151" s="221"/>
      <c r="J151" s="217"/>
      <c r="K151" s="217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163</v>
      </c>
      <c r="AU151" s="226" t="s">
        <v>83</v>
      </c>
      <c r="AV151" s="12" t="s">
        <v>161</v>
      </c>
      <c r="AW151" s="12" t="s">
        <v>37</v>
      </c>
      <c r="AX151" s="12" t="s">
        <v>81</v>
      </c>
      <c r="AY151" s="226" t="s">
        <v>153</v>
      </c>
    </row>
    <row r="152" spans="2:65" s="1" customFormat="1" ht="38.25" customHeight="1">
      <c r="B152" s="41"/>
      <c r="C152" s="192" t="s">
        <v>231</v>
      </c>
      <c r="D152" s="192" t="s">
        <v>156</v>
      </c>
      <c r="E152" s="193" t="s">
        <v>896</v>
      </c>
      <c r="F152" s="194" t="s">
        <v>897</v>
      </c>
      <c r="G152" s="195" t="s">
        <v>159</v>
      </c>
      <c r="H152" s="196">
        <v>2.35</v>
      </c>
      <c r="I152" s="197"/>
      <c r="J152" s="198">
        <f>ROUND(I152*H152,2)</f>
        <v>0</v>
      </c>
      <c r="K152" s="194" t="s">
        <v>160</v>
      </c>
      <c r="L152" s="61"/>
      <c r="M152" s="199" t="s">
        <v>21</v>
      </c>
      <c r="N152" s="200" t="s">
        <v>44</v>
      </c>
      <c r="O152" s="42"/>
      <c r="P152" s="201">
        <f>O152*H152</f>
        <v>0</v>
      </c>
      <c r="Q152" s="201">
        <v>0</v>
      </c>
      <c r="R152" s="201">
        <f>Q152*H152</f>
        <v>0</v>
      </c>
      <c r="S152" s="201">
        <v>0.035</v>
      </c>
      <c r="T152" s="202">
        <f>S152*H152</f>
        <v>0.08225000000000002</v>
      </c>
      <c r="AR152" s="24" t="s">
        <v>161</v>
      </c>
      <c r="AT152" s="24" t="s">
        <v>156</v>
      </c>
      <c r="AU152" s="24" t="s">
        <v>83</v>
      </c>
      <c r="AY152" s="24" t="s">
        <v>153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81</v>
      </c>
      <c r="BK152" s="203">
        <f>ROUND(I152*H152,2)</f>
        <v>0</v>
      </c>
      <c r="BL152" s="24" t="s">
        <v>161</v>
      </c>
      <c r="BM152" s="24" t="s">
        <v>898</v>
      </c>
    </row>
    <row r="153" spans="2:51" s="11" customFormat="1" ht="13.5">
      <c r="B153" s="204"/>
      <c r="C153" s="205"/>
      <c r="D153" s="206" t="s">
        <v>163</v>
      </c>
      <c r="E153" s="207" t="s">
        <v>21</v>
      </c>
      <c r="F153" s="208" t="s">
        <v>899</v>
      </c>
      <c r="G153" s="205"/>
      <c r="H153" s="209">
        <v>2.35</v>
      </c>
      <c r="I153" s="210"/>
      <c r="J153" s="205"/>
      <c r="K153" s="205"/>
      <c r="L153" s="211"/>
      <c r="M153" s="212"/>
      <c r="N153" s="213"/>
      <c r="O153" s="213"/>
      <c r="P153" s="213"/>
      <c r="Q153" s="213"/>
      <c r="R153" s="213"/>
      <c r="S153" s="213"/>
      <c r="T153" s="214"/>
      <c r="AT153" s="215" t="s">
        <v>163</v>
      </c>
      <c r="AU153" s="215" t="s">
        <v>83</v>
      </c>
      <c r="AV153" s="11" t="s">
        <v>83</v>
      </c>
      <c r="AW153" s="11" t="s">
        <v>37</v>
      </c>
      <c r="AX153" s="11" t="s">
        <v>73</v>
      </c>
      <c r="AY153" s="215" t="s">
        <v>153</v>
      </c>
    </row>
    <row r="154" spans="2:51" s="12" customFormat="1" ht="13.5">
      <c r="B154" s="216"/>
      <c r="C154" s="217"/>
      <c r="D154" s="206" t="s">
        <v>163</v>
      </c>
      <c r="E154" s="218" t="s">
        <v>21</v>
      </c>
      <c r="F154" s="219" t="s">
        <v>165</v>
      </c>
      <c r="G154" s="217"/>
      <c r="H154" s="220">
        <v>2.35</v>
      </c>
      <c r="I154" s="221"/>
      <c r="J154" s="217"/>
      <c r="K154" s="217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163</v>
      </c>
      <c r="AU154" s="226" t="s">
        <v>83</v>
      </c>
      <c r="AV154" s="12" t="s">
        <v>161</v>
      </c>
      <c r="AW154" s="12" t="s">
        <v>37</v>
      </c>
      <c r="AX154" s="12" t="s">
        <v>81</v>
      </c>
      <c r="AY154" s="226" t="s">
        <v>153</v>
      </c>
    </row>
    <row r="155" spans="2:65" s="1" customFormat="1" ht="25.5" customHeight="1">
      <c r="B155" s="41"/>
      <c r="C155" s="192" t="s">
        <v>236</v>
      </c>
      <c r="D155" s="192" t="s">
        <v>156</v>
      </c>
      <c r="E155" s="193" t="s">
        <v>900</v>
      </c>
      <c r="F155" s="194" t="s">
        <v>901</v>
      </c>
      <c r="G155" s="195" t="s">
        <v>228</v>
      </c>
      <c r="H155" s="196">
        <v>3.274</v>
      </c>
      <c r="I155" s="197"/>
      <c r="J155" s="198">
        <f>ROUND(I155*H155,2)</f>
        <v>0</v>
      </c>
      <c r="K155" s="194" t="s">
        <v>160</v>
      </c>
      <c r="L155" s="61"/>
      <c r="M155" s="199" t="s">
        <v>21</v>
      </c>
      <c r="N155" s="200" t="s">
        <v>44</v>
      </c>
      <c r="O155" s="42"/>
      <c r="P155" s="201">
        <f>O155*H155</f>
        <v>0</v>
      </c>
      <c r="Q155" s="201">
        <v>0</v>
      </c>
      <c r="R155" s="201">
        <f>Q155*H155</f>
        <v>0</v>
      </c>
      <c r="S155" s="201">
        <v>1.4</v>
      </c>
      <c r="T155" s="202">
        <f>S155*H155</f>
        <v>4.5836</v>
      </c>
      <c r="AR155" s="24" t="s">
        <v>161</v>
      </c>
      <c r="AT155" s="24" t="s">
        <v>156</v>
      </c>
      <c r="AU155" s="24" t="s">
        <v>83</v>
      </c>
      <c r="AY155" s="24" t="s">
        <v>153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81</v>
      </c>
      <c r="BK155" s="203">
        <f>ROUND(I155*H155,2)</f>
        <v>0</v>
      </c>
      <c r="BL155" s="24" t="s">
        <v>161</v>
      </c>
      <c r="BM155" s="24" t="s">
        <v>902</v>
      </c>
    </row>
    <row r="156" spans="2:51" s="11" customFormat="1" ht="13.5">
      <c r="B156" s="204"/>
      <c r="C156" s="205"/>
      <c r="D156" s="206" t="s">
        <v>163</v>
      </c>
      <c r="E156" s="207" t="s">
        <v>21</v>
      </c>
      <c r="F156" s="208" t="s">
        <v>903</v>
      </c>
      <c r="G156" s="205"/>
      <c r="H156" s="209">
        <v>3.274</v>
      </c>
      <c r="I156" s="210"/>
      <c r="J156" s="205"/>
      <c r="K156" s="205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163</v>
      </c>
      <c r="AU156" s="215" t="s">
        <v>83</v>
      </c>
      <c r="AV156" s="11" t="s">
        <v>83</v>
      </c>
      <c r="AW156" s="11" t="s">
        <v>37</v>
      </c>
      <c r="AX156" s="11" t="s">
        <v>73</v>
      </c>
      <c r="AY156" s="215" t="s">
        <v>153</v>
      </c>
    </row>
    <row r="157" spans="2:51" s="12" customFormat="1" ht="13.5">
      <c r="B157" s="216"/>
      <c r="C157" s="217"/>
      <c r="D157" s="206" t="s">
        <v>163</v>
      </c>
      <c r="E157" s="218" t="s">
        <v>21</v>
      </c>
      <c r="F157" s="219" t="s">
        <v>165</v>
      </c>
      <c r="G157" s="217"/>
      <c r="H157" s="220">
        <v>3.274</v>
      </c>
      <c r="I157" s="221"/>
      <c r="J157" s="217"/>
      <c r="K157" s="217"/>
      <c r="L157" s="222"/>
      <c r="M157" s="223"/>
      <c r="N157" s="224"/>
      <c r="O157" s="224"/>
      <c r="P157" s="224"/>
      <c r="Q157" s="224"/>
      <c r="R157" s="224"/>
      <c r="S157" s="224"/>
      <c r="T157" s="225"/>
      <c r="AT157" s="226" t="s">
        <v>163</v>
      </c>
      <c r="AU157" s="226" t="s">
        <v>83</v>
      </c>
      <c r="AV157" s="12" t="s">
        <v>161</v>
      </c>
      <c r="AW157" s="12" t="s">
        <v>37</v>
      </c>
      <c r="AX157" s="12" t="s">
        <v>81</v>
      </c>
      <c r="AY157" s="226" t="s">
        <v>153</v>
      </c>
    </row>
    <row r="158" spans="2:65" s="1" customFormat="1" ht="25.5" customHeight="1">
      <c r="B158" s="41"/>
      <c r="C158" s="192" t="s">
        <v>241</v>
      </c>
      <c r="D158" s="192" t="s">
        <v>156</v>
      </c>
      <c r="E158" s="193" t="s">
        <v>237</v>
      </c>
      <c r="F158" s="194" t="s">
        <v>238</v>
      </c>
      <c r="G158" s="195" t="s">
        <v>159</v>
      </c>
      <c r="H158" s="196">
        <v>1.2</v>
      </c>
      <c r="I158" s="197"/>
      <c r="J158" s="198">
        <f>ROUND(I158*H158,2)</f>
        <v>0</v>
      </c>
      <c r="K158" s="194" t="s">
        <v>160</v>
      </c>
      <c r="L158" s="61"/>
      <c r="M158" s="199" t="s">
        <v>21</v>
      </c>
      <c r="N158" s="200" t="s">
        <v>44</v>
      </c>
      <c r="O158" s="42"/>
      <c r="P158" s="201">
        <f>O158*H158</f>
        <v>0</v>
      </c>
      <c r="Q158" s="201">
        <v>0</v>
      </c>
      <c r="R158" s="201">
        <f>Q158*H158</f>
        <v>0</v>
      </c>
      <c r="S158" s="201">
        <v>0.076</v>
      </c>
      <c r="T158" s="202">
        <f>S158*H158</f>
        <v>0.09119999999999999</v>
      </c>
      <c r="AR158" s="24" t="s">
        <v>161</v>
      </c>
      <c r="AT158" s="24" t="s">
        <v>156</v>
      </c>
      <c r="AU158" s="24" t="s">
        <v>83</v>
      </c>
      <c r="AY158" s="24" t="s">
        <v>153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4" t="s">
        <v>81</v>
      </c>
      <c r="BK158" s="203">
        <f>ROUND(I158*H158,2)</f>
        <v>0</v>
      </c>
      <c r="BL158" s="24" t="s">
        <v>161</v>
      </c>
      <c r="BM158" s="24" t="s">
        <v>904</v>
      </c>
    </row>
    <row r="159" spans="2:51" s="11" customFormat="1" ht="13.5">
      <c r="B159" s="204"/>
      <c r="C159" s="205"/>
      <c r="D159" s="206" t="s">
        <v>163</v>
      </c>
      <c r="E159" s="207" t="s">
        <v>21</v>
      </c>
      <c r="F159" s="208" t="s">
        <v>905</v>
      </c>
      <c r="G159" s="205"/>
      <c r="H159" s="209">
        <v>1.2</v>
      </c>
      <c r="I159" s="210"/>
      <c r="J159" s="205"/>
      <c r="K159" s="205"/>
      <c r="L159" s="211"/>
      <c r="M159" s="212"/>
      <c r="N159" s="213"/>
      <c r="O159" s="213"/>
      <c r="P159" s="213"/>
      <c r="Q159" s="213"/>
      <c r="R159" s="213"/>
      <c r="S159" s="213"/>
      <c r="T159" s="214"/>
      <c r="AT159" s="215" t="s">
        <v>163</v>
      </c>
      <c r="AU159" s="215" t="s">
        <v>83</v>
      </c>
      <c r="AV159" s="11" t="s">
        <v>83</v>
      </c>
      <c r="AW159" s="11" t="s">
        <v>37</v>
      </c>
      <c r="AX159" s="11" t="s">
        <v>73</v>
      </c>
      <c r="AY159" s="215" t="s">
        <v>153</v>
      </c>
    </row>
    <row r="160" spans="2:51" s="12" customFormat="1" ht="13.5">
      <c r="B160" s="216"/>
      <c r="C160" s="217"/>
      <c r="D160" s="206" t="s">
        <v>163</v>
      </c>
      <c r="E160" s="218" t="s">
        <v>21</v>
      </c>
      <c r="F160" s="219" t="s">
        <v>165</v>
      </c>
      <c r="G160" s="217"/>
      <c r="H160" s="220">
        <v>1.2</v>
      </c>
      <c r="I160" s="221"/>
      <c r="J160" s="217"/>
      <c r="K160" s="217"/>
      <c r="L160" s="222"/>
      <c r="M160" s="223"/>
      <c r="N160" s="224"/>
      <c r="O160" s="224"/>
      <c r="P160" s="224"/>
      <c r="Q160" s="224"/>
      <c r="R160" s="224"/>
      <c r="S160" s="224"/>
      <c r="T160" s="225"/>
      <c r="AT160" s="226" t="s">
        <v>163</v>
      </c>
      <c r="AU160" s="226" t="s">
        <v>83</v>
      </c>
      <c r="AV160" s="12" t="s">
        <v>161</v>
      </c>
      <c r="AW160" s="12" t="s">
        <v>37</v>
      </c>
      <c r="AX160" s="12" t="s">
        <v>81</v>
      </c>
      <c r="AY160" s="226" t="s">
        <v>153</v>
      </c>
    </row>
    <row r="161" spans="2:65" s="1" customFormat="1" ht="38.25" customHeight="1">
      <c r="B161" s="41"/>
      <c r="C161" s="192" t="s">
        <v>246</v>
      </c>
      <c r="D161" s="192" t="s">
        <v>156</v>
      </c>
      <c r="E161" s="193" t="s">
        <v>906</v>
      </c>
      <c r="F161" s="194" t="s">
        <v>907</v>
      </c>
      <c r="G161" s="195" t="s">
        <v>228</v>
      </c>
      <c r="H161" s="196">
        <v>0.23</v>
      </c>
      <c r="I161" s="197"/>
      <c r="J161" s="198">
        <f>ROUND(I161*H161,2)</f>
        <v>0</v>
      </c>
      <c r="K161" s="194" t="s">
        <v>160</v>
      </c>
      <c r="L161" s="61"/>
      <c r="M161" s="199" t="s">
        <v>21</v>
      </c>
      <c r="N161" s="200" t="s">
        <v>44</v>
      </c>
      <c r="O161" s="42"/>
      <c r="P161" s="201">
        <f>O161*H161</f>
        <v>0</v>
      </c>
      <c r="Q161" s="201">
        <v>0</v>
      </c>
      <c r="R161" s="201">
        <f>Q161*H161</f>
        <v>0</v>
      </c>
      <c r="S161" s="201">
        <v>1.8</v>
      </c>
      <c r="T161" s="202">
        <f>S161*H161</f>
        <v>0.41400000000000003</v>
      </c>
      <c r="AR161" s="24" t="s">
        <v>161</v>
      </c>
      <c r="AT161" s="24" t="s">
        <v>156</v>
      </c>
      <c r="AU161" s="24" t="s">
        <v>83</v>
      </c>
      <c r="AY161" s="24" t="s">
        <v>153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4" t="s">
        <v>81</v>
      </c>
      <c r="BK161" s="203">
        <f>ROUND(I161*H161,2)</f>
        <v>0</v>
      </c>
      <c r="BL161" s="24" t="s">
        <v>161</v>
      </c>
      <c r="BM161" s="24" t="s">
        <v>908</v>
      </c>
    </row>
    <row r="162" spans="2:51" s="11" customFormat="1" ht="13.5">
      <c r="B162" s="204"/>
      <c r="C162" s="205"/>
      <c r="D162" s="206" t="s">
        <v>163</v>
      </c>
      <c r="E162" s="207" t="s">
        <v>21</v>
      </c>
      <c r="F162" s="208" t="s">
        <v>909</v>
      </c>
      <c r="G162" s="205"/>
      <c r="H162" s="209">
        <v>0.23</v>
      </c>
      <c r="I162" s="210"/>
      <c r="J162" s="205"/>
      <c r="K162" s="205"/>
      <c r="L162" s="211"/>
      <c r="M162" s="212"/>
      <c r="N162" s="213"/>
      <c r="O162" s="213"/>
      <c r="P162" s="213"/>
      <c r="Q162" s="213"/>
      <c r="R162" s="213"/>
      <c r="S162" s="213"/>
      <c r="T162" s="214"/>
      <c r="AT162" s="215" t="s">
        <v>163</v>
      </c>
      <c r="AU162" s="215" t="s">
        <v>83</v>
      </c>
      <c r="AV162" s="11" t="s">
        <v>83</v>
      </c>
      <c r="AW162" s="11" t="s">
        <v>37</v>
      </c>
      <c r="AX162" s="11" t="s">
        <v>73</v>
      </c>
      <c r="AY162" s="215" t="s">
        <v>153</v>
      </c>
    </row>
    <row r="163" spans="2:51" s="12" customFormat="1" ht="13.5">
      <c r="B163" s="216"/>
      <c r="C163" s="217"/>
      <c r="D163" s="206" t="s">
        <v>163</v>
      </c>
      <c r="E163" s="218" t="s">
        <v>21</v>
      </c>
      <c r="F163" s="219" t="s">
        <v>165</v>
      </c>
      <c r="G163" s="217"/>
      <c r="H163" s="220">
        <v>0.23</v>
      </c>
      <c r="I163" s="221"/>
      <c r="J163" s="217"/>
      <c r="K163" s="217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163</v>
      </c>
      <c r="AU163" s="226" t="s">
        <v>83</v>
      </c>
      <c r="AV163" s="12" t="s">
        <v>161</v>
      </c>
      <c r="AW163" s="12" t="s">
        <v>37</v>
      </c>
      <c r="AX163" s="12" t="s">
        <v>81</v>
      </c>
      <c r="AY163" s="226" t="s">
        <v>153</v>
      </c>
    </row>
    <row r="164" spans="2:65" s="1" customFormat="1" ht="25.5" customHeight="1">
      <c r="B164" s="41"/>
      <c r="C164" s="192" t="s">
        <v>262</v>
      </c>
      <c r="D164" s="192" t="s">
        <v>156</v>
      </c>
      <c r="E164" s="193" t="s">
        <v>910</v>
      </c>
      <c r="F164" s="194" t="s">
        <v>911</v>
      </c>
      <c r="G164" s="195" t="s">
        <v>209</v>
      </c>
      <c r="H164" s="196">
        <v>2</v>
      </c>
      <c r="I164" s="197"/>
      <c r="J164" s="198">
        <f>ROUND(I164*H164,2)</f>
        <v>0</v>
      </c>
      <c r="K164" s="194" t="s">
        <v>160</v>
      </c>
      <c r="L164" s="61"/>
      <c r="M164" s="199" t="s">
        <v>21</v>
      </c>
      <c r="N164" s="200" t="s">
        <v>44</v>
      </c>
      <c r="O164" s="42"/>
      <c r="P164" s="201">
        <f>O164*H164</f>
        <v>0</v>
      </c>
      <c r="Q164" s="201">
        <v>0</v>
      </c>
      <c r="R164" s="201">
        <f>Q164*H164</f>
        <v>0</v>
      </c>
      <c r="S164" s="201">
        <v>0.062</v>
      </c>
      <c r="T164" s="202">
        <f>S164*H164</f>
        <v>0.124</v>
      </c>
      <c r="AR164" s="24" t="s">
        <v>161</v>
      </c>
      <c r="AT164" s="24" t="s">
        <v>156</v>
      </c>
      <c r="AU164" s="24" t="s">
        <v>83</v>
      </c>
      <c r="AY164" s="24" t="s">
        <v>153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4" t="s">
        <v>81</v>
      </c>
      <c r="BK164" s="203">
        <f>ROUND(I164*H164,2)</f>
        <v>0</v>
      </c>
      <c r="BL164" s="24" t="s">
        <v>161</v>
      </c>
      <c r="BM164" s="24" t="s">
        <v>912</v>
      </c>
    </row>
    <row r="165" spans="2:51" s="11" customFormat="1" ht="13.5">
      <c r="B165" s="204"/>
      <c r="C165" s="205"/>
      <c r="D165" s="206" t="s">
        <v>163</v>
      </c>
      <c r="E165" s="207" t="s">
        <v>21</v>
      </c>
      <c r="F165" s="208" t="s">
        <v>83</v>
      </c>
      <c r="G165" s="205"/>
      <c r="H165" s="209">
        <v>2</v>
      </c>
      <c r="I165" s="210"/>
      <c r="J165" s="205"/>
      <c r="K165" s="205"/>
      <c r="L165" s="211"/>
      <c r="M165" s="212"/>
      <c r="N165" s="213"/>
      <c r="O165" s="213"/>
      <c r="P165" s="213"/>
      <c r="Q165" s="213"/>
      <c r="R165" s="213"/>
      <c r="S165" s="213"/>
      <c r="T165" s="214"/>
      <c r="AT165" s="215" t="s">
        <v>163</v>
      </c>
      <c r="AU165" s="215" t="s">
        <v>83</v>
      </c>
      <c r="AV165" s="11" t="s">
        <v>83</v>
      </c>
      <c r="AW165" s="11" t="s">
        <v>37</v>
      </c>
      <c r="AX165" s="11" t="s">
        <v>73</v>
      </c>
      <c r="AY165" s="215" t="s">
        <v>153</v>
      </c>
    </row>
    <row r="166" spans="2:51" s="12" customFormat="1" ht="13.5">
      <c r="B166" s="216"/>
      <c r="C166" s="217"/>
      <c r="D166" s="206" t="s">
        <v>163</v>
      </c>
      <c r="E166" s="218" t="s">
        <v>21</v>
      </c>
      <c r="F166" s="219" t="s">
        <v>165</v>
      </c>
      <c r="G166" s="217"/>
      <c r="H166" s="220">
        <v>2</v>
      </c>
      <c r="I166" s="221"/>
      <c r="J166" s="217"/>
      <c r="K166" s="217"/>
      <c r="L166" s="222"/>
      <c r="M166" s="223"/>
      <c r="N166" s="224"/>
      <c r="O166" s="224"/>
      <c r="P166" s="224"/>
      <c r="Q166" s="224"/>
      <c r="R166" s="224"/>
      <c r="S166" s="224"/>
      <c r="T166" s="225"/>
      <c r="AT166" s="226" t="s">
        <v>163</v>
      </c>
      <c r="AU166" s="226" t="s">
        <v>83</v>
      </c>
      <c r="AV166" s="12" t="s">
        <v>161</v>
      </c>
      <c r="AW166" s="12" t="s">
        <v>37</v>
      </c>
      <c r="AX166" s="12" t="s">
        <v>81</v>
      </c>
      <c r="AY166" s="226" t="s">
        <v>153</v>
      </c>
    </row>
    <row r="167" spans="2:65" s="1" customFormat="1" ht="25.5" customHeight="1">
      <c r="B167" s="41"/>
      <c r="C167" s="192" t="s">
        <v>9</v>
      </c>
      <c r="D167" s="192" t="s">
        <v>156</v>
      </c>
      <c r="E167" s="193" t="s">
        <v>913</v>
      </c>
      <c r="F167" s="194" t="s">
        <v>914</v>
      </c>
      <c r="G167" s="195" t="s">
        <v>159</v>
      </c>
      <c r="H167" s="196">
        <v>7.614</v>
      </c>
      <c r="I167" s="197"/>
      <c r="J167" s="198">
        <f>ROUND(I167*H167,2)</f>
        <v>0</v>
      </c>
      <c r="K167" s="194" t="s">
        <v>160</v>
      </c>
      <c r="L167" s="61"/>
      <c r="M167" s="199" t="s">
        <v>21</v>
      </c>
      <c r="N167" s="200" t="s">
        <v>44</v>
      </c>
      <c r="O167" s="42"/>
      <c r="P167" s="201">
        <f>O167*H167</f>
        <v>0</v>
      </c>
      <c r="Q167" s="201">
        <v>0</v>
      </c>
      <c r="R167" s="201">
        <f>Q167*H167</f>
        <v>0</v>
      </c>
      <c r="S167" s="201">
        <v>0.068</v>
      </c>
      <c r="T167" s="202">
        <f>S167*H167</f>
        <v>0.517752</v>
      </c>
      <c r="AR167" s="24" t="s">
        <v>161</v>
      </c>
      <c r="AT167" s="24" t="s">
        <v>156</v>
      </c>
      <c r="AU167" s="24" t="s">
        <v>83</v>
      </c>
      <c r="AY167" s="24" t="s">
        <v>153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4" t="s">
        <v>81</v>
      </c>
      <c r="BK167" s="203">
        <f>ROUND(I167*H167,2)</f>
        <v>0</v>
      </c>
      <c r="BL167" s="24" t="s">
        <v>161</v>
      </c>
      <c r="BM167" s="24" t="s">
        <v>915</v>
      </c>
    </row>
    <row r="168" spans="2:51" s="11" customFormat="1" ht="13.5">
      <c r="B168" s="204"/>
      <c r="C168" s="205"/>
      <c r="D168" s="206" t="s">
        <v>163</v>
      </c>
      <c r="E168" s="207" t="s">
        <v>21</v>
      </c>
      <c r="F168" s="208" t="s">
        <v>916</v>
      </c>
      <c r="G168" s="205"/>
      <c r="H168" s="209">
        <v>7.614</v>
      </c>
      <c r="I168" s="210"/>
      <c r="J168" s="205"/>
      <c r="K168" s="205"/>
      <c r="L168" s="211"/>
      <c r="M168" s="212"/>
      <c r="N168" s="213"/>
      <c r="O168" s="213"/>
      <c r="P168" s="213"/>
      <c r="Q168" s="213"/>
      <c r="R168" s="213"/>
      <c r="S168" s="213"/>
      <c r="T168" s="214"/>
      <c r="AT168" s="215" t="s">
        <v>163</v>
      </c>
      <c r="AU168" s="215" t="s">
        <v>83</v>
      </c>
      <c r="AV168" s="11" t="s">
        <v>83</v>
      </c>
      <c r="AW168" s="11" t="s">
        <v>37</v>
      </c>
      <c r="AX168" s="11" t="s">
        <v>73</v>
      </c>
      <c r="AY168" s="215" t="s">
        <v>153</v>
      </c>
    </row>
    <row r="169" spans="2:51" s="12" customFormat="1" ht="13.5">
      <c r="B169" s="216"/>
      <c r="C169" s="217"/>
      <c r="D169" s="206" t="s">
        <v>163</v>
      </c>
      <c r="E169" s="218" t="s">
        <v>21</v>
      </c>
      <c r="F169" s="219" t="s">
        <v>165</v>
      </c>
      <c r="G169" s="217"/>
      <c r="H169" s="220">
        <v>7.614</v>
      </c>
      <c r="I169" s="221"/>
      <c r="J169" s="217"/>
      <c r="K169" s="217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163</v>
      </c>
      <c r="AU169" s="226" t="s">
        <v>83</v>
      </c>
      <c r="AV169" s="12" t="s">
        <v>161</v>
      </c>
      <c r="AW169" s="12" t="s">
        <v>37</v>
      </c>
      <c r="AX169" s="12" t="s">
        <v>81</v>
      </c>
      <c r="AY169" s="226" t="s">
        <v>153</v>
      </c>
    </row>
    <row r="170" spans="2:63" s="10" customFormat="1" ht="29.85" customHeight="1">
      <c r="B170" s="176"/>
      <c r="C170" s="177"/>
      <c r="D170" s="178" t="s">
        <v>72</v>
      </c>
      <c r="E170" s="190" t="s">
        <v>284</v>
      </c>
      <c r="F170" s="190" t="s">
        <v>252</v>
      </c>
      <c r="G170" s="177"/>
      <c r="H170" s="177"/>
      <c r="I170" s="180"/>
      <c r="J170" s="191">
        <f>BK170</f>
        <v>0</v>
      </c>
      <c r="K170" s="177"/>
      <c r="L170" s="182"/>
      <c r="M170" s="183"/>
      <c r="N170" s="184"/>
      <c r="O170" s="184"/>
      <c r="P170" s="185">
        <f>P171</f>
        <v>0</v>
      </c>
      <c r="Q170" s="184"/>
      <c r="R170" s="185">
        <f>R171</f>
        <v>0</v>
      </c>
      <c r="S170" s="184"/>
      <c r="T170" s="186">
        <f>T171</f>
        <v>0</v>
      </c>
      <c r="AR170" s="187" t="s">
        <v>81</v>
      </c>
      <c r="AT170" s="188" t="s">
        <v>72</v>
      </c>
      <c r="AU170" s="188" t="s">
        <v>81</v>
      </c>
      <c r="AY170" s="187" t="s">
        <v>153</v>
      </c>
      <c r="BK170" s="189">
        <f>BK171</f>
        <v>0</v>
      </c>
    </row>
    <row r="171" spans="2:65" s="1" customFormat="1" ht="38.25" customHeight="1">
      <c r="B171" s="41"/>
      <c r="C171" s="192" t="s">
        <v>271</v>
      </c>
      <c r="D171" s="192" t="s">
        <v>156</v>
      </c>
      <c r="E171" s="193" t="s">
        <v>286</v>
      </c>
      <c r="F171" s="194" t="s">
        <v>287</v>
      </c>
      <c r="G171" s="195" t="s">
        <v>265</v>
      </c>
      <c r="H171" s="196">
        <v>36.969</v>
      </c>
      <c r="I171" s="197"/>
      <c r="J171" s="198">
        <f>ROUND(I171*H171,2)</f>
        <v>0</v>
      </c>
      <c r="K171" s="194" t="s">
        <v>160</v>
      </c>
      <c r="L171" s="61"/>
      <c r="M171" s="199" t="s">
        <v>21</v>
      </c>
      <c r="N171" s="200" t="s">
        <v>44</v>
      </c>
      <c r="O171" s="42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AR171" s="24" t="s">
        <v>161</v>
      </c>
      <c r="AT171" s="24" t="s">
        <v>156</v>
      </c>
      <c r="AU171" s="24" t="s">
        <v>83</v>
      </c>
      <c r="AY171" s="24" t="s">
        <v>153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4" t="s">
        <v>81</v>
      </c>
      <c r="BK171" s="203">
        <f>ROUND(I171*H171,2)</f>
        <v>0</v>
      </c>
      <c r="BL171" s="24" t="s">
        <v>161</v>
      </c>
      <c r="BM171" s="24" t="s">
        <v>917</v>
      </c>
    </row>
    <row r="172" spans="2:63" s="10" customFormat="1" ht="37.35" customHeight="1">
      <c r="B172" s="176"/>
      <c r="C172" s="177"/>
      <c r="D172" s="178" t="s">
        <v>72</v>
      </c>
      <c r="E172" s="179" t="s">
        <v>289</v>
      </c>
      <c r="F172" s="179" t="s">
        <v>290</v>
      </c>
      <c r="G172" s="177"/>
      <c r="H172" s="177"/>
      <c r="I172" s="180"/>
      <c r="J172" s="181">
        <f>BK172</f>
        <v>0</v>
      </c>
      <c r="K172" s="177"/>
      <c r="L172" s="182"/>
      <c r="M172" s="183"/>
      <c r="N172" s="184"/>
      <c r="O172" s="184"/>
      <c r="P172" s="185">
        <f>P173+P181+P198+P210+P219+P239+P250+P257+P271+P313+P320+P351+P370+P384</f>
        <v>0</v>
      </c>
      <c r="Q172" s="184"/>
      <c r="R172" s="185">
        <f>R173+R181+R198+R210+R219+R239+R250+R257+R271+R313+R320+R351+R370+R384</f>
        <v>5.2376686544</v>
      </c>
      <c r="S172" s="184"/>
      <c r="T172" s="186">
        <f>T173+T181+T198+T210+T219+T239+T250+T257+T271+T313+T320+T351+T370+T384</f>
        <v>2.9315900000000004</v>
      </c>
      <c r="AR172" s="187" t="s">
        <v>81</v>
      </c>
      <c r="AT172" s="188" t="s">
        <v>72</v>
      </c>
      <c r="AU172" s="188" t="s">
        <v>73</v>
      </c>
      <c r="AY172" s="187" t="s">
        <v>153</v>
      </c>
      <c r="BK172" s="189">
        <f>BK173+BK181+BK198+BK210+BK219+BK239+BK250+BK257+BK271+BK313+BK320+BK351+BK370+BK384</f>
        <v>0</v>
      </c>
    </row>
    <row r="173" spans="2:63" s="10" customFormat="1" ht="19.9" customHeight="1">
      <c r="B173" s="176"/>
      <c r="C173" s="177"/>
      <c r="D173" s="178" t="s">
        <v>72</v>
      </c>
      <c r="E173" s="190" t="s">
        <v>260</v>
      </c>
      <c r="F173" s="190" t="s">
        <v>261</v>
      </c>
      <c r="G173" s="177"/>
      <c r="H173" s="177"/>
      <c r="I173" s="180"/>
      <c r="J173" s="191">
        <f>BK173</f>
        <v>0</v>
      </c>
      <c r="K173" s="177"/>
      <c r="L173" s="182"/>
      <c r="M173" s="183"/>
      <c r="N173" s="184"/>
      <c r="O173" s="184"/>
      <c r="P173" s="185">
        <f>SUM(P174:P180)</f>
        <v>0</v>
      </c>
      <c r="Q173" s="184"/>
      <c r="R173" s="185">
        <f>SUM(R174:R180)</f>
        <v>0</v>
      </c>
      <c r="S173" s="184"/>
      <c r="T173" s="186">
        <f>SUM(T174:T180)</f>
        <v>0</v>
      </c>
      <c r="AR173" s="187" t="s">
        <v>81</v>
      </c>
      <c r="AT173" s="188" t="s">
        <v>72</v>
      </c>
      <c r="AU173" s="188" t="s">
        <v>81</v>
      </c>
      <c r="AY173" s="187" t="s">
        <v>153</v>
      </c>
      <c r="BK173" s="189">
        <f>SUM(BK174:BK180)</f>
        <v>0</v>
      </c>
    </row>
    <row r="174" spans="2:65" s="1" customFormat="1" ht="38.25" customHeight="1">
      <c r="B174" s="41"/>
      <c r="C174" s="192" t="s">
        <v>275</v>
      </c>
      <c r="D174" s="192" t="s">
        <v>156</v>
      </c>
      <c r="E174" s="193" t="s">
        <v>797</v>
      </c>
      <c r="F174" s="194" t="s">
        <v>798</v>
      </c>
      <c r="G174" s="195" t="s">
        <v>265</v>
      </c>
      <c r="H174" s="196">
        <v>29.523</v>
      </c>
      <c r="I174" s="197"/>
      <c r="J174" s="198">
        <f>ROUND(I174*H174,2)</f>
        <v>0</v>
      </c>
      <c r="K174" s="194" t="s">
        <v>160</v>
      </c>
      <c r="L174" s="61"/>
      <c r="M174" s="199" t="s">
        <v>21</v>
      </c>
      <c r="N174" s="200" t="s">
        <v>44</v>
      </c>
      <c r="O174" s="42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AR174" s="24" t="s">
        <v>161</v>
      </c>
      <c r="AT174" s="24" t="s">
        <v>156</v>
      </c>
      <c r="AU174" s="24" t="s">
        <v>83</v>
      </c>
      <c r="AY174" s="24" t="s">
        <v>153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4" t="s">
        <v>81</v>
      </c>
      <c r="BK174" s="203">
        <f>ROUND(I174*H174,2)</f>
        <v>0</v>
      </c>
      <c r="BL174" s="24" t="s">
        <v>161</v>
      </c>
      <c r="BM174" s="24" t="s">
        <v>918</v>
      </c>
    </row>
    <row r="175" spans="2:65" s="1" customFormat="1" ht="38.25" customHeight="1">
      <c r="B175" s="41"/>
      <c r="C175" s="192" t="s">
        <v>280</v>
      </c>
      <c r="D175" s="192" t="s">
        <v>156</v>
      </c>
      <c r="E175" s="193" t="s">
        <v>267</v>
      </c>
      <c r="F175" s="194" t="s">
        <v>268</v>
      </c>
      <c r="G175" s="195" t="s">
        <v>265</v>
      </c>
      <c r="H175" s="196">
        <v>118.092</v>
      </c>
      <c r="I175" s="197"/>
      <c r="J175" s="198">
        <f>ROUND(I175*H175,2)</f>
        <v>0</v>
      </c>
      <c r="K175" s="194" t="s">
        <v>160</v>
      </c>
      <c r="L175" s="61"/>
      <c r="M175" s="199" t="s">
        <v>21</v>
      </c>
      <c r="N175" s="200" t="s">
        <v>44</v>
      </c>
      <c r="O175" s="42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4" t="s">
        <v>161</v>
      </c>
      <c r="AT175" s="24" t="s">
        <v>156</v>
      </c>
      <c r="AU175" s="24" t="s">
        <v>83</v>
      </c>
      <c r="AY175" s="24" t="s">
        <v>153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4" t="s">
        <v>81</v>
      </c>
      <c r="BK175" s="203">
        <f>ROUND(I175*H175,2)</f>
        <v>0</v>
      </c>
      <c r="BL175" s="24" t="s">
        <v>161</v>
      </c>
      <c r="BM175" s="24" t="s">
        <v>919</v>
      </c>
    </row>
    <row r="176" spans="2:51" s="11" customFormat="1" ht="13.5">
      <c r="B176" s="204"/>
      <c r="C176" s="205"/>
      <c r="D176" s="206" t="s">
        <v>163</v>
      </c>
      <c r="E176" s="205"/>
      <c r="F176" s="208" t="s">
        <v>920</v>
      </c>
      <c r="G176" s="205"/>
      <c r="H176" s="209">
        <v>118.092</v>
      </c>
      <c r="I176" s="210"/>
      <c r="J176" s="205"/>
      <c r="K176" s="205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163</v>
      </c>
      <c r="AU176" s="215" t="s">
        <v>83</v>
      </c>
      <c r="AV176" s="11" t="s">
        <v>83</v>
      </c>
      <c r="AW176" s="11" t="s">
        <v>6</v>
      </c>
      <c r="AX176" s="11" t="s">
        <v>81</v>
      </c>
      <c r="AY176" s="215" t="s">
        <v>153</v>
      </c>
    </row>
    <row r="177" spans="2:65" s="1" customFormat="1" ht="25.5" customHeight="1">
      <c r="B177" s="41"/>
      <c r="C177" s="192" t="s">
        <v>285</v>
      </c>
      <c r="D177" s="192" t="s">
        <v>156</v>
      </c>
      <c r="E177" s="193" t="s">
        <v>272</v>
      </c>
      <c r="F177" s="194" t="s">
        <v>273</v>
      </c>
      <c r="G177" s="195" t="s">
        <v>265</v>
      </c>
      <c r="H177" s="196">
        <v>29.523</v>
      </c>
      <c r="I177" s="197"/>
      <c r="J177" s="198">
        <f>ROUND(I177*H177,2)</f>
        <v>0</v>
      </c>
      <c r="K177" s="194" t="s">
        <v>160</v>
      </c>
      <c r="L177" s="61"/>
      <c r="M177" s="199" t="s">
        <v>21</v>
      </c>
      <c r="N177" s="200" t="s">
        <v>44</v>
      </c>
      <c r="O177" s="42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4" t="s">
        <v>161</v>
      </c>
      <c r="AT177" s="24" t="s">
        <v>156</v>
      </c>
      <c r="AU177" s="24" t="s">
        <v>83</v>
      </c>
      <c r="AY177" s="24" t="s">
        <v>153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4" t="s">
        <v>81</v>
      </c>
      <c r="BK177" s="203">
        <f>ROUND(I177*H177,2)</f>
        <v>0</v>
      </c>
      <c r="BL177" s="24" t="s">
        <v>161</v>
      </c>
      <c r="BM177" s="24" t="s">
        <v>921</v>
      </c>
    </row>
    <row r="178" spans="2:65" s="1" customFormat="1" ht="25.5" customHeight="1">
      <c r="B178" s="41"/>
      <c r="C178" s="192" t="s">
        <v>470</v>
      </c>
      <c r="D178" s="192" t="s">
        <v>156</v>
      </c>
      <c r="E178" s="193" t="s">
        <v>276</v>
      </c>
      <c r="F178" s="194" t="s">
        <v>277</v>
      </c>
      <c r="G178" s="195" t="s">
        <v>265</v>
      </c>
      <c r="H178" s="196">
        <v>265.707</v>
      </c>
      <c r="I178" s="197"/>
      <c r="J178" s="198">
        <f>ROUND(I178*H178,2)</f>
        <v>0</v>
      </c>
      <c r="K178" s="194" t="s">
        <v>160</v>
      </c>
      <c r="L178" s="61"/>
      <c r="M178" s="199" t="s">
        <v>21</v>
      </c>
      <c r="N178" s="200" t="s">
        <v>44</v>
      </c>
      <c r="O178" s="42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4" t="s">
        <v>161</v>
      </c>
      <c r="AT178" s="24" t="s">
        <v>156</v>
      </c>
      <c r="AU178" s="24" t="s">
        <v>83</v>
      </c>
      <c r="AY178" s="24" t="s">
        <v>153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4" t="s">
        <v>81</v>
      </c>
      <c r="BK178" s="203">
        <f>ROUND(I178*H178,2)</f>
        <v>0</v>
      </c>
      <c r="BL178" s="24" t="s">
        <v>161</v>
      </c>
      <c r="BM178" s="24" t="s">
        <v>922</v>
      </c>
    </row>
    <row r="179" spans="2:51" s="11" customFormat="1" ht="13.5">
      <c r="B179" s="204"/>
      <c r="C179" s="205"/>
      <c r="D179" s="206" t="s">
        <v>163</v>
      </c>
      <c r="E179" s="205"/>
      <c r="F179" s="208" t="s">
        <v>923</v>
      </c>
      <c r="G179" s="205"/>
      <c r="H179" s="209">
        <v>265.707</v>
      </c>
      <c r="I179" s="210"/>
      <c r="J179" s="205"/>
      <c r="K179" s="205"/>
      <c r="L179" s="211"/>
      <c r="M179" s="212"/>
      <c r="N179" s="213"/>
      <c r="O179" s="213"/>
      <c r="P179" s="213"/>
      <c r="Q179" s="213"/>
      <c r="R179" s="213"/>
      <c r="S179" s="213"/>
      <c r="T179" s="214"/>
      <c r="AT179" s="215" t="s">
        <v>163</v>
      </c>
      <c r="AU179" s="215" t="s">
        <v>83</v>
      </c>
      <c r="AV179" s="11" t="s">
        <v>83</v>
      </c>
      <c r="AW179" s="11" t="s">
        <v>6</v>
      </c>
      <c r="AX179" s="11" t="s">
        <v>81</v>
      </c>
      <c r="AY179" s="215" t="s">
        <v>153</v>
      </c>
    </row>
    <row r="180" spans="2:65" s="1" customFormat="1" ht="16.5" customHeight="1">
      <c r="B180" s="41"/>
      <c r="C180" s="192" t="s">
        <v>474</v>
      </c>
      <c r="D180" s="192" t="s">
        <v>156</v>
      </c>
      <c r="E180" s="193" t="s">
        <v>281</v>
      </c>
      <c r="F180" s="194" t="s">
        <v>282</v>
      </c>
      <c r="G180" s="195" t="s">
        <v>265</v>
      </c>
      <c r="H180" s="196">
        <v>29.523</v>
      </c>
      <c r="I180" s="197"/>
      <c r="J180" s="198">
        <f>ROUND(I180*H180,2)</f>
        <v>0</v>
      </c>
      <c r="K180" s="194" t="s">
        <v>160</v>
      </c>
      <c r="L180" s="61"/>
      <c r="M180" s="199" t="s">
        <v>21</v>
      </c>
      <c r="N180" s="200" t="s">
        <v>44</v>
      </c>
      <c r="O180" s="42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24" t="s">
        <v>161</v>
      </c>
      <c r="AT180" s="24" t="s">
        <v>156</v>
      </c>
      <c r="AU180" s="24" t="s">
        <v>83</v>
      </c>
      <c r="AY180" s="24" t="s">
        <v>153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4" t="s">
        <v>81</v>
      </c>
      <c r="BK180" s="203">
        <f>ROUND(I180*H180,2)</f>
        <v>0</v>
      </c>
      <c r="BL180" s="24" t="s">
        <v>161</v>
      </c>
      <c r="BM180" s="24" t="s">
        <v>924</v>
      </c>
    </row>
    <row r="181" spans="2:63" s="10" customFormat="1" ht="29.85" customHeight="1">
      <c r="B181" s="176"/>
      <c r="C181" s="177"/>
      <c r="D181" s="178" t="s">
        <v>72</v>
      </c>
      <c r="E181" s="190" t="s">
        <v>291</v>
      </c>
      <c r="F181" s="190" t="s">
        <v>292</v>
      </c>
      <c r="G181" s="177"/>
      <c r="H181" s="177"/>
      <c r="I181" s="180"/>
      <c r="J181" s="191">
        <f>BK181</f>
        <v>0</v>
      </c>
      <c r="K181" s="177"/>
      <c r="L181" s="182"/>
      <c r="M181" s="183"/>
      <c r="N181" s="184"/>
      <c r="O181" s="184"/>
      <c r="P181" s="185">
        <f>SUM(P182:P197)</f>
        <v>0</v>
      </c>
      <c r="Q181" s="184"/>
      <c r="R181" s="185">
        <f>SUM(R182:R197)</f>
        <v>0.28800670000000006</v>
      </c>
      <c r="S181" s="184"/>
      <c r="T181" s="186">
        <f>SUM(T182:T197)</f>
        <v>0</v>
      </c>
      <c r="AR181" s="187" t="s">
        <v>83</v>
      </c>
      <c r="AT181" s="188" t="s">
        <v>72</v>
      </c>
      <c r="AU181" s="188" t="s">
        <v>81</v>
      </c>
      <c r="AY181" s="187" t="s">
        <v>153</v>
      </c>
      <c r="BK181" s="189">
        <f>SUM(BK182:BK197)</f>
        <v>0</v>
      </c>
    </row>
    <row r="182" spans="2:65" s="1" customFormat="1" ht="25.5" customHeight="1">
      <c r="B182" s="41"/>
      <c r="C182" s="192" t="s">
        <v>478</v>
      </c>
      <c r="D182" s="192" t="s">
        <v>156</v>
      </c>
      <c r="E182" s="193" t="s">
        <v>925</v>
      </c>
      <c r="F182" s="194" t="s">
        <v>926</v>
      </c>
      <c r="G182" s="195" t="s">
        <v>159</v>
      </c>
      <c r="H182" s="196">
        <v>166.5</v>
      </c>
      <c r="I182" s="197"/>
      <c r="J182" s="198">
        <f>ROUND(I182*H182,2)</f>
        <v>0</v>
      </c>
      <c r="K182" s="194" t="s">
        <v>160</v>
      </c>
      <c r="L182" s="61"/>
      <c r="M182" s="199" t="s">
        <v>21</v>
      </c>
      <c r="N182" s="200" t="s">
        <v>44</v>
      </c>
      <c r="O182" s="42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AR182" s="24" t="s">
        <v>231</v>
      </c>
      <c r="AT182" s="24" t="s">
        <v>156</v>
      </c>
      <c r="AU182" s="24" t="s">
        <v>83</v>
      </c>
      <c r="AY182" s="24" t="s">
        <v>153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24" t="s">
        <v>81</v>
      </c>
      <c r="BK182" s="203">
        <f>ROUND(I182*H182,2)</f>
        <v>0</v>
      </c>
      <c r="BL182" s="24" t="s">
        <v>231</v>
      </c>
      <c r="BM182" s="24" t="s">
        <v>927</v>
      </c>
    </row>
    <row r="183" spans="2:51" s="11" customFormat="1" ht="13.5">
      <c r="B183" s="204"/>
      <c r="C183" s="205"/>
      <c r="D183" s="206" t="s">
        <v>163</v>
      </c>
      <c r="E183" s="207" t="s">
        <v>21</v>
      </c>
      <c r="F183" s="208" t="s">
        <v>928</v>
      </c>
      <c r="G183" s="205"/>
      <c r="H183" s="209">
        <v>74.4</v>
      </c>
      <c r="I183" s="210"/>
      <c r="J183" s="205"/>
      <c r="K183" s="205"/>
      <c r="L183" s="211"/>
      <c r="M183" s="212"/>
      <c r="N183" s="213"/>
      <c r="O183" s="213"/>
      <c r="P183" s="213"/>
      <c r="Q183" s="213"/>
      <c r="R183" s="213"/>
      <c r="S183" s="213"/>
      <c r="T183" s="214"/>
      <c r="AT183" s="215" t="s">
        <v>163</v>
      </c>
      <c r="AU183" s="215" t="s">
        <v>83</v>
      </c>
      <c r="AV183" s="11" t="s">
        <v>83</v>
      </c>
      <c r="AW183" s="11" t="s">
        <v>37</v>
      </c>
      <c r="AX183" s="11" t="s">
        <v>73</v>
      </c>
      <c r="AY183" s="215" t="s">
        <v>153</v>
      </c>
    </row>
    <row r="184" spans="2:51" s="13" customFormat="1" ht="13.5">
      <c r="B184" s="238"/>
      <c r="C184" s="239"/>
      <c r="D184" s="206" t="s">
        <v>163</v>
      </c>
      <c r="E184" s="240" t="s">
        <v>21</v>
      </c>
      <c r="F184" s="241" t="s">
        <v>881</v>
      </c>
      <c r="G184" s="239"/>
      <c r="H184" s="240" t="s">
        <v>21</v>
      </c>
      <c r="I184" s="242"/>
      <c r="J184" s="239"/>
      <c r="K184" s="239"/>
      <c r="L184" s="243"/>
      <c r="M184" s="244"/>
      <c r="N184" s="245"/>
      <c r="O184" s="245"/>
      <c r="P184" s="245"/>
      <c r="Q184" s="245"/>
      <c r="R184" s="245"/>
      <c r="S184" s="245"/>
      <c r="T184" s="246"/>
      <c r="AT184" s="247" t="s">
        <v>163</v>
      </c>
      <c r="AU184" s="247" t="s">
        <v>83</v>
      </c>
      <c r="AV184" s="13" t="s">
        <v>81</v>
      </c>
      <c r="AW184" s="13" t="s">
        <v>37</v>
      </c>
      <c r="AX184" s="13" t="s">
        <v>73</v>
      </c>
      <c r="AY184" s="247" t="s">
        <v>153</v>
      </c>
    </row>
    <row r="185" spans="2:51" s="11" customFormat="1" ht="13.5">
      <c r="B185" s="204"/>
      <c r="C185" s="205"/>
      <c r="D185" s="206" t="s">
        <v>163</v>
      </c>
      <c r="E185" s="207" t="s">
        <v>21</v>
      </c>
      <c r="F185" s="208" t="s">
        <v>876</v>
      </c>
      <c r="G185" s="205"/>
      <c r="H185" s="209">
        <v>92.1</v>
      </c>
      <c r="I185" s="210"/>
      <c r="J185" s="205"/>
      <c r="K185" s="205"/>
      <c r="L185" s="211"/>
      <c r="M185" s="212"/>
      <c r="N185" s="213"/>
      <c r="O185" s="213"/>
      <c r="P185" s="213"/>
      <c r="Q185" s="213"/>
      <c r="R185" s="213"/>
      <c r="S185" s="213"/>
      <c r="T185" s="214"/>
      <c r="AT185" s="215" t="s">
        <v>163</v>
      </c>
      <c r="AU185" s="215" t="s">
        <v>83</v>
      </c>
      <c r="AV185" s="11" t="s">
        <v>83</v>
      </c>
      <c r="AW185" s="11" t="s">
        <v>37</v>
      </c>
      <c r="AX185" s="11" t="s">
        <v>73</v>
      </c>
      <c r="AY185" s="215" t="s">
        <v>153</v>
      </c>
    </row>
    <row r="186" spans="2:51" s="13" customFormat="1" ht="13.5">
      <c r="B186" s="238"/>
      <c r="C186" s="239"/>
      <c r="D186" s="206" t="s">
        <v>163</v>
      </c>
      <c r="E186" s="240" t="s">
        <v>21</v>
      </c>
      <c r="F186" s="241" t="s">
        <v>883</v>
      </c>
      <c r="G186" s="239"/>
      <c r="H186" s="240" t="s">
        <v>21</v>
      </c>
      <c r="I186" s="242"/>
      <c r="J186" s="239"/>
      <c r="K186" s="239"/>
      <c r="L186" s="243"/>
      <c r="M186" s="244"/>
      <c r="N186" s="245"/>
      <c r="O186" s="245"/>
      <c r="P186" s="245"/>
      <c r="Q186" s="245"/>
      <c r="R186" s="245"/>
      <c r="S186" s="245"/>
      <c r="T186" s="246"/>
      <c r="AT186" s="247" t="s">
        <v>163</v>
      </c>
      <c r="AU186" s="247" t="s">
        <v>83</v>
      </c>
      <c r="AV186" s="13" t="s">
        <v>81</v>
      </c>
      <c r="AW186" s="13" t="s">
        <v>37</v>
      </c>
      <c r="AX186" s="13" t="s">
        <v>73</v>
      </c>
      <c r="AY186" s="247" t="s">
        <v>153</v>
      </c>
    </row>
    <row r="187" spans="2:51" s="12" customFormat="1" ht="13.5">
      <c r="B187" s="216"/>
      <c r="C187" s="217"/>
      <c r="D187" s="206" t="s">
        <v>163</v>
      </c>
      <c r="E187" s="218" t="s">
        <v>21</v>
      </c>
      <c r="F187" s="219" t="s">
        <v>165</v>
      </c>
      <c r="G187" s="217"/>
      <c r="H187" s="220">
        <v>166.5</v>
      </c>
      <c r="I187" s="221"/>
      <c r="J187" s="217"/>
      <c r="K187" s="217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163</v>
      </c>
      <c r="AU187" s="226" t="s">
        <v>83</v>
      </c>
      <c r="AV187" s="12" t="s">
        <v>161</v>
      </c>
      <c r="AW187" s="12" t="s">
        <v>37</v>
      </c>
      <c r="AX187" s="12" t="s">
        <v>81</v>
      </c>
      <c r="AY187" s="226" t="s">
        <v>153</v>
      </c>
    </row>
    <row r="188" spans="2:65" s="1" customFormat="1" ht="51" customHeight="1">
      <c r="B188" s="41"/>
      <c r="C188" s="227" t="s">
        <v>482</v>
      </c>
      <c r="D188" s="227" t="s">
        <v>191</v>
      </c>
      <c r="E188" s="228" t="s">
        <v>929</v>
      </c>
      <c r="F188" s="229" t="s">
        <v>930</v>
      </c>
      <c r="G188" s="230" t="s">
        <v>159</v>
      </c>
      <c r="H188" s="231">
        <v>169.83</v>
      </c>
      <c r="I188" s="232"/>
      <c r="J188" s="233">
        <f>ROUND(I188*H188,2)</f>
        <v>0</v>
      </c>
      <c r="K188" s="229" t="s">
        <v>160</v>
      </c>
      <c r="L188" s="234"/>
      <c r="M188" s="235" t="s">
        <v>21</v>
      </c>
      <c r="N188" s="236" t="s">
        <v>44</v>
      </c>
      <c r="O188" s="42"/>
      <c r="P188" s="201">
        <f>O188*H188</f>
        <v>0</v>
      </c>
      <c r="Q188" s="201">
        <v>0.00169</v>
      </c>
      <c r="R188" s="201">
        <f>Q188*H188</f>
        <v>0.28701270000000006</v>
      </c>
      <c r="S188" s="201">
        <v>0</v>
      </c>
      <c r="T188" s="202">
        <f>S188*H188</f>
        <v>0</v>
      </c>
      <c r="AR188" s="24" t="s">
        <v>299</v>
      </c>
      <c r="AT188" s="24" t="s">
        <v>191</v>
      </c>
      <c r="AU188" s="24" t="s">
        <v>83</v>
      </c>
      <c r="AY188" s="24" t="s">
        <v>153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24" t="s">
        <v>81</v>
      </c>
      <c r="BK188" s="203">
        <f>ROUND(I188*H188,2)</f>
        <v>0</v>
      </c>
      <c r="BL188" s="24" t="s">
        <v>231</v>
      </c>
      <c r="BM188" s="24" t="s">
        <v>931</v>
      </c>
    </row>
    <row r="189" spans="2:51" s="11" customFormat="1" ht="13.5">
      <c r="B189" s="204"/>
      <c r="C189" s="205"/>
      <c r="D189" s="206" t="s">
        <v>163</v>
      </c>
      <c r="E189" s="205"/>
      <c r="F189" s="208" t="s">
        <v>932</v>
      </c>
      <c r="G189" s="205"/>
      <c r="H189" s="209">
        <v>169.83</v>
      </c>
      <c r="I189" s="210"/>
      <c r="J189" s="205"/>
      <c r="K189" s="205"/>
      <c r="L189" s="211"/>
      <c r="M189" s="212"/>
      <c r="N189" s="213"/>
      <c r="O189" s="213"/>
      <c r="P189" s="213"/>
      <c r="Q189" s="213"/>
      <c r="R189" s="213"/>
      <c r="S189" s="213"/>
      <c r="T189" s="214"/>
      <c r="AT189" s="215" t="s">
        <v>163</v>
      </c>
      <c r="AU189" s="215" t="s">
        <v>83</v>
      </c>
      <c r="AV189" s="11" t="s">
        <v>83</v>
      </c>
      <c r="AW189" s="11" t="s">
        <v>6</v>
      </c>
      <c r="AX189" s="11" t="s">
        <v>81</v>
      </c>
      <c r="AY189" s="215" t="s">
        <v>153</v>
      </c>
    </row>
    <row r="190" spans="2:65" s="1" customFormat="1" ht="16.5" customHeight="1">
      <c r="B190" s="41"/>
      <c r="C190" s="192" t="s">
        <v>485</v>
      </c>
      <c r="D190" s="192" t="s">
        <v>156</v>
      </c>
      <c r="E190" s="193" t="s">
        <v>933</v>
      </c>
      <c r="F190" s="194" t="s">
        <v>934</v>
      </c>
      <c r="G190" s="195" t="s">
        <v>182</v>
      </c>
      <c r="H190" s="196">
        <v>48.9</v>
      </c>
      <c r="I190" s="197"/>
      <c r="J190" s="198">
        <f>ROUND(I190*H190,2)</f>
        <v>0</v>
      </c>
      <c r="K190" s="194" t="s">
        <v>160</v>
      </c>
      <c r="L190" s="61"/>
      <c r="M190" s="199" t="s">
        <v>21</v>
      </c>
      <c r="N190" s="200" t="s">
        <v>44</v>
      </c>
      <c r="O190" s="42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AR190" s="24" t="s">
        <v>231</v>
      </c>
      <c r="AT190" s="24" t="s">
        <v>156</v>
      </c>
      <c r="AU190" s="24" t="s">
        <v>83</v>
      </c>
      <c r="AY190" s="24" t="s">
        <v>153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4" t="s">
        <v>81</v>
      </c>
      <c r="BK190" s="203">
        <f>ROUND(I190*H190,2)</f>
        <v>0</v>
      </c>
      <c r="BL190" s="24" t="s">
        <v>231</v>
      </c>
      <c r="BM190" s="24" t="s">
        <v>935</v>
      </c>
    </row>
    <row r="191" spans="2:51" s="11" customFormat="1" ht="13.5">
      <c r="B191" s="204"/>
      <c r="C191" s="205"/>
      <c r="D191" s="206" t="s">
        <v>163</v>
      </c>
      <c r="E191" s="207" t="s">
        <v>21</v>
      </c>
      <c r="F191" s="208" t="s">
        <v>936</v>
      </c>
      <c r="G191" s="205"/>
      <c r="H191" s="209">
        <v>48.9</v>
      </c>
      <c r="I191" s="210"/>
      <c r="J191" s="205"/>
      <c r="K191" s="205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163</v>
      </c>
      <c r="AU191" s="215" t="s">
        <v>83</v>
      </c>
      <c r="AV191" s="11" t="s">
        <v>83</v>
      </c>
      <c r="AW191" s="11" t="s">
        <v>37</v>
      </c>
      <c r="AX191" s="11" t="s">
        <v>73</v>
      </c>
      <c r="AY191" s="215" t="s">
        <v>153</v>
      </c>
    </row>
    <row r="192" spans="2:51" s="12" customFormat="1" ht="13.5">
      <c r="B192" s="216"/>
      <c r="C192" s="217"/>
      <c r="D192" s="206" t="s">
        <v>163</v>
      </c>
      <c r="E192" s="218" t="s">
        <v>21</v>
      </c>
      <c r="F192" s="219" t="s">
        <v>165</v>
      </c>
      <c r="G192" s="217"/>
      <c r="H192" s="220">
        <v>48.9</v>
      </c>
      <c r="I192" s="221"/>
      <c r="J192" s="217"/>
      <c r="K192" s="217"/>
      <c r="L192" s="222"/>
      <c r="M192" s="223"/>
      <c r="N192" s="224"/>
      <c r="O192" s="224"/>
      <c r="P192" s="224"/>
      <c r="Q192" s="224"/>
      <c r="R192" s="224"/>
      <c r="S192" s="224"/>
      <c r="T192" s="225"/>
      <c r="AT192" s="226" t="s">
        <v>163</v>
      </c>
      <c r="AU192" s="226" t="s">
        <v>83</v>
      </c>
      <c r="AV192" s="12" t="s">
        <v>161</v>
      </c>
      <c r="AW192" s="12" t="s">
        <v>37</v>
      </c>
      <c r="AX192" s="12" t="s">
        <v>81</v>
      </c>
      <c r="AY192" s="226" t="s">
        <v>153</v>
      </c>
    </row>
    <row r="193" spans="2:65" s="1" customFormat="1" ht="63.75" customHeight="1">
      <c r="B193" s="41"/>
      <c r="C193" s="227" t="s">
        <v>491</v>
      </c>
      <c r="D193" s="227" t="s">
        <v>191</v>
      </c>
      <c r="E193" s="228" t="s">
        <v>937</v>
      </c>
      <c r="F193" s="229" t="s">
        <v>938</v>
      </c>
      <c r="G193" s="230" t="s">
        <v>182</v>
      </c>
      <c r="H193" s="231">
        <v>48.9</v>
      </c>
      <c r="I193" s="232"/>
      <c r="J193" s="233">
        <f>ROUND(I193*H193,2)</f>
        <v>0</v>
      </c>
      <c r="K193" s="229" t="s">
        <v>160</v>
      </c>
      <c r="L193" s="234"/>
      <c r="M193" s="235" t="s">
        <v>21</v>
      </c>
      <c r="N193" s="236" t="s">
        <v>44</v>
      </c>
      <c r="O193" s="42"/>
      <c r="P193" s="201">
        <f>O193*H193</f>
        <v>0</v>
      </c>
      <c r="Q193" s="201">
        <v>2E-05</v>
      </c>
      <c r="R193" s="201">
        <f>Q193*H193</f>
        <v>0.0009780000000000001</v>
      </c>
      <c r="S193" s="201">
        <v>0</v>
      </c>
      <c r="T193" s="202">
        <f>S193*H193</f>
        <v>0</v>
      </c>
      <c r="AR193" s="24" t="s">
        <v>299</v>
      </c>
      <c r="AT193" s="24" t="s">
        <v>191</v>
      </c>
      <c r="AU193" s="24" t="s">
        <v>83</v>
      </c>
      <c r="AY193" s="24" t="s">
        <v>153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4" t="s">
        <v>81</v>
      </c>
      <c r="BK193" s="203">
        <f>ROUND(I193*H193,2)</f>
        <v>0</v>
      </c>
      <c r="BL193" s="24" t="s">
        <v>231</v>
      </c>
      <c r="BM193" s="24" t="s">
        <v>939</v>
      </c>
    </row>
    <row r="194" spans="2:65" s="1" customFormat="1" ht="16.5" customHeight="1">
      <c r="B194" s="41"/>
      <c r="C194" s="192" t="s">
        <v>667</v>
      </c>
      <c r="D194" s="192" t="s">
        <v>156</v>
      </c>
      <c r="E194" s="193" t="s">
        <v>294</v>
      </c>
      <c r="F194" s="194" t="s">
        <v>295</v>
      </c>
      <c r="G194" s="195" t="s">
        <v>182</v>
      </c>
      <c r="H194" s="196">
        <v>1</v>
      </c>
      <c r="I194" s="197"/>
      <c r="J194" s="198">
        <f>ROUND(I194*H194,2)</f>
        <v>0</v>
      </c>
      <c r="K194" s="194" t="s">
        <v>21</v>
      </c>
      <c r="L194" s="61"/>
      <c r="M194" s="199" t="s">
        <v>21</v>
      </c>
      <c r="N194" s="200" t="s">
        <v>44</v>
      </c>
      <c r="O194" s="42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AR194" s="24" t="s">
        <v>231</v>
      </c>
      <c r="AT194" s="24" t="s">
        <v>156</v>
      </c>
      <c r="AU194" s="24" t="s">
        <v>83</v>
      </c>
      <c r="AY194" s="24" t="s">
        <v>153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24" t="s">
        <v>81</v>
      </c>
      <c r="BK194" s="203">
        <f>ROUND(I194*H194,2)</f>
        <v>0</v>
      </c>
      <c r="BL194" s="24" t="s">
        <v>231</v>
      </c>
      <c r="BM194" s="24" t="s">
        <v>940</v>
      </c>
    </row>
    <row r="195" spans="2:65" s="1" customFormat="1" ht="16.5" customHeight="1">
      <c r="B195" s="41"/>
      <c r="C195" s="227" t="s">
        <v>671</v>
      </c>
      <c r="D195" s="227" t="s">
        <v>191</v>
      </c>
      <c r="E195" s="228" t="s">
        <v>297</v>
      </c>
      <c r="F195" s="229" t="s">
        <v>298</v>
      </c>
      <c r="G195" s="230" t="s">
        <v>182</v>
      </c>
      <c r="H195" s="231">
        <v>1</v>
      </c>
      <c r="I195" s="232"/>
      <c r="J195" s="233">
        <f>ROUND(I195*H195,2)</f>
        <v>0</v>
      </c>
      <c r="K195" s="229" t="s">
        <v>21</v>
      </c>
      <c r="L195" s="234"/>
      <c r="M195" s="235" t="s">
        <v>21</v>
      </c>
      <c r="N195" s="236" t="s">
        <v>44</v>
      </c>
      <c r="O195" s="42"/>
      <c r="P195" s="201">
        <f>O195*H195</f>
        <v>0</v>
      </c>
      <c r="Q195" s="201">
        <v>1.6E-05</v>
      </c>
      <c r="R195" s="201">
        <f>Q195*H195</f>
        <v>1.6E-05</v>
      </c>
      <c r="S195" s="201">
        <v>0</v>
      </c>
      <c r="T195" s="202">
        <f>S195*H195</f>
        <v>0</v>
      </c>
      <c r="AR195" s="24" t="s">
        <v>299</v>
      </c>
      <c r="AT195" s="24" t="s">
        <v>191</v>
      </c>
      <c r="AU195" s="24" t="s">
        <v>83</v>
      </c>
      <c r="AY195" s="24" t="s">
        <v>153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4" t="s">
        <v>81</v>
      </c>
      <c r="BK195" s="203">
        <f>ROUND(I195*H195,2)</f>
        <v>0</v>
      </c>
      <c r="BL195" s="24" t="s">
        <v>231</v>
      </c>
      <c r="BM195" s="24" t="s">
        <v>941</v>
      </c>
    </row>
    <row r="196" spans="2:65" s="1" customFormat="1" ht="16.5" customHeight="1">
      <c r="B196" s="41"/>
      <c r="C196" s="192" t="s">
        <v>675</v>
      </c>
      <c r="D196" s="192" t="s">
        <v>156</v>
      </c>
      <c r="E196" s="193" t="s">
        <v>310</v>
      </c>
      <c r="F196" s="194" t="s">
        <v>311</v>
      </c>
      <c r="G196" s="195" t="s">
        <v>312</v>
      </c>
      <c r="H196" s="237"/>
      <c r="I196" s="197"/>
      <c r="J196" s="198">
        <f>ROUND(I196*H196,2)</f>
        <v>0</v>
      </c>
      <c r="K196" s="194" t="s">
        <v>21</v>
      </c>
      <c r="L196" s="61"/>
      <c r="M196" s="199" t="s">
        <v>21</v>
      </c>
      <c r="N196" s="200" t="s">
        <v>44</v>
      </c>
      <c r="O196" s="42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24" t="s">
        <v>231</v>
      </c>
      <c r="AT196" s="24" t="s">
        <v>156</v>
      </c>
      <c r="AU196" s="24" t="s">
        <v>83</v>
      </c>
      <c r="AY196" s="24" t="s">
        <v>153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4" t="s">
        <v>81</v>
      </c>
      <c r="BK196" s="203">
        <f>ROUND(I196*H196,2)</f>
        <v>0</v>
      </c>
      <c r="BL196" s="24" t="s">
        <v>231</v>
      </c>
      <c r="BM196" s="24" t="s">
        <v>942</v>
      </c>
    </row>
    <row r="197" spans="2:65" s="1" customFormat="1" ht="38.25" customHeight="1">
      <c r="B197" s="41"/>
      <c r="C197" s="192" t="s">
        <v>299</v>
      </c>
      <c r="D197" s="192" t="s">
        <v>156</v>
      </c>
      <c r="E197" s="193" t="s">
        <v>943</v>
      </c>
      <c r="F197" s="194" t="s">
        <v>944</v>
      </c>
      <c r="G197" s="195" t="s">
        <v>312</v>
      </c>
      <c r="H197" s="237"/>
      <c r="I197" s="197"/>
      <c r="J197" s="198">
        <f>ROUND(I197*H197,2)</f>
        <v>0</v>
      </c>
      <c r="K197" s="194" t="s">
        <v>160</v>
      </c>
      <c r="L197" s="61"/>
      <c r="M197" s="199" t="s">
        <v>21</v>
      </c>
      <c r="N197" s="200" t="s">
        <v>44</v>
      </c>
      <c r="O197" s="42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4" t="s">
        <v>231</v>
      </c>
      <c r="AT197" s="24" t="s">
        <v>156</v>
      </c>
      <c r="AU197" s="24" t="s">
        <v>83</v>
      </c>
      <c r="AY197" s="24" t="s">
        <v>153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4" t="s">
        <v>81</v>
      </c>
      <c r="BK197" s="203">
        <f>ROUND(I197*H197,2)</f>
        <v>0</v>
      </c>
      <c r="BL197" s="24" t="s">
        <v>231</v>
      </c>
      <c r="BM197" s="24" t="s">
        <v>945</v>
      </c>
    </row>
    <row r="198" spans="2:63" s="10" customFormat="1" ht="29.85" customHeight="1">
      <c r="B198" s="176"/>
      <c r="C198" s="177"/>
      <c r="D198" s="178" t="s">
        <v>72</v>
      </c>
      <c r="E198" s="190" t="s">
        <v>314</v>
      </c>
      <c r="F198" s="190" t="s">
        <v>315</v>
      </c>
      <c r="G198" s="177"/>
      <c r="H198" s="177"/>
      <c r="I198" s="180"/>
      <c r="J198" s="191">
        <f>BK198</f>
        <v>0</v>
      </c>
      <c r="K198" s="177"/>
      <c r="L198" s="182"/>
      <c r="M198" s="183"/>
      <c r="N198" s="184"/>
      <c r="O198" s="184"/>
      <c r="P198" s="185">
        <f>SUM(P199:P209)</f>
        <v>0</v>
      </c>
      <c r="Q198" s="184"/>
      <c r="R198" s="185">
        <f>SUM(R199:R209)</f>
        <v>0.008825</v>
      </c>
      <c r="S198" s="184"/>
      <c r="T198" s="186">
        <f>SUM(T199:T209)</f>
        <v>0.0030299999999999997</v>
      </c>
      <c r="AR198" s="187" t="s">
        <v>83</v>
      </c>
      <c r="AT198" s="188" t="s">
        <v>72</v>
      </c>
      <c r="AU198" s="188" t="s">
        <v>81</v>
      </c>
      <c r="AY198" s="187" t="s">
        <v>153</v>
      </c>
      <c r="BK198" s="189">
        <f>SUM(BK199:BK209)</f>
        <v>0</v>
      </c>
    </row>
    <row r="199" spans="2:65" s="1" customFormat="1" ht="16.5" customHeight="1">
      <c r="B199" s="41"/>
      <c r="C199" s="192" t="s">
        <v>679</v>
      </c>
      <c r="D199" s="192" t="s">
        <v>156</v>
      </c>
      <c r="E199" s="193" t="s">
        <v>946</v>
      </c>
      <c r="F199" s="194" t="s">
        <v>947</v>
      </c>
      <c r="G199" s="195" t="s">
        <v>209</v>
      </c>
      <c r="H199" s="196">
        <v>3</v>
      </c>
      <c r="I199" s="197"/>
      <c r="J199" s="198">
        <f aca="true" t="shared" si="0" ref="J199:J209">ROUND(I199*H199,2)</f>
        <v>0</v>
      </c>
      <c r="K199" s="194" t="s">
        <v>948</v>
      </c>
      <c r="L199" s="61"/>
      <c r="M199" s="199" t="s">
        <v>21</v>
      </c>
      <c r="N199" s="200" t="s">
        <v>44</v>
      </c>
      <c r="O199" s="42"/>
      <c r="P199" s="201">
        <f aca="true" t="shared" si="1" ref="P199:P209">O199*H199</f>
        <v>0</v>
      </c>
      <c r="Q199" s="201">
        <v>0.00184</v>
      </c>
      <c r="R199" s="201">
        <f aca="true" t="shared" si="2" ref="R199:R209">Q199*H199</f>
        <v>0.005520000000000001</v>
      </c>
      <c r="S199" s="201">
        <v>0</v>
      </c>
      <c r="T199" s="202">
        <f aca="true" t="shared" si="3" ref="T199:T209">S199*H199</f>
        <v>0</v>
      </c>
      <c r="AR199" s="24" t="s">
        <v>231</v>
      </c>
      <c r="AT199" s="24" t="s">
        <v>156</v>
      </c>
      <c r="AU199" s="24" t="s">
        <v>83</v>
      </c>
      <c r="AY199" s="24" t="s">
        <v>153</v>
      </c>
      <c r="BE199" s="203">
        <f aca="true" t="shared" si="4" ref="BE199:BE209">IF(N199="základní",J199,0)</f>
        <v>0</v>
      </c>
      <c r="BF199" s="203">
        <f aca="true" t="shared" si="5" ref="BF199:BF209">IF(N199="snížená",J199,0)</f>
        <v>0</v>
      </c>
      <c r="BG199" s="203">
        <f aca="true" t="shared" si="6" ref="BG199:BG209">IF(N199="zákl. přenesená",J199,0)</f>
        <v>0</v>
      </c>
      <c r="BH199" s="203">
        <f aca="true" t="shared" si="7" ref="BH199:BH209">IF(N199="sníž. přenesená",J199,0)</f>
        <v>0</v>
      </c>
      <c r="BI199" s="203">
        <f aca="true" t="shared" si="8" ref="BI199:BI209">IF(N199="nulová",J199,0)</f>
        <v>0</v>
      </c>
      <c r="BJ199" s="24" t="s">
        <v>81</v>
      </c>
      <c r="BK199" s="203">
        <f aca="true" t="shared" si="9" ref="BK199:BK209">ROUND(I199*H199,2)</f>
        <v>0</v>
      </c>
      <c r="BL199" s="24" t="s">
        <v>231</v>
      </c>
      <c r="BM199" s="24" t="s">
        <v>949</v>
      </c>
    </row>
    <row r="200" spans="2:65" s="1" customFormat="1" ht="16.5" customHeight="1">
      <c r="B200" s="41"/>
      <c r="C200" s="192" t="s">
        <v>726</v>
      </c>
      <c r="D200" s="192" t="s">
        <v>156</v>
      </c>
      <c r="E200" s="193" t="s">
        <v>950</v>
      </c>
      <c r="F200" s="194" t="s">
        <v>951</v>
      </c>
      <c r="G200" s="195" t="s">
        <v>182</v>
      </c>
      <c r="H200" s="196">
        <v>0.5</v>
      </c>
      <c r="I200" s="197"/>
      <c r="J200" s="198">
        <f t="shared" si="0"/>
        <v>0</v>
      </c>
      <c r="K200" s="194" t="s">
        <v>948</v>
      </c>
      <c r="L200" s="61"/>
      <c r="M200" s="199" t="s">
        <v>21</v>
      </c>
      <c r="N200" s="200" t="s">
        <v>44</v>
      </c>
      <c r="O200" s="42"/>
      <c r="P200" s="201">
        <f t="shared" si="1"/>
        <v>0</v>
      </c>
      <c r="Q200" s="201">
        <v>0</v>
      </c>
      <c r="R200" s="201">
        <f t="shared" si="2"/>
        <v>0</v>
      </c>
      <c r="S200" s="201">
        <v>0.0021</v>
      </c>
      <c r="T200" s="202">
        <f t="shared" si="3"/>
        <v>0.00105</v>
      </c>
      <c r="AR200" s="24" t="s">
        <v>231</v>
      </c>
      <c r="AT200" s="24" t="s">
        <v>156</v>
      </c>
      <c r="AU200" s="24" t="s">
        <v>83</v>
      </c>
      <c r="AY200" s="24" t="s">
        <v>153</v>
      </c>
      <c r="BE200" s="203">
        <f t="shared" si="4"/>
        <v>0</v>
      </c>
      <c r="BF200" s="203">
        <f t="shared" si="5"/>
        <v>0</v>
      </c>
      <c r="BG200" s="203">
        <f t="shared" si="6"/>
        <v>0</v>
      </c>
      <c r="BH200" s="203">
        <f t="shared" si="7"/>
        <v>0</v>
      </c>
      <c r="BI200" s="203">
        <f t="shared" si="8"/>
        <v>0</v>
      </c>
      <c r="BJ200" s="24" t="s">
        <v>81</v>
      </c>
      <c r="BK200" s="203">
        <f t="shared" si="9"/>
        <v>0</v>
      </c>
      <c r="BL200" s="24" t="s">
        <v>231</v>
      </c>
      <c r="BM200" s="24" t="s">
        <v>952</v>
      </c>
    </row>
    <row r="201" spans="2:65" s="1" customFormat="1" ht="16.5" customHeight="1">
      <c r="B201" s="41"/>
      <c r="C201" s="192" t="s">
        <v>730</v>
      </c>
      <c r="D201" s="192" t="s">
        <v>156</v>
      </c>
      <c r="E201" s="193" t="s">
        <v>953</v>
      </c>
      <c r="F201" s="194" t="s">
        <v>954</v>
      </c>
      <c r="G201" s="195" t="s">
        <v>182</v>
      </c>
      <c r="H201" s="196">
        <v>1</v>
      </c>
      <c r="I201" s="197"/>
      <c r="J201" s="198">
        <f t="shared" si="0"/>
        <v>0</v>
      </c>
      <c r="K201" s="194" t="s">
        <v>948</v>
      </c>
      <c r="L201" s="61"/>
      <c r="M201" s="199" t="s">
        <v>21</v>
      </c>
      <c r="N201" s="200" t="s">
        <v>44</v>
      </c>
      <c r="O201" s="42"/>
      <c r="P201" s="201">
        <f t="shared" si="1"/>
        <v>0</v>
      </c>
      <c r="Q201" s="201">
        <v>0</v>
      </c>
      <c r="R201" s="201">
        <f t="shared" si="2"/>
        <v>0</v>
      </c>
      <c r="S201" s="201">
        <v>0.00198</v>
      </c>
      <c r="T201" s="202">
        <f t="shared" si="3"/>
        <v>0.00198</v>
      </c>
      <c r="AR201" s="24" t="s">
        <v>231</v>
      </c>
      <c r="AT201" s="24" t="s">
        <v>156</v>
      </c>
      <c r="AU201" s="24" t="s">
        <v>83</v>
      </c>
      <c r="AY201" s="24" t="s">
        <v>153</v>
      </c>
      <c r="BE201" s="203">
        <f t="shared" si="4"/>
        <v>0</v>
      </c>
      <c r="BF201" s="203">
        <f t="shared" si="5"/>
        <v>0</v>
      </c>
      <c r="BG201" s="203">
        <f t="shared" si="6"/>
        <v>0</v>
      </c>
      <c r="BH201" s="203">
        <f t="shared" si="7"/>
        <v>0</v>
      </c>
      <c r="BI201" s="203">
        <f t="shared" si="8"/>
        <v>0</v>
      </c>
      <c r="BJ201" s="24" t="s">
        <v>81</v>
      </c>
      <c r="BK201" s="203">
        <f t="shared" si="9"/>
        <v>0</v>
      </c>
      <c r="BL201" s="24" t="s">
        <v>231</v>
      </c>
      <c r="BM201" s="24" t="s">
        <v>955</v>
      </c>
    </row>
    <row r="202" spans="2:65" s="1" customFormat="1" ht="16.5" customHeight="1">
      <c r="B202" s="41"/>
      <c r="C202" s="192" t="s">
        <v>734</v>
      </c>
      <c r="D202" s="192" t="s">
        <v>156</v>
      </c>
      <c r="E202" s="193" t="s">
        <v>956</v>
      </c>
      <c r="F202" s="194" t="s">
        <v>957</v>
      </c>
      <c r="G202" s="195" t="s">
        <v>209</v>
      </c>
      <c r="H202" s="196">
        <v>1</v>
      </c>
      <c r="I202" s="197"/>
      <c r="J202" s="198">
        <f t="shared" si="0"/>
        <v>0</v>
      </c>
      <c r="K202" s="194" t="s">
        <v>948</v>
      </c>
      <c r="L202" s="61"/>
      <c r="M202" s="199" t="s">
        <v>21</v>
      </c>
      <c r="N202" s="200" t="s">
        <v>44</v>
      </c>
      <c r="O202" s="42"/>
      <c r="P202" s="201">
        <f t="shared" si="1"/>
        <v>0</v>
      </c>
      <c r="Q202" s="201">
        <v>0.0018</v>
      </c>
      <c r="R202" s="201">
        <f t="shared" si="2"/>
        <v>0.0018</v>
      </c>
      <c r="S202" s="201">
        <v>0</v>
      </c>
      <c r="T202" s="202">
        <f t="shared" si="3"/>
        <v>0</v>
      </c>
      <c r="AR202" s="24" t="s">
        <v>231</v>
      </c>
      <c r="AT202" s="24" t="s">
        <v>156</v>
      </c>
      <c r="AU202" s="24" t="s">
        <v>83</v>
      </c>
      <c r="AY202" s="24" t="s">
        <v>153</v>
      </c>
      <c r="BE202" s="203">
        <f t="shared" si="4"/>
        <v>0</v>
      </c>
      <c r="BF202" s="203">
        <f t="shared" si="5"/>
        <v>0</v>
      </c>
      <c r="BG202" s="203">
        <f t="shared" si="6"/>
        <v>0</v>
      </c>
      <c r="BH202" s="203">
        <f t="shared" si="7"/>
        <v>0</v>
      </c>
      <c r="BI202" s="203">
        <f t="shared" si="8"/>
        <v>0</v>
      </c>
      <c r="BJ202" s="24" t="s">
        <v>81</v>
      </c>
      <c r="BK202" s="203">
        <f t="shared" si="9"/>
        <v>0</v>
      </c>
      <c r="BL202" s="24" t="s">
        <v>231</v>
      </c>
      <c r="BM202" s="24" t="s">
        <v>958</v>
      </c>
    </row>
    <row r="203" spans="2:65" s="1" customFormat="1" ht="16.5" customHeight="1">
      <c r="B203" s="41"/>
      <c r="C203" s="192" t="s">
        <v>738</v>
      </c>
      <c r="D203" s="192" t="s">
        <v>156</v>
      </c>
      <c r="E203" s="193" t="s">
        <v>959</v>
      </c>
      <c r="F203" s="194" t="s">
        <v>960</v>
      </c>
      <c r="G203" s="195" t="s">
        <v>209</v>
      </c>
      <c r="H203" s="196">
        <v>1</v>
      </c>
      <c r="I203" s="197"/>
      <c r="J203" s="198">
        <f t="shared" si="0"/>
        <v>0</v>
      </c>
      <c r="K203" s="194" t="s">
        <v>948</v>
      </c>
      <c r="L203" s="61"/>
      <c r="M203" s="199" t="s">
        <v>21</v>
      </c>
      <c r="N203" s="200" t="s">
        <v>44</v>
      </c>
      <c r="O203" s="42"/>
      <c r="P203" s="201">
        <f t="shared" si="1"/>
        <v>0</v>
      </c>
      <c r="Q203" s="201">
        <v>0.00027</v>
      </c>
      <c r="R203" s="201">
        <f t="shared" si="2"/>
        <v>0.00027</v>
      </c>
      <c r="S203" s="201">
        <v>0</v>
      </c>
      <c r="T203" s="202">
        <f t="shared" si="3"/>
        <v>0</v>
      </c>
      <c r="AR203" s="24" t="s">
        <v>231</v>
      </c>
      <c r="AT203" s="24" t="s">
        <v>156</v>
      </c>
      <c r="AU203" s="24" t="s">
        <v>83</v>
      </c>
      <c r="AY203" s="24" t="s">
        <v>153</v>
      </c>
      <c r="BE203" s="203">
        <f t="shared" si="4"/>
        <v>0</v>
      </c>
      <c r="BF203" s="203">
        <f t="shared" si="5"/>
        <v>0</v>
      </c>
      <c r="BG203" s="203">
        <f t="shared" si="6"/>
        <v>0</v>
      </c>
      <c r="BH203" s="203">
        <f t="shared" si="7"/>
        <v>0</v>
      </c>
      <c r="BI203" s="203">
        <f t="shared" si="8"/>
        <v>0</v>
      </c>
      <c r="BJ203" s="24" t="s">
        <v>81</v>
      </c>
      <c r="BK203" s="203">
        <f t="shared" si="9"/>
        <v>0</v>
      </c>
      <c r="BL203" s="24" t="s">
        <v>231</v>
      </c>
      <c r="BM203" s="24" t="s">
        <v>961</v>
      </c>
    </row>
    <row r="204" spans="2:65" s="1" customFormat="1" ht="16.5" customHeight="1">
      <c r="B204" s="41"/>
      <c r="C204" s="192" t="s">
        <v>742</v>
      </c>
      <c r="D204" s="192" t="s">
        <v>156</v>
      </c>
      <c r="E204" s="193" t="s">
        <v>325</v>
      </c>
      <c r="F204" s="194" t="s">
        <v>326</v>
      </c>
      <c r="G204" s="195" t="s">
        <v>182</v>
      </c>
      <c r="H204" s="196">
        <v>1</v>
      </c>
      <c r="I204" s="197"/>
      <c r="J204" s="198">
        <f t="shared" si="0"/>
        <v>0</v>
      </c>
      <c r="K204" s="194" t="s">
        <v>948</v>
      </c>
      <c r="L204" s="61"/>
      <c r="M204" s="199" t="s">
        <v>21</v>
      </c>
      <c r="N204" s="200" t="s">
        <v>44</v>
      </c>
      <c r="O204" s="42"/>
      <c r="P204" s="201">
        <f t="shared" si="1"/>
        <v>0</v>
      </c>
      <c r="Q204" s="201">
        <v>0.00109</v>
      </c>
      <c r="R204" s="201">
        <f t="shared" si="2"/>
        <v>0.00109</v>
      </c>
      <c r="S204" s="201">
        <v>0</v>
      </c>
      <c r="T204" s="202">
        <f t="shared" si="3"/>
        <v>0</v>
      </c>
      <c r="AR204" s="24" t="s">
        <v>231</v>
      </c>
      <c r="AT204" s="24" t="s">
        <v>156</v>
      </c>
      <c r="AU204" s="24" t="s">
        <v>83</v>
      </c>
      <c r="AY204" s="24" t="s">
        <v>153</v>
      </c>
      <c r="BE204" s="203">
        <f t="shared" si="4"/>
        <v>0</v>
      </c>
      <c r="BF204" s="203">
        <f t="shared" si="5"/>
        <v>0</v>
      </c>
      <c r="BG204" s="203">
        <f t="shared" si="6"/>
        <v>0</v>
      </c>
      <c r="BH204" s="203">
        <f t="shared" si="7"/>
        <v>0</v>
      </c>
      <c r="BI204" s="203">
        <f t="shared" si="8"/>
        <v>0</v>
      </c>
      <c r="BJ204" s="24" t="s">
        <v>81</v>
      </c>
      <c r="BK204" s="203">
        <f t="shared" si="9"/>
        <v>0</v>
      </c>
      <c r="BL204" s="24" t="s">
        <v>231</v>
      </c>
      <c r="BM204" s="24" t="s">
        <v>962</v>
      </c>
    </row>
    <row r="205" spans="2:65" s="1" customFormat="1" ht="16.5" customHeight="1">
      <c r="B205" s="41"/>
      <c r="C205" s="192" t="s">
        <v>746</v>
      </c>
      <c r="D205" s="192" t="s">
        <v>156</v>
      </c>
      <c r="E205" s="193" t="s">
        <v>329</v>
      </c>
      <c r="F205" s="194" t="s">
        <v>330</v>
      </c>
      <c r="G205" s="195" t="s">
        <v>182</v>
      </c>
      <c r="H205" s="196">
        <v>0.5</v>
      </c>
      <c r="I205" s="197"/>
      <c r="J205" s="198">
        <f t="shared" si="0"/>
        <v>0</v>
      </c>
      <c r="K205" s="194" t="s">
        <v>948</v>
      </c>
      <c r="L205" s="61"/>
      <c r="M205" s="199" t="s">
        <v>21</v>
      </c>
      <c r="N205" s="200" t="s">
        <v>44</v>
      </c>
      <c r="O205" s="42"/>
      <c r="P205" s="201">
        <f t="shared" si="1"/>
        <v>0</v>
      </c>
      <c r="Q205" s="201">
        <v>0.00029</v>
      </c>
      <c r="R205" s="201">
        <f t="shared" si="2"/>
        <v>0.000145</v>
      </c>
      <c r="S205" s="201">
        <v>0</v>
      </c>
      <c r="T205" s="202">
        <f t="shared" si="3"/>
        <v>0</v>
      </c>
      <c r="AR205" s="24" t="s">
        <v>231</v>
      </c>
      <c r="AT205" s="24" t="s">
        <v>156</v>
      </c>
      <c r="AU205" s="24" t="s">
        <v>83</v>
      </c>
      <c r="AY205" s="24" t="s">
        <v>153</v>
      </c>
      <c r="BE205" s="203">
        <f t="shared" si="4"/>
        <v>0</v>
      </c>
      <c r="BF205" s="203">
        <f t="shared" si="5"/>
        <v>0</v>
      </c>
      <c r="BG205" s="203">
        <f t="shared" si="6"/>
        <v>0</v>
      </c>
      <c r="BH205" s="203">
        <f t="shared" si="7"/>
        <v>0</v>
      </c>
      <c r="BI205" s="203">
        <f t="shared" si="8"/>
        <v>0</v>
      </c>
      <c r="BJ205" s="24" t="s">
        <v>81</v>
      </c>
      <c r="BK205" s="203">
        <f t="shared" si="9"/>
        <v>0</v>
      </c>
      <c r="BL205" s="24" t="s">
        <v>231</v>
      </c>
      <c r="BM205" s="24" t="s">
        <v>963</v>
      </c>
    </row>
    <row r="206" spans="2:65" s="1" customFormat="1" ht="16.5" customHeight="1">
      <c r="B206" s="41"/>
      <c r="C206" s="192" t="s">
        <v>750</v>
      </c>
      <c r="D206" s="192" t="s">
        <v>156</v>
      </c>
      <c r="E206" s="193" t="s">
        <v>333</v>
      </c>
      <c r="F206" s="194" t="s">
        <v>334</v>
      </c>
      <c r="G206" s="195" t="s">
        <v>209</v>
      </c>
      <c r="H206" s="196">
        <v>1</v>
      </c>
      <c r="I206" s="197"/>
      <c r="J206" s="198">
        <f t="shared" si="0"/>
        <v>0</v>
      </c>
      <c r="K206" s="194" t="s">
        <v>948</v>
      </c>
      <c r="L206" s="61"/>
      <c r="M206" s="199" t="s">
        <v>21</v>
      </c>
      <c r="N206" s="200" t="s">
        <v>44</v>
      </c>
      <c r="O206" s="42"/>
      <c r="P206" s="201">
        <f t="shared" si="1"/>
        <v>0</v>
      </c>
      <c r="Q206" s="201">
        <v>0</v>
      </c>
      <c r="R206" s="201">
        <f t="shared" si="2"/>
        <v>0</v>
      </c>
      <c r="S206" s="201">
        <v>0</v>
      </c>
      <c r="T206" s="202">
        <f t="shared" si="3"/>
        <v>0</v>
      </c>
      <c r="AR206" s="24" t="s">
        <v>231</v>
      </c>
      <c r="AT206" s="24" t="s">
        <v>156</v>
      </c>
      <c r="AU206" s="24" t="s">
        <v>83</v>
      </c>
      <c r="AY206" s="24" t="s">
        <v>153</v>
      </c>
      <c r="BE206" s="203">
        <f t="shared" si="4"/>
        <v>0</v>
      </c>
      <c r="BF206" s="203">
        <f t="shared" si="5"/>
        <v>0</v>
      </c>
      <c r="BG206" s="203">
        <f t="shared" si="6"/>
        <v>0</v>
      </c>
      <c r="BH206" s="203">
        <f t="shared" si="7"/>
        <v>0</v>
      </c>
      <c r="BI206" s="203">
        <f t="shared" si="8"/>
        <v>0</v>
      </c>
      <c r="BJ206" s="24" t="s">
        <v>81</v>
      </c>
      <c r="BK206" s="203">
        <f t="shared" si="9"/>
        <v>0</v>
      </c>
      <c r="BL206" s="24" t="s">
        <v>231</v>
      </c>
      <c r="BM206" s="24" t="s">
        <v>964</v>
      </c>
    </row>
    <row r="207" spans="2:65" s="1" customFormat="1" ht="16.5" customHeight="1">
      <c r="B207" s="41"/>
      <c r="C207" s="192" t="s">
        <v>765</v>
      </c>
      <c r="D207" s="192" t="s">
        <v>156</v>
      </c>
      <c r="E207" s="193" t="s">
        <v>337</v>
      </c>
      <c r="F207" s="194" t="s">
        <v>338</v>
      </c>
      <c r="G207" s="195" t="s">
        <v>209</v>
      </c>
      <c r="H207" s="196">
        <v>1</v>
      </c>
      <c r="I207" s="197"/>
      <c r="J207" s="198">
        <f t="shared" si="0"/>
        <v>0</v>
      </c>
      <c r="K207" s="194" t="s">
        <v>948</v>
      </c>
      <c r="L207" s="61"/>
      <c r="M207" s="199" t="s">
        <v>21</v>
      </c>
      <c r="N207" s="200" t="s">
        <v>44</v>
      </c>
      <c r="O207" s="42"/>
      <c r="P207" s="201">
        <f t="shared" si="1"/>
        <v>0</v>
      </c>
      <c r="Q207" s="201">
        <v>0</v>
      </c>
      <c r="R207" s="201">
        <f t="shared" si="2"/>
        <v>0</v>
      </c>
      <c r="S207" s="201">
        <v>0</v>
      </c>
      <c r="T207" s="202">
        <f t="shared" si="3"/>
        <v>0</v>
      </c>
      <c r="AR207" s="24" t="s">
        <v>231</v>
      </c>
      <c r="AT207" s="24" t="s">
        <v>156</v>
      </c>
      <c r="AU207" s="24" t="s">
        <v>83</v>
      </c>
      <c r="AY207" s="24" t="s">
        <v>153</v>
      </c>
      <c r="BE207" s="203">
        <f t="shared" si="4"/>
        <v>0</v>
      </c>
      <c r="BF207" s="203">
        <f t="shared" si="5"/>
        <v>0</v>
      </c>
      <c r="BG207" s="203">
        <f t="shared" si="6"/>
        <v>0</v>
      </c>
      <c r="BH207" s="203">
        <f t="shared" si="7"/>
        <v>0</v>
      </c>
      <c r="BI207" s="203">
        <f t="shared" si="8"/>
        <v>0</v>
      </c>
      <c r="BJ207" s="24" t="s">
        <v>81</v>
      </c>
      <c r="BK207" s="203">
        <f t="shared" si="9"/>
        <v>0</v>
      </c>
      <c r="BL207" s="24" t="s">
        <v>231</v>
      </c>
      <c r="BM207" s="24" t="s">
        <v>965</v>
      </c>
    </row>
    <row r="208" spans="2:65" s="1" customFormat="1" ht="16.5" customHeight="1">
      <c r="B208" s="41"/>
      <c r="C208" s="192" t="s">
        <v>253</v>
      </c>
      <c r="D208" s="192" t="s">
        <v>156</v>
      </c>
      <c r="E208" s="193" t="s">
        <v>341</v>
      </c>
      <c r="F208" s="194" t="s">
        <v>342</v>
      </c>
      <c r="G208" s="195" t="s">
        <v>182</v>
      </c>
      <c r="H208" s="196">
        <v>1.5</v>
      </c>
      <c r="I208" s="197"/>
      <c r="J208" s="198">
        <f t="shared" si="0"/>
        <v>0</v>
      </c>
      <c r="K208" s="194" t="s">
        <v>948</v>
      </c>
      <c r="L208" s="61"/>
      <c r="M208" s="199" t="s">
        <v>21</v>
      </c>
      <c r="N208" s="200" t="s">
        <v>44</v>
      </c>
      <c r="O208" s="42"/>
      <c r="P208" s="201">
        <f t="shared" si="1"/>
        <v>0</v>
      </c>
      <c r="Q208" s="201">
        <v>0</v>
      </c>
      <c r="R208" s="201">
        <f t="shared" si="2"/>
        <v>0</v>
      </c>
      <c r="S208" s="201">
        <v>0</v>
      </c>
      <c r="T208" s="202">
        <f t="shared" si="3"/>
        <v>0</v>
      </c>
      <c r="AR208" s="24" t="s">
        <v>231</v>
      </c>
      <c r="AT208" s="24" t="s">
        <v>156</v>
      </c>
      <c r="AU208" s="24" t="s">
        <v>83</v>
      </c>
      <c r="AY208" s="24" t="s">
        <v>153</v>
      </c>
      <c r="BE208" s="203">
        <f t="shared" si="4"/>
        <v>0</v>
      </c>
      <c r="BF208" s="203">
        <f t="shared" si="5"/>
        <v>0</v>
      </c>
      <c r="BG208" s="203">
        <f t="shared" si="6"/>
        <v>0</v>
      </c>
      <c r="BH208" s="203">
        <f t="shared" si="7"/>
        <v>0</v>
      </c>
      <c r="BI208" s="203">
        <f t="shared" si="8"/>
        <v>0</v>
      </c>
      <c r="BJ208" s="24" t="s">
        <v>81</v>
      </c>
      <c r="BK208" s="203">
        <f t="shared" si="9"/>
        <v>0</v>
      </c>
      <c r="BL208" s="24" t="s">
        <v>231</v>
      </c>
      <c r="BM208" s="24" t="s">
        <v>966</v>
      </c>
    </row>
    <row r="209" spans="2:65" s="1" customFormat="1" ht="16.5" customHeight="1">
      <c r="B209" s="41"/>
      <c r="C209" s="192" t="s">
        <v>251</v>
      </c>
      <c r="D209" s="192" t="s">
        <v>156</v>
      </c>
      <c r="E209" s="193" t="s">
        <v>349</v>
      </c>
      <c r="F209" s="194" t="s">
        <v>350</v>
      </c>
      <c r="G209" s="195" t="s">
        <v>312</v>
      </c>
      <c r="H209" s="237"/>
      <c r="I209" s="197"/>
      <c r="J209" s="198">
        <f t="shared" si="0"/>
        <v>0</v>
      </c>
      <c r="K209" s="194" t="s">
        <v>948</v>
      </c>
      <c r="L209" s="61"/>
      <c r="M209" s="199" t="s">
        <v>21</v>
      </c>
      <c r="N209" s="200" t="s">
        <v>44</v>
      </c>
      <c r="O209" s="42"/>
      <c r="P209" s="201">
        <f t="shared" si="1"/>
        <v>0</v>
      </c>
      <c r="Q209" s="201">
        <v>0</v>
      </c>
      <c r="R209" s="201">
        <f t="shared" si="2"/>
        <v>0</v>
      </c>
      <c r="S209" s="201">
        <v>0</v>
      </c>
      <c r="T209" s="202">
        <f t="shared" si="3"/>
        <v>0</v>
      </c>
      <c r="AR209" s="24" t="s">
        <v>231</v>
      </c>
      <c r="AT209" s="24" t="s">
        <v>156</v>
      </c>
      <c r="AU209" s="24" t="s">
        <v>83</v>
      </c>
      <c r="AY209" s="24" t="s">
        <v>153</v>
      </c>
      <c r="BE209" s="203">
        <f t="shared" si="4"/>
        <v>0</v>
      </c>
      <c r="BF209" s="203">
        <f t="shared" si="5"/>
        <v>0</v>
      </c>
      <c r="BG209" s="203">
        <f t="shared" si="6"/>
        <v>0</v>
      </c>
      <c r="BH209" s="203">
        <f t="shared" si="7"/>
        <v>0</v>
      </c>
      <c r="BI209" s="203">
        <f t="shared" si="8"/>
        <v>0</v>
      </c>
      <c r="BJ209" s="24" t="s">
        <v>81</v>
      </c>
      <c r="BK209" s="203">
        <f t="shared" si="9"/>
        <v>0</v>
      </c>
      <c r="BL209" s="24" t="s">
        <v>231</v>
      </c>
      <c r="BM209" s="24" t="s">
        <v>967</v>
      </c>
    </row>
    <row r="210" spans="2:63" s="10" customFormat="1" ht="29.85" customHeight="1">
      <c r="B210" s="176"/>
      <c r="C210" s="177"/>
      <c r="D210" s="178" t="s">
        <v>72</v>
      </c>
      <c r="E210" s="190" t="s">
        <v>352</v>
      </c>
      <c r="F210" s="190" t="s">
        <v>353</v>
      </c>
      <c r="G210" s="177"/>
      <c r="H210" s="177"/>
      <c r="I210" s="180"/>
      <c r="J210" s="191">
        <f>BK210</f>
        <v>0</v>
      </c>
      <c r="K210" s="177"/>
      <c r="L210" s="182"/>
      <c r="M210" s="183"/>
      <c r="N210" s="184"/>
      <c r="O210" s="184"/>
      <c r="P210" s="185">
        <f>SUM(P211:P218)</f>
        <v>0</v>
      </c>
      <c r="Q210" s="184"/>
      <c r="R210" s="185">
        <f>SUM(R211:R218)</f>
        <v>0.0044486144</v>
      </c>
      <c r="S210" s="184"/>
      <c r="T210" s="186">
        <f>SUM(T211:T218)</f>
        <v>0.00028</v>
      </c>
      <c r="AR210" s="187" t="s">
        <v>83</v>
      </c>
      <c r="AT210" s="188" t="s">
        <v>72</v>
      </c>
      <c r="AU210" s="188" t="s">
        <v>81</v>
      </c>
      <c r="AY210" s="187" t="s">
        <v>153</v>
      </c>
      <c r="BK210" s="189">
        <f>SUM(BK211:BK218)</f>
        <v>0</v>
      </c>
    </row>
    <row r="211" spans="2:65" s="1" customFormat="1" ht="16.5" customHeight="1">
      <c r="B211" s="41"/>
      <c r="C211" s="192" t="s">
        <v>301</v>
      </c>
      <c r="D211" s="192" t="s">
        <v>156</v>
      </c>
      <c r="E211" s="193" t="s">
        <v>968</v>
      </c>
      <c r="F211" s="194" t="s">
        <v>969</v>
      </c>
      <c r="G211" s="195" t="s">
        <v>209</v>
      </c>
      <c r="H211" s="196">
        <v>2</v>
      </c>
      <c r="I211" s="197"/>
      <c r="J211" s="198">
        <f aca="true" t="shared" si="10" ref="J211:J218">ROUND(I211*H211,2)</f>
        <v>0</v>
      </c>
      <c r="K211" s="194" t="s">
        <v>948</v>
      </c>
      <c r="L211" s="61"/>
      <c r="M211" s="199" t="s">
        <v>21</v>
      </c>
      <c r="N211" s="200" t="s">
        <v>44</v>
      </c>
      <c r="O211" s="42"/>
      <c r="P211" s="201">
        <f aca="true" t="shared" si="11" ref="P211:P218">O211*H211</f>
        <v>0</v>
      </c>
      <c r="Q211" s="201">
        <v>0.0001</v>
      </c>
      <c r="R211" s="201">
        <f aca="true" t="shared" si="12" ref="R211:R218">Q211*H211</f>
        <v>0.0002</v>
      </c>
      <c r="S211" s="201">
        <v>0</v>
      </c>
      <c r="T211" s="202">
        <f aca="true" t="shared" si="13" ref="T211:T218">S211*H211</f>
        <v>0</v>
      </c>
      <c r="AR211" s="24" t="s">
        <v>231</v>
      </c>
      <c r="AT211" s="24" t="s">
        <v>156</v>
      </c>
      <c r="AU211" s="24" t="s">
        <v>83</v>
      </c>
      <c r="AY211" s="24" t="s">
        <v>153</v>
      </c>
      <c r="BE211" s="203">
        <f aca="true" t="shared" si="14" ref="BE211:BE218">IF(N211="základní",J211,0)</f>
        <v>0</v>
      </c>
      <c r="BF211" s="203">
        <f aca="true" t="shared" si="15" ref="BF211:BF218">IF(N211="snížená",J211,0)</f>
        <v>0</v>
      </c>
      <c r="BG211" s="203">
        <f aca="true" t="shared" si="16" ref="BG211:BG218">IF(N211="zákl. přenesená",J211,0)</f>
        <v>0</v>
      </c>
      <c r="BH211" s="203">
        <f aca="true" t="shared" si="17" ref="BH211:BH218">IF(N211="sníž. přenesená",J211,0)</f>
        <v>0</v>
      </c>
      <c r="BI211" s="203">
        <f aca="true" t="shared" si="18" ref="BI211:BI218">IF(N211="nulová",J211,0)</f>
        <v>0</v>
      </c>
      <c r="BJ211" s="24" t="s">
        <v>81</v>
      </c>
      <c r="BK211" s="203">
        <f aca="true" t="shared" si="19" ref="BK211:BK218">ROUND(I211*H211,2)</f>
        <v>0</v>
      </c>
      <c r="BL211" s="24" t="s">
        <v>231</v>
      </c>
      <c r="BM211" s="24" t="s">
        <v>970</v>
      </c>
    </row>
    <row r="212" spans="2:65" s="1" customFormat="1" ht="16.5" customHeight="1">
      <c r="B212" s="41"/>
      <c r="C212" s="192" t="s">
        <v>305</v>
      </c>
      <c r="D212" s="192" t="s">
        <v>156</v>
      </c>
      <c r="E212" s="193" t="s">
        <v>971</v>
      </c>
      <c r="F212" s="194" t="s">
        <v>972</v>
      </c>
      <c r="G212" s="195" t="s">
        <v>182</v>
      </c>
      <c r="H212" s="196">
        <v>1</v>
      </c>
      <c r="I212" s="197"/>
      <c r="J212" s="198">
        <f t="shared" si="10"/>
        <v>0</v>
      </c>
      <c r="K212" s="194" t="s">
        <v>948</v>
      </c>
      <c r="L212" s="61"/>
      <c r="M212" s="199" t="s">
        <v>21</v>
      </c>
      <c r="N212" s="200" t="s">
        <v>44</v>
      </c>
      <c r="O212" s="42"/>
      <c r="P212" s="201">
        <f t="shared" si="11"/>
        <v>0</v>
      </c>
      <c r="Q212" s="201">
        <v>0</v>
      </c>
      <c r="R212" s="201">
        <f t="shared" si="12"/>
        <v>0</v>
      </c>
      <c r="S212" s="201">
        <v>0.00028</v>
      </c>
      <c r="T212" s="202">
        <f t="shared" si="13"/>
        <v>0.00028</v>
      </c>
      <c r="AR212" s="24" t="s">
        <v>231</v>
      </c>
      <c r="AT212" s="24" t="s">
        <v>156</v>
      </c>
      <c r="AU212" s="24" t="s">
        <v>83</v>
      </c>
      <c r="AY212" s="24" t="s">
        <v>153</v>
      </c>
      <c r="BE212" s="203">
        <f t="shared" si="14"/>
        <v>0</v>
      </c>
      <c r="BF212" s="203">
        <f t="shared" si="15"/>
        <v>0</v>
      </c>
      <c r="BG212" s="203">
        <f t="shared" si="16"/>
        <v>0</v>
      </c>
      <c r="BH212" s="203">
        <f t="shared" si="17"/>
        <v>0</v>
      </c>
      <c r="BI212" s="203">
        <f t="shared" si="18"/>
        <v>0</v>
      </c>
      <c r="BJ212" s="24" t="s">
        <v>81</v>
      </c>
      <c r="BK212" s="203">
        <f t="shared" si="19"/>
        <v>0</v>
      </c>
      <c r="BL212" s="24" t="s">
        <v>231</v>
      </c>
      <c r="BM212" s="24" t="s">
        <v>973</v>
      </c>
    </row>
    <row r="213" spans="2:65" s="1" customFormat="1" ht="16.5" customHeight="1">
      <c r="B213" s="41"/>
      <c r="C213" s="192" t="s">
        <v>309</v>
      </c>
      <c r="D213" s="192" t="s">
        <v>156</v>
      </c>
      <c r="E213" s="193" t="s">
        <v>974</v>
      </c>
      <c r="F213" s="194" t="s">
        <v>975</v>
      </c>
      <c r="G213" s="195" t="s">
        <v>209</v>
      </c>
      <c r="H213" s="196">
        <v>3</v>
      </c>
      <c r="I213" s="197"/>
      <c r="J213" s="198">
        <f t="shared" si="10"/>
        <v>0</v>
      </c>
      <c r="K213" s="194" t="s">
        <v>948</v>
      </c>
      <c r="L213" s="61"/>
      <c r="M213" s="199" t="s">
        <v>21</v>
      </c>
      <c r="N213" s="200" t="s">
        <v>44</v>
      </c>
      <c r="O213" s="42"/>
      <c r="P213" s="201">
        <f t="shared" si="11"/>
        <v>0</v>
      </c>
      <c r="Q213" s="201">
        <v>3E-05</v>
      </c>
      <c r="R213" s="201">
        <f t="shared" si="12"/>
        <v>9E-05</v>
      </c>
      <c r="S213" s="201">
        <v>0</v>
      </c>
      <c r="T213" s="202">
        <f t="shared" si="13"/>
        <v>0</v>
      </c>
      <c r="AR213" s="24" t="s">
        <v>231</v>
      </c>
      <c r="AT213" s="24" t="s">
        <v>156</v>
      </c>
      <c r="AU213" s="24" t="s">
        <v>83</v>
      </c>
      <c r="AY213" s="24" t="s">
        <v>153</v>
      </c>
      <c r="BE213" s="203">
        <f t="shared" si="14"/>
        <v>0</v>
      </c>
      <c r="BF213" s="203">
        <f t="shared" si="15"/>
        <v>0</v>
      </c>
      <c r="BG213" s="203">
        <f t="shared" si="16"/>
        <v>0</v>
      </c>
      <c r="BH213" s="203">
        <f t="shared" si="17"/>
        <v>0</v>
      </c>
      <c r="BI213" s="203">
        <f t="shared" si="18"/>
        <v>0</v>
      </c>
      <c r="BJ213" s="24" t="s">
        <v>81</v>
      </c>
      <c r="BK213" s="203">
        <f t="shared" si="19"/>
        <v>0</v>
      </c>
      <c r="BL213" s="24" t="s">
        <v>231</v>
      </c>
      <c r="BM213" s="24" t="s">
        <v>976</v>
      </c>
    </row>
    <row r="214" spans="2:65" s="1" customFormat="1" ht="16.5" customHeight="1">
      <c r="B214" s="41"/>
      <c r="C214" s="192" t="s">
        <v>316</v>
      </c>
      <c r="D214" s="192" t="s">
        <v>156</v>
      </c>
      <c r="E214" s="193" t="s">
        <v>360</v>
      </c>
      <c r="F214" s="194" t="s">
        <v>361</v>
      </c>
      <c r="G214" s="195" t="s">
        <v>182</v>
      </c>
      <c r="H214" s="196">
        <v>1</v>
      </c>
      <c r="I214" s="197"/>
      <c r="J214" s="198">
        <f t="shared" si="10"/>
        <v>0</v>
      </c>
      <c r="K214" s="194" t="s">
        <v>21</v>
      </c>
      <c r="L214" s="61"/>
      <c r="M214" s="199" t="s">
        <v>21</v>
      </c>
      <c r="N214" s="200" t="s">
        <v>44</v>
      </c>
      <c r="O214" s="42"/>
      <c r="P214" s="201">
        <f t="shared" si="11"/>
        <v>0</v>
      </c>
      <c r="Q214" s="201">
        <v>0.00396</v>
      </c>
      <c r="R214" s="201">
        <f t="shared" si="12"/>
        <v>0.00396</v>
      </c>
      <c r="S214" s="201">
        <v>0</v>
      </c>
      <c r="T214" s="202">
        <f t="shared" si="13"/>
        <v>0</v>
      </c>
      <c r="AR214" s="24" t="s">
        <v>231</v>
      </c>
      <c r="AT214" s="24" t="s">
        <v>156</v>
      </c>
      <c r="AU214" s="24" t="s">
        <v>83</v>
      </c>
      <c r="AY214" s="24" t="s">
        <v>153</v>
      </c>
      <c r="BE214" s="203">
        <f t="shared" si="14"/>
        <v>0</v>
      </c>
      <c r="BF214" s="203">
        <f t="shared" si="15"/>
        <v>0</v>
      </c>
      <c r="BG214" s="203">
        <f t="shared" si="16"/>
        <v>0</v>
      </c>
      <c r="BH214" s="203">
        <f t="shared" si="17"/>
        <v>0</v>
      </c>
      <c r="BI214" s="203">
        <f t="shared" si="18"/>
        <v>0</v>
      </c>
      <c r="BJ214" s="24" t="s">
        <v>81</v>
      </c>
      <c r="BK214" s="203">
        <f t="shared" si="19"/>
        <v>0</v>
      </c>
      <c r="BL214" s="24" t="s">
        <v>231</v>
      </c>
      <c r="BM214" s="24" t="s">
        <v>977</v>
      </c>
    </row>
    <row r="215" spans="2:65" s="1" customFormat="1" ht="16.5" customHeight="1">
      <c r="B215" s="41"/>
      <c r="C215" s="192" t="s">
        <v>320</v>
      </c>
      <c r="D215" s="192" t="s">
        <v>156</v>
      </c>
      <c r="E215" s="193" t="s">
        <v>364</v>
      </c>
      <c r="F215" s="194" t="s">
        <v>365</v>
      </c>
      <c r="G215" s="195" t="s">
        <v>209</v>
      </c>
      <c r="H215" s="196">
        <v>3</v>
      </c>
      <c r="I215" s="197"/>
      <c r="J215" s="198">
        <f t="shared" si="10"/>
        <v>0</v>
      </c>
      <c r="K215" s="194" t="s">
        <v>21</v>
      </c>
      <c r="L215" s="61"/>
      <c r="M215" s="199" t="s">
        <v>21</v>
      </c>
      <c r="N215" s="200" t="s">
        <v>44</v>
      </c>
      <c r="O215" s="42"/>
      <c r="P215" s="201">
        <f t="shared" si="11"/>
        <v>0</v>
      </c>
      <c r="Q215" s="201">
        <v>0</v>
      </c>
      <c r="R215" s="201">
        <f t="shared" si="12"/>
        <v>0</v>
      </c>
      <c r="S215" s="201">
        <v>0</v>
      </c>
      <c r="T215" s="202">
        <f t="shared" si="13"/>
        <v>0</v>
      </c>
      <c r="AR215" s="24" t="s">
        <v>231</v>
      </c>
      <c r="AT215" s="24" t="s">
        <v>156</v>
      </c>
      <c r="AU215" s="24" t="s">
        <v>83</v>
      </c>
      <c r="AY215" s="24" t="s">
        <v>153</v>
      </c>
      <c r="BE215" s="203">
        <f t="shared" si="14"/>
        <v>0</v>
      </c>
      <c r="BF215" s="203">
        <f t="shared" si="15"/>
        <v>0</v>
      </c>
      <c r="BG215" s="203">
        <f t="shared" si="16"/>
        <v>0</v>
      </c>
      <c r="BH215" s="203">
        <f t="shared" si="17"/>
        <v>0</v>
      </c>
      <c r="BI215" s="203">
        <f t="shared" si="18"/>
        <v>0</v>
      </c>
      <c r="BJ215" s="24" t="s">
        <v>81</v>
      </c>
      <c r="BK215" s="203">
        <f t="shared" si="19"/>
        <v>0</v>
      </c>
      <c r="BL215" s="24" t="s">
        <v>231</v>
      </c>
      <c r="BM215" s="24" t="s">
        <v>978</v>
      </c>
    </row>
    <row r="216" spans="2:65" s="1" customFormat="1" ht="16.5" customHeight="1">
      <c r="B216" s="41"/>
      <c r="C216" s="192" t="s">
        <v>324</v>
      </c>
      <c r="D216" s="192" t="s">
        <v>156</v>
      </c>
      <c r="E216" s="193" t="s">
        <v>368</v>
      </c>
      <c r="F216" s="194" t="s">
        <v>369</v>
      </c>
      <c r="G216" s="195" t="s">
        <v>182</v>
      </c>
      <c r="H216" s="196">
        <v>1</v>
      </c>
      <c r="I216" s="197"/>
      <c r="J216" s="198">
        <f t="shared" si="10"/>
        <v>0</v>
      </c>
      <c r="K216" s="194" t="s">
        <v>21</v>
      </c>
      <c r="L216" s="61"/>
      <c r="M216" s="199" t="s">
        <v>21</v>
      </c>
      <c r="N216" s="200" t="s">
        <v>44</v>
      </c>
      <c r="O216" s="42"/>
      <c r="P216" s="201">
        <f t="shared" si="11"/>
        <v>0</v>
      </c>
      <c r="Q216" s="201">
        <v>0.0001886144</v>
      </c>
      <c r="R216" s="201">
        <f t="shared" si="12"/>
        <v>0.0001886144</v>
      </c>
      <c r="S216" s="201">
        <v>0</v>
      </c>
      <c r="T216" s="202">
        <f t="shared" si="13"/>
        <v>0</v>
      </c>
      <c r="AR216" s="24" t="s">
        <v>231</v>
      </c>
      <c r="AT216" s="24" t="s">
        <v>156</v>
      </c>
      <c r="AU216" s="24" t="s">
        <v>83</v>
      </c>
      <c r="AY216" s="24" t="s">
        <v>153</v>
      </c>
      <c r="BE216" s="203">
        <f t="shared" si="14"/>
        <v>0</v>
      </c>
      <c r="BF216" s="203">
        <f t="shared" si="15"/>
        <v>0</v>
      </c>
      <c r="BG216" s="203">
        <f t="shared" si="16"/>
        <v>0</v>
      </c>
      <c r="BH216" s="203">
        <f t="shared" si="17"/>
        <v>0</v>
      </c>
      <c r="BI216" s="203">
        <f t="shared" si="18"/>
        <v>0</v>
      </c>
      <c r="BJ216" s="24" t="s">
        <v>81</v>
      </c>
      <c r="BK216" s="203">
        <f t="shared" si="19"/>
        <v>0</v>
      </c>
      <c r="BL216" s="24" t="s">
        <v>231</v>
      </c>
      <c r="BM216" s="24" t="s">
        <v>979</v>
      </c>
    </row>
    <row r="217" spans="2:65" s="1" customFormat="1" ht="16.5" customHeight="1">
      <c r="B217" s="41"/>
      <c r="C217" s="192" t="s">
        <v>328</v>
      </c>
      <c r="D217" s="192" t="s">
        <v>156</v>
      </c>
      <c r="E217" s="193" t="s">
        <v>372</v>
      </c>
      <c r="F217" s="194" t="s">
        <v>373</v>
      </c>
      <c r="G217" s="195" t="s">
        <v>182</v>
      </c>
      <c r="H217" s="196">
        <v>1</v>
      </c>
      <c r="I217" s="197"/>
      <c r="J217" s="198">
        <f t="shared" si="10"/>
        <v>0</v>
      </c>
      <c r="K217" s="194" t="s">
        <v>21</v>
      </c>
      <c r="L217" s="61"/>
      <c r="M217" s="199" t="s">
        <v>21</v>
      </c>
      <c r="N217" s="200" t="s">
        <v>44</v>
      </c>
      <c r="O217" s="42"/>
      <c r="P217" s="201">
        <f t="shared" si="11"/>
        <v>0</v>
      </c>
      <c r="Q217" s="201">
        <v>1E-05</v>
      </c>
      <c r="R217" s="201">
        <f t="shared" si="12"/>
        <v>1E-05</v>
      </c>
      <c r="S217" s="201">
        <v>0</v>
      </c>
      <c r="T217" s="202">
        <f t="shared" si="13"/>
        <v>0</v>
      </c>
      <c r="AR217" s="24" t="s">
        <v>231</v>
      </c>
      <c r="AT217" s="24" t="s">
        <v>156</v>
      </c>
      <c r="AU217" s="24" t="s">
        <v>83</v>
      </c>
      <c r="AY217" s="24" t="s">
        <v>153</v>
      </c>
      <c r="BE217" s="203">
        <f t="shared" si="14"/>
        <v>0</v>
      </c>
      <c r="BF217" s="203">
        <f t="shared" si="15"/>
        <v>0</v>
      </c>
      <c r="BG217" s="203">
        <f t="shared" si="16"/>
        <v>0</v>
      </c>
      <c r="BH217" s="203">
        <f t="shared" si="17"/>
        <v>0</v>
      </c>
      <c r="BI217" s="203">
        <f t="shared" si="18"/>
        <v>0</v>
      </c>
      <c r="BJ217" s="24" t="s">
        <v>81</v>
      </c>
      <c r="BK217" s="203">
        <f t="shared" si="19"/>
        <v>0</v>
      </c>
      <c r="BL217" s="24" t="s">
        <v>231</v>
      </c>
      <c r="BM217" s="24" t="s">
        <v>980</v>
      </c>
    </row>
    <row r="218" spans="2:65" s="1" customFormat="1" ht="16.5" customHeight="1">
      <c r="B218" s="41"/>
      <c r="C218" s="192" t="s">
        <v>780</v>
      </c>
      <c r="D218" s="192" t="s">
        <v>156</v>
      </c>
      <c r="E218" s="193" t="s">
        <v>754</v>
      </c>
      <c r="F218" s="194" t="s">
        <v>755</v>
      </c>
      <c r="G218" s="195" t="s">
        <v>312</v>
      </c>
      <c r="H218" s="237"/>
      <c r="I218" s="197"/>
      <c r="J218" s="198">
        <f t="shared" si="10"/>
        <v>0</v>
      </c>
      <c r="K218" s="194" t="s">
        <v>21</v>
      </c>
      <c r="L218" s="61"/>
      <c r="M218" s="199" t="s">
        <v>21</v>
      </c>
      <c r="N218" s="200" t="s">
        <v>44</v>
      </c>
      <c r="O218" s="42"/>
      <c r="P218" s="201">
        <f t="shared" si="11"/>
        <v>0</v>
      </c>
      <c r="Q218" s="201">
        <v>0</v>
      </c>
      <c r="R218" s="201">
        <f t="shared" si="12"/>
        <v>0</v>
      </c>
      <c r="S218" s="201">
        <v>0</v>
      </c>
      <c r="T218" s="202">
        <f t="shared" si="13"/>
        <v>0</v>
      </c>
      <c r="AR218" s="24" t="s">
        <v>231</v>
      </c>
      <c r="AT218" s="24" t="s">
        <v>156</v>
      </c>
      <c r="AU218" s="24" t="s">
        <v>83</v>
      </c>
      <c r="AY218" s="24" t="s">
        <v>153</v>
      </c>
      <c r="BE218" s="203">
        <f t="shared" si="14"/>
        <v>0</v>
      </c>
      <c r="BF218" s="203">
        <f t="shared" si="15"/>
        <v>0</v>
      </c>
      <c r="BG218" s="203">
        <f t="shared" si="16"/>
        <v>0</v>
      </c>
      <c r="BH218" s="203">
        <f t="shared" si="17"/>
        <v>0</v>
      </c>
      <c r="BI218" s="203">
        <f t="shared" si="18"/>
        <v>0</v>
      </c>
      <c r="BJ218" s="24" t="s">
        <v>81</v>
      </c>
      <c r="BK218" s="203">
        <f t="shared" si="19"/>
        <v>0</v>
      </c>
      <c r="BL218" s="24" t="s">
        <v>231</v>
      </c>
      <c r="BM218" s="24" t="s">
        <v>981</v>
      </c>
    </row>
    <row r="219" spans="2:63" s="10" customFormat="1" ht="29.85" customHeight="1">
      <c r="B219" s="176"/>
      <c r="C219" s="177"/>
      <c r="D219" s="178" t="s">
        <v>72</v>
      </c>
      <c r="E219" s="190" t="s">
        <v>375</v>
      </c>
      <c r="F219" s="190" t="s">
        <v>376</v>
      </c>
      <c r="G219" s="177"/>
      <c r="H219" s="177"/>
      <c r="I219" s="180"/>
      <c r="J219" s="191">
        <f>BK219</f>
        <v>0</v>
      </c>
      <c r="K219" s="177"/>
      <c r="L219" s="182"/>
      <c r="M219" s="183"/>
      <c r="N219" s="184"/>
      <c r="O219" s="184"/>
      <c r="P219" s="185">
        <f>SUM(P220:P238)</f>
        <v>0</v>
      </c>
      <c r="Q219" s="184"/>
      <c r="R219" s="185">
        <f>SUM(R220:R238)</f>
        <v>0.0436001</v>
      </c>
      <c r="S219" s="184"/>
      <c r="T219" s="186">
        <f>SUM(T220:T238)</f>
        <v>0.12750999999999998</v>
      </c>
      <c r="AR219" s="187" t="s">
        <v>83</v>
      </c>
      <c r="AT219" s="188" t="s">
        <v>72</v>
      </c>
      <c r="AU219" s="188" t="s">
        <v>81</v>
      </c>
      <c r="AY219" s="187" t="s">
        <v>153</v>
      </c>
      <c r="BK219" s="189">
        <f>SUM(BK220:BK238)</f>
        <v>0</v>
      </c>
    </row>
    <row r="220" spans="2:65" s="1" customFormat="1" ht="16.5" customHeight="1">
      <c r="B220" s="41"/>
      <c r="C220" s="192" t="s">
        <v>332</v>
      </c>
      <c r="D220" s="192" t="s">
        <v>156</v>
      </c>
      <c r="E220" s="193" t="s">
        <v>982</v>
      </c>
      <c r="F220" s="194" t="s">
        <v>983</v>
      </c>
      <c r="G220" s="195" t="s">
        <v>357</v>
      </c>
      <c r="H220" s="196">
        <v>2</v>
      </c>
      <c r="I220" s="197"/>
      <c r="J220" s="198">
        <f aca="true" t="shared" si="20" ref="J220:J238">ROUND(I220*H220,2)</f>
        <v>0</v>
      </c>
      <c r="K220" s="194" t="s">
        <v>948</v>
      </c>
      <c r="L220" s="61"/>
      <c r="M220" s="199" t="s">
        <v>21</v>
      </c>
      <c r="N220" s="200" t="s">
        <v>44</v>
      </c>
      <c r="O220" s="42"/>
      <c r="P220" s="201">
        <f aca="true" t="shared" si="21" ref="P220:P238">O220*H220</f>
        <v>0</v>
      </c>
      <c r="Q220" s="201">
        <v>0</v>
      </c>
      <c r="R220" s="201">
        <f aca="true" t="shared" si="22" ref="R220:R238">Q220*H220</f>
        <v>0</v>
      </c>
      <c r="S220" s="201">
        <v>0.0342</v>
      </c>
      <c r="T220" s="202">
        <f aca="true" t="shared" si="23" ref="T220:T238">S220*H220</f>
        <v>0.0684</v>
      </c>
      <c r="AR220" s="24" t="s">
        <v>231</v>
      </c>
      <c r="AT220" s="24" t="s">
        <v>156</v>
      </c>
      <c r="AU220" s="24" t="s">
        <v>83</v>
      </c>
      <c r="AY220" s="24" t="s">
        <v>153</v>
      </c>
      <c r="BE220" s="203">
        <f aca="true" t="shared" si="24" ref="BE220:BE238">IF(N220="základní",J220,0)</f>
        <v>0</v>
      </c>
      <c r="BF220" s="203">
        <f aca="true" t="shared" si="25" ref="BF220:BF238">IF(N220="snížená",J220,0)</f>
        <v>0</v>
      </c>
      <c r="BG220" s="203">
        <f aca="true" t="shared" si="26" ref="BG220:BG238">IF(N220="zákl. přenesená",J220,0)</f>
        <v>0</v>
      </c>
      <c r="BH220" s="203">
        <f aca="true" t="shared" si="27" ref="BH220:BH238">IF(N220="sníž. přenesená",J220,0)</f>
        <v>0</v>
      </c>
      <c r="BI220" s="203">
        <f aca="true" t="shared" si="28" ref="BI220:BI238">IF(N220="nulová",J220,0)</f>
        <v>0</v>
      </c>
      <c r="BJ220" s="24" t="s">
        <v>81</v>
      </c>
      <c r="BK220" s="203">
        <f aca="true" t="shared" si="29" ref="BK220:BK238">ROUND(I220*H220,2)</f>
        <v>0</v>
      </c>
      <c r="BL220" s="24" t="s">
        <v>231</v>
      </c>
      <c r="BM220" s="24" t="s">
        <v>984</v>
      </c>
    </row>
    <row r="221" spans="2:65" s="1" customFormat="1" ht="16.5" customHeight="1">
      <c r="B221" s="41"/>
      <c r="C221" s="192" t="s">
        <v>336</v>
      </c>
      <c r="D221" s="192" t="s">
        <v>156</v>
      </c>
      <c r="E221" s="193" t="s">
        <v>378</v>
      </c>
      <c r="F221" s="194" t="s">
        <v>379</v>
      </c>
      <c r="G221" s="195" t="s">
        <v>209</v>
      </c>
      <c r="H221" s="196">
        <v>1</v>
      </c>
      <c r="I221" s="197"/>
      <c r="J221" s="198">
        <f t="shared" si="20"/>
        <v>0</v>
      </c>
      <c r="K221" s="194" t="s">
        <v>21</v>
      </c>
      <c r="L221" s="61"/>
      <c r="M221" s="199" t="s">
        <v>21</v>
      </c>
      <c r="N221" s="200" t="s">
        <v>44</v>
      </c>
      <c r="O221" s="42"/>
      <c r="P221" s="201">
        <f t="shared" si="21"/>
        <v>0</v>
      </c>
      <c r="Q221" s="201">
        <v>0.00275</v>
      </c>
      <c r="R221" s="201">
        <f t="shared" si="22"/>
        <v>0.00275</v>
      </c>
      <c r="S221" s="201">
        <v>0</v>
      </c>
      <c r="T221" s="202">
        <f t="shared" si="23"/>
        <v>0</v>
      </c>
      <c r="AR221" s="24" t="s">
        <v>231</v>
      </c>
      <c r="AT221" s="24" t="s">
        <v>156</v>
      </c>
      <c r="AU221" s="24" t="s">
        <v>83</v>
      </c>
      <c r="AY221" s="24" t="s">
        <v>153</v>
      </c>
      <c r="BE221" s="203">
        <f t="shared" si="24"/>
        <v>0</v>
      </c>
      <c r="BF221" s="203">
        <f t="shared" si="25"/>
        <v>0</v>
      </c>
      <c r="BG221" s="203">
        <f t="shared" si="26"/>
        <v>0</v>
      </c>
      <c r="BH221" s="203">
        <f t="shared" si="27"/>
        <v>0</v>
      </c>
      <c r="BI221" s="203">
        <f t="shared" si="28"/>
        <v>0</v>
      </c>
      <c r="BJ221" s="24" t="s">
        <v>81</v>
      </c>
      <c r="BK221" s="203">
        <f t="shared" si="29"/>
        <v>0</v>
      </c>
      <c r="BL221" s="24" t="s">
        <v>231</v>
      </c>
      <c r="BM221" s="24" t="s">
        <v>985</v>
      </c>
    </row>
    <row r="222" spans="2:65" s="1" customFormat="1" ht="16.5" customHeight="1">
      <c r="B222" s="41"/>
      <c r="C222" s="227" t="s">
        <v>340</v>
      </c>
      <c r="D222" s="227" t="s">
        <v>191</v>
      </c>
      <c r="E222" s="228" t="s">
        <v>382</v>
      </c>
      <c r="F222" s="229" t="s">
        <v>383</v>
      </c>
      <c r="G222" s="230" t="s">
        <v>209</v>
      </c>
      <c r="H222" s="231">
        <v>1</v>
      </c>
      <c r="I222" s="232"/>
      <c r="J222" s="233">
        <f t="shared" si="20"/>
        <v>0</v>
      </c>
      <c r="K222" s="229" t="s">
        <v>21</v>
      </c>
      <c r="L222" s="234"/>
      <c r="M222" s="235" t="s">
        <v>21</v>
      </c>
      <c r="N222" s="236" t="s">
        <v>44</v>
      </c>
      <c r="O222" s="42"/>
      <c r="P222" s="201">
        <f t="shared" si="21"/>
        <v>0</v>
      </c>
      <c r="Q222" s="201">
        <v>0.016</v>
      </c>
      <c r="R222" s="201">
        <f t="shared" si="22"/>
        <v>0.016</v>
      </c>
      <c r="S222" s="201">
        <v>0</v>
      </c>
      <c r="T222" s="202">
        <f t="shared" si="23"/>
        <v>0</v>
      </c>
      <c r="AR222" s="24" t="s">
        <v>299</v>
      </c>
      <c r="AT222" s="24" t="s">
        <v>191</v>
      </c>
      <c r="AU222" s="24" t="s">
        <v>83</v>
      </c>
      <c r="AY222" s="24" t="s">
        <v>153</v>
      </c>
      <c r="BE222" s="203">
        <f t="shared" si="24"/>
        <v>0</v>
      </c>
      <c r="BF222" s="203">
        <f t="shared" si="25"/>
        <v>0</v>
      </c>
      <c r="BG222" s="203">
        <f t="shared" si="26"/>
        <v>0</v>
      </c>
      <c r="BH222" s="203">
        <f t="shared" si="27"/>
        <v>0</v>
      </c>
      <c r="BI222" s="203">
        <f t="shared" si="28"/>
        <v>0</v>
      </c>
      <c r="BJ222" s="24" t="s">
        <v>81</v>
      </c>
      <c r="BK222" s="203">
        <f t="shared" si="29"/>
        <v>0</v>
      </c>
      <c r="BL222" s="24" t="s">
        <v>231</v>
      </c>
      <c r="BM222" s="24" t="s">
        <v>986</v>
      </c>
    </row>
    <row r="223" spans="2:65" s="1" customFormat="1" ht="16.5" customHeight="1">
      <c r="B223" s="41"/>
      <c r="C223" s="227" t="s">
        <v>344</v>
      </c>
      <c r="D223" s="227" t="s">
        <v>191</v>
      </c>
      <c r="E223" s="228" t="s">
        <v>386</v>
      </c>
      <c r="F223" s="229" t="s">
        <v>387</v>
      </c>
      <c r="G223" s="230" t="s">
        <v>209</v>
      </c>
      <c r="H223" s="231">
        <v>1</v>
      </c>
      <c r="I223" s="232"/>
      <c r="J223" s="233">
        <f t="shared" si="20"/>
        <v>0</v>
      </c>
      <c r="K223" s="229" t="s">
        <v>21</v>
      </c>
      <c r="L223" s="234"/>
      <c r="M223" s="235" t="s">
        <v>21</v>
      </c>
      <c r="N223" s="236" t="s">
        <v>44</v>
      </c>
      <c r="O223" s="42"/>
      <c r="P223" s="201">
        <f t="shared" si="21"/>
        <v>0</v>
      </c>
      <c r="Q223" s="201">
        <v>0.0013</v>
      </c>
      <c r="R223" s="201">
        <f t="shared" si="22"/>
        <v>0.0013</v>
      </c>
      <c r="S223" s="201">
        <v>0</v>
      </c>
      <c r="T223" s="202">
        <f t="shared" si="23"/>
        <v>0</v>
      </c>
      <c r="AR223" s="24" t="s">
        <v>299</v>
      </c>
      <c r="AT223" s="24" t="s">
        <v>191</v>
      </c>
      <c r="AU223" s="24" t="s">
        <v>83</v>
      </c>
      <c r="AY223" s="24" t="s">
        <v>153</v>
      </c>
      <c r="BE223" s="203">
        <f t="shared" si="24"/>
        <v>0</v>
      </c>
      <c r="BF223" s="203">
        <f t="shared" si="25"/>
        <v>0</v>
      </c>
      <c r="BG223" s="203">
        <f t="shared" si="26"/>
        <v>0</v>
      </c>
      <c r="BH223" s="203">
        <f t="shared" si="27"/>
        <v>0</v>
      </c>
      <c r="BI223" s="203">
        <f t="shared" si="28"/>
        <v>0</v>
      </c>
      <c r="BJ223" s="24" t="s">
        <v>81</v>
      </c>
      <c r="BK223" s="203">
        <f t="shared" si="29"/>
        <v>0</v>
      </c>
      <c r="BL223" s="24" t="s">
        <v>231</v>
      </c>
      <c r="BM223" s="24" t="s">
        <v>987</v>
      </c>
    </row>
    <row r="224" spans="2:65" s="1" customFormat="1" ht="16.5" customHeight="1">
      <c r="B224" s="41"/>
      <c r="C224" s="192" t="s">
        <v>348</v>
      </c>
      <c r="D224" s="192" t="s">
        <v>156</v>
      </c>
      <c r="E224" s="193" t="s">
        <v>988</v>
      </c>
      <c r="F224" s="194" t="s">
        <v>989</v>
      </c>
      <c r="G224" s="195" t="s">
        <v>357</v>
      </c>
      <c r="H224" s="196">
        <v>1</v>
      </c>
      <c r="I224" s="197"/>
      <c r="J224" s="198">
        <f t="shared" si="20"/>
        <v>0</v>
      </c>
      <c r="K224" s="194" t="s">
        <v>948</v>
      </c>
      <c r="L224" s="61"/>
      <c r="M224" s="199" t="s">
        <v>21</v>
      </c>
      <c r="N224" s="200" t="s">
        <v>44</v>
      </c>
      <c r="O224" s="42"/>
      <c r="P224" s="201">
        <f t="shared" si="21"/>
        <v>0</v>
      </c>
      <c r="Q224" s="201">
        <v>0</v>
      </c>
      <c r="R224" s="201">
        <f t="shared" si="22"/>
        <v>0</v>
      </c>
      <c r="S224" s="201">
        <v>0.01946</v>
      </c>
      <c r="T224" s="202">
        <f t="shared" si="23"/>
        <v>0.01946</v>
      </c>
      <c r="AR224" s="24" t="s">
        <v>231</v>
      </c>
      <c r="AT224" s="24" t="s">
        <v>156</v>
      </c>
      <c r="AU224" s="24" t="s">
        <v>83</v>
      </c>
      <c r="AY224" s="24" t="s">
        <v>153</v>
      </c>
      <c r="BE224" s="203">
        <f t="shared" si="24"/>
        <v>0</v>
      </c>
      <c r="BF224" s="203">
        <f t="shared" si="25"/>
        <v>0</v>
      </c>
      <c r="BG224" s="203">
        <f t="shared" si="26"/>
        <v>0</v>
      </c>
      <c r="BH224" s="203">
        <f t="shared" si="27"/>
        <v>0</v>
      </c>
      <c r="BI224" s="203">
        <f t="shared" si="28"/>
        <v>0</v>
      </c>
      <c r="BJ224" s="24" t="s">
        <v>81</v>
      </c>
      <c r="BK224" s="203">
        <f t="shared" si="29"/>
        <v>0</v>
      </c>
      <c r="BL224" s="24" t="s">
        <v>231</v>
      </c>
      <c r="BM224" s="24" t="s">
        <v>990</v>
      </c>
    </row>
    <row r="225" spans="2:65" s="1" customFormat="1" ht="16.5" customHeight="1">
      <c r="B225" s="41"/>
      <c r="C225" s="192" t="s">
        <v>354</v>
      </c>
      <c r="D225" s="192" t="s">
        <v>156</v>
      </c>
      <c r="E225" s="193" t="s">
        <v>390</v>
      </c>
      <c r="F225" s="194" t="s">
        <v>391</v>
      </c>
      <c r="G225" s="195" t="s">
        <v>357</v>
      </c>
      <c r="H225" s="196">
        <v>1</v>
      </c>
      <c r="I225" s="197"/>
      <c r="J225" s="198">
        <f t="shared" si="20"/>
        <v>0</v>
      </c>
      <c r="K225" s="194" t="s">
        <v>948</v>
      </c>
      <c r="L225" s="61"/>
      <c r="M225" s="199" t="s">
        <v>21</v>
      </c>
      <c r="N225" s="200" t="s">
        <v>44</v>
      </c>
      <c r="O225" s="42"/>
      <c r="P225" s="201">
        <f t="shared" si="21"/>
        <v>0</v>
      </c>
      <c r="Q225" s="201">
        <v>0.00264</v>
      </c>
      <c r="R225" s="201">
        <f t="shared" si="22"/>
        <v>0.00264</v>
      </c>
      <c r="S225" s="201">
        <v>0</v>
      </c>
      <c r="T225" s="202">
        <f t="shared" si="23"/>
        <v>0</v>
      </c>
      <c r="AR225" s="24" t="s">
        <v>231</v>
      </c>
      <c r="AT225" s="24" t="s">
        <v>156</v>
      </c>
      <c r="AU225" s="24" t="s">
        <v>83</v>
      </c>
      <c r="AY225" s="24" t="s">
        <v>153</v>
      </c>
      <c r="BE225" s="203">
        <f t="shared" si="24"/>
        <v>0</v>
      </c>
      <c r="BF225" s="203">
        <f t="shared" si="25"/>
        <v>0</v>
      </c>
      <c r="BG225" s="203">
        <f t="shared" si="26"/>
        <v>0</v>
      </c>
      <c r="BH225" s="203">
        <f t="shared" si="27"/>
        <v>0</v>
      </c>
      <c r="BI225" s="203">
        <f t="shared" si="28"/>
        <v>0</v>
      </c>
      <c r="BJ225" s="24" t="s">
        <v>81</v>
      </c>
      <c r="BK225" s="203">
        <f t="shared" si="29"/>
        <v>0</v>
      </c>
      <c r="BL225" s="24" t="s">
        <v>231</v>
      </c>
      <c r="BM225" s="24" t="s">
        <v>991</v>
      </c>
    </row>
    <row r="226" spans="2:65" s="1" customFormat="1" ht="16.5" customHeight="1">
      <c r="B226" s="41"/>
      <c r="C226" s="227" t="s">
        <v>359</v>
      </c>
      <c r="D226" s="227" t="s">
        <v>191</v>
      </c>
      <c r="E226" s="228" t="s">
        <v>394</v>
      </c>
      <c r="F226" s="229" t="s">
        <v>395</v>
      </c>
      <c r="G226" s="230" t="s">
        <v>209</v>
      </c>
      <c r="H226" s="231">
        <v>1</v>
      </c>
      <c r="I226" s="232"/>
      <c r="J226" s="233">
        <f t="shared" si="20"/>
        <v>0</v>
      </c>
      <c r="K226" s="229" t="s">
        <v>948</v>
      </c>
      <c r="L226" s="234"/>
      <c r="M226" s="235" t="s">
        <v>21</v>
      </c>
      <c r="N226" s="236" t="s">
        <v>44</v>
      </c>
      <c r="O226" s="42"/>
      <c r="P226" s="201">
        <f t="shared" si="21"/>
        <v>0</v>
      </c>
      <c r="Q226" s="201">
        <v>0.0165</v>
      </c>
      <c r="R226" s="201">
        <f t="shared" si="22"/>
        <v>0.0165</v>
      </c>
      <c r="S226" s="201">
        <v>0</v>
      </c>
      <c r="T226" s="202">
        <f t="shared" si="23"/>
        <v>0</v>
      </c>
      <c r="AR226" s="24" t="s">
        <v>299</v>
      </c>
      <c r="AT226" s="24" t="s">
        <v>191</v>
      </c>
      <c r="AU226" s="24" t="s">
        <v>83</v>
      </c>
      <c r="AY226" s="24" t="s">
        <v>153</v>
      </c>
      <c r="BE226" s="203">
        <f t="shared" si="24"/>
        <v>0</v>
      </c>
      <c r="BF226" s="203">
        <f t="shared" si="25"/>
        <v>0</v>
      </c>
      <c r="BG226" s="203">
        <f t="shared" si="26"/>
        <v>0</v>
      </c>
      <c r="BH226" s="203">
        <f t="shared" si="27"/>
        <v>0</v>
      </c>
      <c r="BI226" s="203">
        <f t="shared" si="28"/>
        <v>0</v>
      </c>
      <c r="BJ226" s="24" t="s">
        <v>81</v>
      </c>
      <c r="BK226" s="203">
        <f t="shared" si="29"/>
        <v>0</v>
      </c>
      <c r="BL226" s="24" t="s">
        <v>231</v>
      </c>
      <c r="BM226" s="24" t="s">
        <v>992</v>
      </c>
    </row>
    <row r="227" spans="2:65" s="1" customFormat="1" ht="25.5" customHeight="1">
      <c r="B227" s="41"/>
      <c r="C227" s="192" t="s">
        <v>363</v>
      </c>
      <c r="D227" s="192" t="s">
        <v>156</v>
      </c>
      <c r="E227" s="193" t="s">
        <v>398</v>
      </c>
      <c r="F227" s="194" t="s">
        <v>399</v>
      </c>
      <c r="G227" s="195" t="s">
        <v>357</v>
      </c>
      <c r="H227" s="196">
        <v>1</v>
      </c>
      <c r="I227" s="197"/>
      <c r="J227" s="198">
        <f t="shared" si="20"/>
        <v>0</v>
      </c>
      <c r="K227" s="194" t="s">
        <v>21</v>
      </c>
      <c r="L227" s="61"/>
      <c r="M227" s="199" t="s">
        <v>21</v>
      </c>
      <c r="N227" s="200" t="s">
        <v>44</v>
      </c>
      <c r="O227" s="42"/>
      <c r="P227" s="201">
        <f t="shared" si="21"/>
        <v>0</v>
      </c>
      <c r="Q227" s="201">
        <v>0.00085</v>
      </c>
      <c r="R227" s="201">
        <f t="shared" si="22"/>
        <v>0.00085</v>
      </c>
      <c r="S227" s="201">
        <v>0</v>
      </c>
      <c r="T227" s="202">
        <f t="shared" si="23"/>
        <v>0</v>
      </c>
      <c r="AR227" s="24" t="s">
        <v>231</v>
      </c>
      <c r="AT227" s="24" t="s">
        <v>156</v>
      </c>
      <c r="AU227" s="24" t="s">
        <v>83</v>
      </c>
      <c r="AY227" s="24" t="s">
        <v>153</v>
      </c>
      <c r="BE227" s="203">
        <f t="shared" si="24"/>
        <v>0</v>
      </c>
      <c r="BF227" s="203">
        <f t="shared" si="25"/>
        <v>0</v>
      </c>
      <c r="BG227" s="203">
        <f t="shared" si="26"/>
        <v>0</v>
      </c>
      <c r="BH227" s="203">
        <f t="shared" si="27"/>
        <v>0</v>
      </c>
      <c r="BI227" s="203">
        <f t="shared" si="28"/>
        <v>0</v>
      </c>
      <c r="BJ227" s="24" t="s">
        <v>81</v>
      </c>
      <c r="BK227" s="203">
        <f t="shared" si="29"/>
        <v>0</v>
      </c>
      <c r="BL227" s="24" t="s">
        <v>231</v>
      </c>
      <c r="BM227" s="24" t="s">
        <v>993</v>
      </c>
    </row>
    <row r="228" spans="2:65" s="1" customFormat="1" ht="25.5" customHeight="1">
      <c r="B228" s="41"/>
      <c r="C228" s="192" t="s">
        <v>367</v>
      </c>
      <c r="D228" s="192" t="s">
        <v>156</v>
      </c>
      <c r="E228" s="193" t="s">
        <v>402</v>
      </c>
      <c r="F228" s="194" t="s">
        <v>403</v>
      </c>
      <c r="G228" s="195" t="s">
        <v>357</v>
      </c>
      <c r="H228" s="196">
        <v>1</v>
      </c>
      <c r="I228" s="197"/>
      <c r="J228" s="198">
        <f t="shared" si="20"/>
        <v>0</v>
      </c>
      <c r="K228" s="194" t="s">
        <v>948</v>
      </c>
      <c r="L228" s="61"/>
      <c r="M228" s="199" t="s">
        <v>21</v>
      </c>
      <c r="N228" s="200" t="s">
        <v>44</v>
      </c>
      <c r="O228" s="42"/>
      <c r="P228" s="201">
        <f t="shared" si="21"/>
        <v>0</v>
      </c>
      <c r="Q228" s="201">
        <v>0.00085</v>
      </c>
      <c r="R228" s="201">
        <f t="shared" si="22"/>
        <v>0.00085</v>
      </c>
      <c r="S228" s="201">
        <v>0</v>
      </c>
      <c r="T228" s="202">
        <f t="shared" si="23"/>
        <v>0</v>
      </c>
      <c r="AR228" s="24" t="s">
        <v>231</v>
      </c>
      <c r="AT228" s="24" t="s">
        <v>156</v>
      </c>
      <c r="AU228" s="24" t="s">
        <v>83</v>
      </c>
      <c r="AY228" s="24" t="s">
        <v>153</v>
      </c>
      <c r="BE228" s="203">
        <f t="shared" si="24"/>
        <v>0</v>
      </c>
      <c r="BF228" s="203">
        <f t="shared" si="25"/>
        <v>0</v>
      </c>
      <c r="BG228" s="203">
        <f t="shared" si="26"/>
        <v>0</v>
      </c>
      <c r="BH228" s="203">
        <f t="shared" si="27"/>
        <v>0</v>
      </c>
      <c r="BI228" s="203">
        <f t="shared" si="28"/>
        <v>0</v>
      </c>
      <c r="BJ228" s="24" t="s">
        <v>81</v>
      </c>
      <c r="BK228" s="203">
        <f t="shared" si="29"/>
        <v>0</v>
      </c>
      <c r="BL228" s="24" t="s">
        <v>231</v>
      </c>
      <c r="BM228" s="24" t="s">
        <v>994</v>
      </c>
    </row>
    <row r="229" spans="2:65" s="1" customFormat="1" ht="16.5" customHeight="1">
      <c r="B229" s="41"/>
      <c r="C229" s="192" t="s">
        <v>371</v>
      </c>
      <c r="D229" s="192" t="s">
        <v>156</v>
      </c>
      <c r="E229" s="193" t="s">
        <v>995</v>
      </c>
      <c r="F229" s="194" t="s">
        <v>996</v>
      </c>
      <c r="G229" s="195" t="s">
        <v>357</v>
      </c>
      <c r="H229" s="196">
        <v>1</v>
      </c>
      <c r="I229" s="197"/>
      <c r="J229" s="198">
        <f t="shared" si="20"/>
        <v>0</v>
      </c>
      <c r="K229" s="194" t="s">
        <v>948</v>
      </c>
      <c r="L229" s="61"/>
      <c r="M229" s="199" t="s">
        <v>21</v>
      </c>
      <c r="N229" s="200" t="s">
        <v>44</v>
      </c>
      <c r="O229" s="42"/>
      <c r="P229" s="201">
        <f t="shared" si="21"/>
        <v>0</v>
      </c>
      <c r="Q229" s="201">
        <v>0</v>
      </c>
      <c r="R229" s="201">
        <f t="shared" si="22"/>
        <v>0</v>
      </c>
      <c r="S229" s="201">
        <v>0.0347</v>
      </c>
      <c r="T229" s="202">
        <f t="shared" si="23"/>
        <v>0.0347</v>
      </c>
      <c r="AR229" s="24" t="s">
        <v>231</v>
      </c>
      <c r="AT229" s="24" t="s">
        <v>156</v>
      </c>
      <c r="AU229" s="24" t="s">
        <v>83</v>
      </c>
      <c r="AY229" s="24" t="s">
        <v>153</v>
      </c>
      <c r="BE229" s="203">
        <f t="shared" si="24"/>
        <v>0</v>
      </c>
      <c r="BF229" s="203">
        <f t="shared" si="25"/>
        <v>0</v>
      </c>
      <c r="BG229" s="203">
        <f t="shared" si="26"/>
        <v>0</v>
      </c>
      <c r="BH229" s="203">
        <f t="shared" si="27"/>
        <v>0</v>
      </c>
      <c r="BI229" s="203">
        <f t="shared" si="28"/>
        <v>0</v>
      </c>
      <c r="BJ229" s="24" t="s">
        <v>81</v>
      </c>
      <c r="BK229" s="203">
        <f t="shared" si="29"/>
        <v>0</v>
      </c>
      <c r="BL229" s="24" t="s">
        <v>231</v>
      </c>
      <c r="BM229" s="24" t="s">
        <v>997</v>
      </c>
    </row>
    <row r="230" spans="2:65" s="1" customFormat="1" ht="16.5" customHeight="1">
      <c r="B230" s="41"/>
      <c r="C230" s="192" t="s">
        <v>377</v>
      </c>
      <c r="D230" s="192" t="s">
        <v>156</v>
      </c>
      <c r="E230" s="193" t="s">
        <v>998</v>
      </c>
      <c r="F230" s="194" t="s">
        <v>999</v>
      </c>
      <c r="G230" s="195" t="s">
        <v>209</v>
      </c>
      <c r="H230" s="196">
        <v>2</v>
      </c>
      <c r="I230" s="197"/>
      <c r="J230" s="198">
        <f t="shared" si="20"/>
        <v>0</v>
      </c>
      <c r="K230" s="194" t="s">
        <v>948</v>
      </c>
      <c r="L230" s="61"/>
      <c r="M230" s="199" t="s">
        <v>21</v>
      </c>
      <c r="N230" s="200" t="s">
        <v>44</v>
      </c>
      <c r="O230" s="42"/>
      <c r="P230" s="201">
        <f t="shared" si="21"/>
        <v>0</v>
      </c>
      <c r="Q230" s="201">
        <v>0</v>
      </c>
      <c r="R230" s="201">
        <f t="shared" si="22"/>
        <v>0</v>
      </c>
      <c r="S230" s="201">
        <v>0.00049</v>
      </c>
      <c r="T230" s="202">
        <f t="shared" si="23"/>
        <v>0.00098</v>
      </c>
      <c r="AR230" s="24" t="s">
        <v>231</v>
      </c>
      <c r="AT230" s="24" t="s">
        <v>156</v>
      </c>
      <c r="AU230" s="24" t="s">
        <v>83</v>
      </c>
      <c r="AY230" s="24" t="s">
        <v>153</v>
      </c>
      <c r="BE230" s="203">
        <f t="shared" si="24"/>
        <v>0</v>
      </c>
      <c r="BF230" s="203">
        <f t="shared" si="25"/>
        <v>0</v>
      </c>
      <c r="BG230" s="203">
        <f t="shared" si="26"/>
        <v>0</v>
      </c>
      <c r="BH230" s="203">
        <f t="shared" si="27"/>
        <v>0</v>
      </c>
      <c r="BI230" s="203">
        <f t="shared" si="28"/>
        <v>0</v>
      </c>
      <c r="BJ230" s="24" t="s">
        <v>81</v>
      </c>
      <c r="BK230" s="203">
        <f t="shared" si="29"/>
        <v>0</v>
      </c>
      <c r="BL230" s="24" t="s">
        <v>231</v>
      </c>
      <c r="BM230" s="24" t="s">
        <v>1000</v>
      </c>
    </row>
    <row r="231" spans="2:65" s="1" customFormat="1" ht="16.5" customHeight="1">
      <c r="B231" s="41"/>
      <c r="C231" s="192" t="s">
        <v>381</v>
      </c>
      <c r="D231" s="192" t="s">
        <v>156</v>
      </c>
      <c r="E231" s="193" t="s">
        <v>406</v>
      </c>
      <c r="F231" s="194" t="s">
        <v>407</v>
      </c>
      <c r="G231" s="195" t="s">
        <v>408</v>
      </c>
      <c r="H231" s="196">
        <v>1</v>
      </c>
      <c r="I231" s="197"/>
      <c r="J231" s="198">
        <f t="shared" si="20"/>
        <v>0</v>
      </c>
      <c r="K231" s="194" t="s">
        <v>21</v>
      </c>
      <c r="L231" s="61"/>
      <c r="M231" s="199" t="s">
        <v>21</v>
      </c>
      <c r="N231" s="200" t="s">
        <v>44</v>
      </c>
      <c r="O231" s="42"/>
      <c r="P231" s="201">
        <f t="shared" si="21"/>
        <v>0</v>
      </c>
      <c r="Q231" s="201">
        <v>9.01E-05</v>
      </c>
      <c r="R231" s="201">
        <f t="shared" si="22"/>
        <v>9.01E-05</v>
      </c>
      <c r="S231" s="201">
        <v>0</v>
      </c>
      <c r="T231" s="202">
        <f t="shared" si="23"/>
        <v>0</v>
      </c>
      <c r="AR231" s="24" t="s">
        <v>231</v>
      </c>
      <c r="AT231" s="24" t="s">
        <v>156</v>
      </c>
      <c r="AU231" s="24" t="s">
        <v>83</v>
      </c>
      <c r="AY231" s="24" t="s">
        <v>153</v>
      </c>
      <c r="BE231" s="203">
        <f t="shared" si="24"/>
        <v>0</v>
      </c>
      <c r="BF231" s="203">
        <f t="shared" si="25"/>
        <v>0</v>
      </c>
      <c r="BG231" s="203">
        <f t="shared" si="26"/>
        <v>0</v>
      </c>
      <c r="BH231" s="203">
        <f t="shared" si="27"/>
        <v>0</v>
      </c>
      <c r="BI231" s="203">
        <f t="shared" si="28"/>
        <v>0</v>
      </c>
      <c r="BJ231" s="24" t="s">
        <v>81</v>
      </c>
      <c r="BK231" s="203">
        <f t="shared" si="29"/>
        <v>0</v>
      </c>
      <c r="BL231" s="24" t="s">
        <v>231</v>
      </c>
      <c r="BM231" s="24" t="s">
        <v>1001</v>
      </c>
    </row>
    <row r="232" spans="2:65" s="1" customFormat="1" ht="16.5" customHeight="1">
      <c r="B232" s="41"/>
      <c r="C232" s="227" t="s">
        <v>385</v>
      </c>
      <c r="D232" s="227" t="s">
        <v>191</v>
      </c>
      <c r="E232" s="228" t="s">
        <v>411</v>
      </c>
      <c r="F232" s="229" t="s">
        <v>412</v>
      </c>
      <c r="G232" s="230" t="s">
        <v>413</v>
      </c>
      <c r="H232" s="231">
        <v>1</v>
      </c>
      <c r="I232" s="232"/>
      <c r="J232" s="233">
        <f t="shared" si="20"/>
        <v>0</v>
      </c>
      <c r="K232" s="229" t="s">
        <v>21</v>
      </c>
      <c r="L232" s="234"/>
      <c r="M232" s="235" t="s">
        <v>21</v>
      </c>
      <c r="N232" s="236" t="s">
        <v>44</v>
      </c>
      <c r="O232" s="42"/>
      <c r="P232" s="201">
        <f t="shared" si="21"/>
        <v>0</v>
      </c>
      <c r="Q232" s="201">
        <v>0.0003</v>
      </c>
      <c r="R232" s="201">
        <f t="shared" si="22"/>
        <v>0.0003</v>
      </c>
      <c r="S232" s="201">
        <v>0</v>
      </c>
      <c r="T232" s="202">
        <f t="shared" si="23"/>
        <v>0</v>
      </c>
      <c r="AR232" s="24" t="s">
        <v>299</v>
      </c>
      <c r="AT232" s="24" t="s">
        <v>191</v>
      </c>
      <c r="AU232" s="24" t="s">
        <v>83</v>
      </c>
      <c r="AY232" s="24" t="s">
        <v>153</v>
      </c>
      <c r="BE232" s="203">
        <f t="shared" si="24"/>
        <v>0</v>
      </c>
      <c r="BF232" s="203">
        <f t="shared" si="25"/>
        <v>0</v>
      </c>
      <c r="BG232" s="203">
        <f t="shared" si="26"/>
        <v>0</v>
      </c>
      <c r="BH232" s="203">
        <f t="shared" si="27"/>
        <v>0</v>
      </c>
      <c r="BI232" s="203">
        <f t="shared" si="28"/>
        <v>0</v>
      </c>
      <c r="BJ232" s="24" t="s">
        <v>81</v>
      </c>
      <c r="BK232" s="203">
        <f t="shared" si="29"/>
        <v>0</v>
      </c>
      <c r="BL232" s="24" t="s">
        <v>231</v>
      </c>
      <c r="BM232" s="24" t="s">
        <v>1002</v>
      </c>
    </row>
    <row r="233" spans="2:65" s="1" customFormat="1" ht="16.5" customHeight="1">
      <c r="B233" s="41"/>
      <c r="C233" s="192" t="s">
        <v>389</v>
      </c>
      <c r="D233" s="192" t="s">
        <v>156</v>
      </c>
      <c r="E233" s="193" t="s">
        <v>1003</v>
      </c>
      <c r="F233" s="194" t="s">
        <v>1004</v>
      </c>
      <c r="G233" s="195" t="s">
        <v>357</v>
      </c>
      <c r="H233" s="196">
        <v>2</v>
      </c>
      <c r="I233" s="197"/>
      <c r="J233" s="198">
        <f t="shared" si="20"/>
        <v>0</v>
      </c>
      <c r="K233" s="194" t="s">
        <v>948</v>
      </c>
      <c r="L233" s="61"/>
      <c r="M233" s="199" t="s">
        <v>21</v>
      </c>
      <c r="N233" s="200" t="s">
        <v>44</v>
      </c>
      <c r="O233" s="42"/>
      <c r="P233" s="201">
        <f t="shared" si="21"/>
        <v>0</v>
      </c>
      <c r="Q233" s="201">
        <v>0</v>
      </c>
      <c r="R233" s="201">
        <f t="shared" si="22"/>
        <v>0</v>
      </c>
      <c r="S233" s="201">
        <v>0.00156</v>
      </c>
      <c r="T233" s="202">
        <f t="shared" si="23"/>
        <v>0.00312</v>
      </c>
      <c r="AR233" s="24" t="s">
        <v>231</v>
      </c>
      <c r="AT233" s="24" t="s">
        <v>156</v>
      </c>
      <c r="AU233" s="24" t="s">
        <v>83</v>
      </c>
      <c r="AY233" s="24" t="s">
        <v>153</v>
      </c>
      <c r="BE233" s="203">
        <f t="shared" si="24"/>
        <v>0</v>
      </c>
      <c r="BF233" s="203">
        <f t="shared" si="25"/>
        <v>0</v>
      </c>
      <c r="BG233" s="203">
        <f t="shared" si="26"/>
        <v>0</v>
      </c>
      <c r="BH233" s="203">
        <f t="shared" si="27"/>
        <v>0</v>
      </c>
      <c r="BI233" s="203">
        <f t="shared" si="28"/>
        <v>0</v>
      </c>
      <c r="BJ233" s="24" t="s">
        <v>81</v>
      </c>
      <c r="BK233" s="203">
        <f t="shared" si="29"/>
        <v>0</v>
      </c>
      <c r="BL233" s="24" t="s">
        <v>231</v>
      </c>
      <c r="BM233" s="24" t="s">
        <v>1005</v>
      </c>
    </row>
    <row r="234" spans="2:65" s="1" customFormat="1" ht="16.5" customHeight="1">
      <c r="B234" s="41"/>
      <c r="C234" s="192" t="s">
        <v>393</v>
      </c>
      <c r="D234" s="192" t="s">
        <v>156</v>
      </c>
      <c r="E234" s="193" t="s">
        <v>416</v>
      </c>
      <c r="F234" s="194" t="s">
        <v>417</v>
      </c>
      <c r="G234" s="195" t="s">
        <v>357</v>
      </c>
      <c r="H234" s="196">
        <v>1</v>
      </c>
      <c r="I234" s="197"/>
      <c r="J234" s="198">
        <f t="shared" si="20"/>
        <v>0</v>
      </c>
      <c r="K234" s="194" t="s">
        <v>21</v>
      </c>
      <c r="L234" s="61"/>
      <c r="M234" s="199" t="s">
        <v>21</v>
      </c>
      <c r="N234" s="200" t="s">
        <v>44</v>
      </c>
      <c r="O234" s="42"/>
      <c r="P234" s="201">
        <f t="shared" si="21"/>
        <v>0</v>
      </c>
      <c r="Q234" s="201">
        <v>0.0018</v>
      </c>
      <c r="R234" s="201">
        <f t="shared" si="22"/>
        <v>0.0018</v>
      </c>
      <c r="S234" s="201">
        <v>0</v>
      </c>
      <c r="T234" s="202">
        <f t="shared" si="23"/>
        <v>0</v>
      </c>
      <c r="AR234" s="24" t="s">
        <v>231</v>
      </c>
      <c r="AT234" s="24" t="s">
        <v>156</v>
      </c>
      <c r="AU234" s="24" t="s">
        <v>83</v>
      </c>
      <c r="AY234" s="24" t="s">
        <v>153</v>
      </c>
      <c r="BE234" s="203">
        <f t="shared" si="24"/>
        <v>0</v>
      </c>
      <c r="BF234" s="203">
        <f t="shared" si="25"/>
        <v>0</v>
      </c>
      <c r="BG234" s="203">
        <f t="shared" si="26"/>
        <v>0</v>
      </c>
      <c r="BH234" s="203">
        <f t="shared" si="27"/>
        <v>0</v>
      </c>
      <c r="BI234" s="203">
        <f t="shared" si="28"/>
        <v>0</v>
      </c>
      <c r="BJ234" s="24" t="s">
        <v>81</v>
      </c>
      <c r="BK234" s="203">
        <f t="shared" si="29"/>
        <v>0</v>
      </c>
      <c r="BL234" s="24" t="s">
        <v>231</v>
      </c>
      <c r="BM234" s="24" t="s">
        <v>1006</v>
      </c>
    </row>
    <row r="235" spans="2:65" s="1" customFormat="1" ht="16.5" customHeight="1">
      <c r="B235" s="41"/>
      <c r="C235" s="192" t="s">
        <v>397</v>
      </c>
      <c r="D235" s="192" t="s">
        <v>156</v>
      </c>
      <c r="E235" s="193" t="s">
        <v>1007</v>
      </c>
      <c r="F235" s="194" t="s">
        <v>1008</v>
      </c>
      <c r="G235" s="195" t="s">
        <v>209</v>
      </c>
      <c r="H235" s="196">
        <v>1</v>
      </c>
      <c r="I235" s="197"/>
      <c r="J235" s="198">
        <f t="shared" si="20"/>
        <v>0</v>
      </c>
      <c r="K235" s="194" t="s">
        <v>948</v>
      </c>
      <c r="L235" s="61"/>
      <c r="M235" s="199" t="s">
        <v>21</v>
      </c>
      <c r="N235" s="200" t="s">
        <v>44</v>
      </c>
      <c r="O235" s="42"/>
      <c r="P235" s="201">
        <f t="shared" si="21"/>
        <v>0</v>
      </c>
      <c r="Q235" s="201">
        <v>0</v>
      </c>
      <c r="R235" s="201">
        <f t="shared" si="22"/>
        <v>0</v>
      </c>
      <c r="S235" s="201">
        <v>0.00085</v>
      </c>
      <c r="T235" s="202">
        <f t="shared" si="23"/>
        <v>0.00085</v>
      </c>
      <c r="AR235" s="24" t="s">
        <v>231</v>
      </c>
      <c r="AT235" s="24" t="s">
        <v>156</v>
      </c>
      <c r="AU235" s="24" t="s">
        <v>83</v>
      </c>
      <c r="AY235" s="24" t="s">
        <v>153</v>
      </c>
      <c r="BE235" s="203">
        <f t="shared" si="24"/>
        <v>0</v>
      </c>
      <c r="BF235" s="203">
        <f t="shared" si="25"/>
        <v>0</v>
      </c>
      <c r="BG235" s="203">
        <f t="shared" si="26"/>
        <v>0</v>
      </c>
      <c r="BH235" s="203">
        <f t="shared" si="27"/>
        <v>0</v>
      </c>
      <c r="BI235" s="203">
        <f t="shared" si="28"/>
        <v>0</v>
      </c>
      <c r="BJ235" s="24" t="s">
        <v>81</v>
      </c>
      <c r="BK235" s="203">
        <f t="shared" si="29"/>
        <v>0</v>
      </c>
      <c r="BL235" s="24" t="s">
        <v>231</v>
      </c>
      <c r="BM235" s="24" t="s">
        <v>1009</v>
      </c>
    </row>
    <row r="236" spans="2:65" s="1" customFormat="1" ht="16.5" customHeight="1">
      <c r="B236" s="41"/>
      <c r="C236" s="192" t="s">
        <v>401</v>
      </c>
      <c r="D236" s="192" t="s">
        <v>156</v>
      </c>
      <c r="E236" s="193" t="s">
        <v>785</v>
      </c>
      <c r="F236" s="194" t="s">
        <v>786</v>
      </c>
      <c r="G236" s="195" t="s">
        <v>209</v>
      </c>
      <c r="H236" s="196">
        <v>1</v>
      </c>
      <c r="I236" s="197"/>
      <c r="J236" s="198">
        <f t="shared" si="20"/>
        <v>0</v>
      </c>
      <c r="K236" s="194" t="s">
        <v>948</v>
      </c>
      <c r="L236" s="61"/>
      <c r="M236" s="199" t="s">
        <v>21</v>
      </c>
      <c r="N236" s="200" t="s">
        <v>44</v>
      </c>
      <c r="O236" s="42"/>
      <c r="P236" s="201">
        <f t="shared" si="21"/>
        <v>0</v>
      </c>
      <c r="Q236" s="201">
        <v>0.00014</v>
      </c>
      <c r="R236" s="201">
        <f t="shared" si="22"/>
        <v>0.00014</v>
      </c>
      <c r="S236" s="201">
        <v>0</v>
      </c>
      <c r="T236" s="202">
        <f t="shared" si="23"/>
        <v>0</v>
      </c>
      <c r="AR236" s="24" t="s">
        <v>231</v>
      </c>
      <c r="AT236" s="24" t="s">
        <v>156</v>
      </c>
      <c r="AU236" s="24" t="s">
        <v>83</v>
      </c>
      <c r="AY236" s="24" t="s">
        <v>153</v>
      </c>
      <c r="BE236" s="203">
        <f t="shared" si="24"/>
        <v>0</v>
      </c>
      <c r="BF236" s="203">
        <f t="shared" si="25"/>
        <v>0</v>
      </c>
      <c r="BG236" s="203">
        <f t="shared" si="26"/>
        <v>0</v>
      </c>
      <c r="BH236" s="203">
        <f t="shared" si="27"/>
        <v>0</v>
      </c>
      <c r="BI236" s="203">
        <f t="shared" si="28"/>
        <v>0</v>
      </c>
      <c r="BJ236" s="24" t="s">
        <v>81</v>
      </c>
      <c r="BK236" s="203">
        <f t="shared" si="29"/>
        <v>0</v>
      </c>
      <c r="BL236" s="24" t="s">
        <v>231</v>
      </c>
      <c r="BM236" s="24" t="s">
        <v>1010</v>
      </c>
    </row>
    <row r="237" spans="2:65" s="1" customFormat="1" ht="16.5" customHeight="1">
      <c r="B237" s="41"/>
      <c r="C237" s="227" t="s">
        <v>405</v>
      </c>
      <c r="D237" s="227" t="s">
        <v>191</v>
      </c>
      <c r="E237" s="228" t="s">
        <v>789</v>
      </c>
      <c r="F237" s="229" t="s">
        <v>790</v>
      </c>
      <c r="G237" s="230" t="s">
        <v>209</v>
      </c>
      <c r="H237" s="231">
        <v>1</v>
      </c>
      <c r="I237" s="232"/>
      <c r="J237" s="233">
        <f t="shared" si="20"/>
        <v>0</v>
      </c>
      <c r="K237" s="229" t="s">
        <v>948</v>
      </c>
      <c r="L237" s="234"/>
      <c r="M237" s="235" t="s">
        <v>21</v>
      </c>
      <c r="N237" s="236" t="s">
        <v>44</v>
      </c>
      <c r="O237" s="42"/>
      <c r="P237" s="201">
        <f t="shared" si="21"/>
        <v>0</v>
      </c>
      <c r="Q237" s="201">
        <v>0.00038</v>
      </c>
      <c r="R237" s="201">
        <f t="shared" si="22"/>
        <v>0.00038</v>
      </c>
      <c r="S237" s="201">
        <v>0</v>
      </c>
      <c r="T237" s="202">
        <f t="shared" si="23"/>
        <v>0</v>
      </c>
      <c r="AR237" s="24" t="s">
        <v>299</v>
      </c>
      <c r="AT237" s="24" t="s">
        <v>191</v>
      </c>
      <c r="AU237" s="24" t="s">
        <v>83</v>
      </c>
      <c r="AY237" s="24" t="s">
        <v>153</v>
      </c>
      <c r="BE237" s="203">
        <f t="shared" si="24"/>
        <v>0</v>
      </c>
      <c r="BF237" s="203">
        <f t="shared" si="25"/>
        <v>0</v>
      </c>
      <c r="BG237" s="203">
        <f t="shared" si="26"/>
        <v>0</v>
      </c>
      <c r="BH237" s="203">
        <f t="shared" si="27"/>
        <v>0</v>
      </c>
      <c r="BI237" s="203">
        <f t="shared" si="28"/>
        <v>0</v>
      </c>
      <c r="BJ237" s="24" t="s">
        <v>81</v>
      </c>
      <c r="BK237" s="203">
        <f t="shared" si="29"/>
        <v>0</v>
      </c>
      <c r="BL237" s="24" t="s">
        <v>231</v>
      </c>
      <c r="BM237" s="24" t="s">
        <v>1011</v>
      </c>
    </row>
    <row r="238" spans="2:65" s="1" customFormat="1" ht="16.5" customHeight="1">
      <c r="B238" s="41"/>
      <c r="C238" s="192" t="s">
        <v>410</v>
      </c>
      <c r="D238" s="192" t="s">
        <v>156</v>
      </c>
      <c r="E238" s="193" t="s">
        <v>420</v>
      </c>
      <c r="F238" s="194" t="s">
        <v>421</v>
      </c>
      <c r="G238" s="195" t="s">
        <v>312</v>
      </c>
      <c r="H238" s="237"/>
      <c r="I238" s="197"/>
      <c r="J238" s="198">
        <f t="shared" si="20"/>
        <v>0</v>
      </c>
      <c r="K238" s="194" t="s">
        <v>21</v>
      </c>
      <c r="L238" s="61"/>
      <c r="M238" s="199" t="s">
        <v>21</v>
      </c>
      <c r="N238" s="200" t="s">
        <v>44</v>
      </c>
      <c r="O238" s="42"/>
      <c r="P238" s="201">
        <f t="shared" si="21"/>
        <v>0</v>
      </c>
      <c r="Q238" s="201">
        <v>0</v>
      </c>
      <c r="R238" s="201">
        <f t="shared" si="22"/>
        <v>0</v>
      </c>
      <c r="S238" s="201">
        <v>0</v>
      </c>
      <c r="T238" s="202">
        <f t="shared" si="23"/>
        <v>0</v>
      </c>
      <c r="AR238" s="24" t="s">
        <v>231</v>
      </c>
      <c r="AT238" s="24" t="s">
        <v>156</v>
      </c>
      <c r="AU238" s="24" t="s">
        <v>83</v>
      </c>
      <c r="AY238" s="24" t="s">
        <v>153</v>
      </c>
      <c r="BE238" s="203">
        <f t="shared" si="24"/>
        <v>0</v>
      </c>
      <c r="BF238" s="203">
        <f t="shared" si="25"/>
        <v>0</v>
      </c>
      <c r="BG238" s="203">
        <f t="shared" si="26"/>
        <v>0</v>
      </c>
      <c r="BH238" s="203">
        <f t="shared" si="27"/>
        <v>0</v>
      </c>
      <c r="BI238" s="203">
        <f t="shared" si="28"/>
        <v>0</v>
      </c>
      <c r="BJ238" s="24" t="s">
        <v>81</v>
      </c>
      <c r="BK238" s="203">
        <f t="shared" si="29"/>
        <v>0</v>
      </c>
      <c r="BL238" s="24" t="s">
        <v>231</v>
      </c>
      <c r="BM238" s="24" t="s">
        <v>1012</v>
      </c>
    </row>
    <row r="239" spans="2:63" s="10" customFormat="1" ht="29.85" customHeight="1">
      <c r="B239" s="176"/>
      <c r="C239" s="177"/>
      <c r="D239" s="178" t="s">
        <v>72</v>
      </c>
      <c r="E239" s="190" t="s">
        <v>1013</v>
      </c>
      <c r="F239" s="190" t="s">
        <v>1014</v>
      </c>
      <c r="G239" s="177"/>
      <c r="H239" s="177"/>
      <c r="I239" s="180"/>
      <c r="J239" s="191">
        <f>BK239</f>
        <v>0</v>
      </c>
      <c r="K239" s="177"/>
      <c r="L239" s="182"/>
      <c r="M239" s="183"/>
      <c r="N239" s="184"/>
      <c r="O239" s="184"/>
      <c r="P239" s="185">
        <f>SUM(P240:P249)</f>
        <v>0</v>
      </c>
      <c r="Q239" s="184"/>
      <c r="R239" s="185">
        <f>SUM(R240:R249)</f>
        <v>1.043088</v>
      </c>
      <c r="S239" s="184"/>
      <c r="T239" s="186">
        <f>SUM(T240:T249)</f>
        <v>1.3392</v>
      </c>
      <c r="AR239" s="187" t="s">
        <v>83</v>
      </c>
      <c r="AT239" s="188" t="s">
        <v>72</v>
      </c>
      <c r="AU239" s="188" t="s">
        <v>81</v>
      </c>
      <c r="AY239" s="187" t="s">
        <v>153</v>
      </c>
      <c r="BK239" s="189">
        <f>SUM(BK240:BK249)</f>
        <v>0</v>
      </c>
    </row>
    <row r="240" spans="2:65" s="1" customFormat="1" ht="16.5" customHeight="1">
      <c r="B240" s="41"/>
      <c r="C240" s="192" t="s">
        <v>505</v>
      </c>
      <c r="D240" s="192" t="s">
        <v>156</v>
      </c>
      <c r="E240" s="193" t="s">
        <v>873</v>
      </c>
      <c r="F240" s="194" t="s">
        <v>874</v>
      </c>
      <c r="G240" s="195" t="s">
        <v>159</v>
      </c>
      <c r="H240" s="196">
        <v>74.4</v>
      </c>
      <c r="I240" s="197"/>
      <c r="J240" s="198">
        <f>ROUND(I240*H240,2)</f>
        <v>0</v>
      </c>
      <c r="K240" s="194" t="s">
        <v>160</v>
      </c>
      <c r="L240" s="61"/>
      <c r="M240" s="199" t="s">
        <v>21</v>
      </c>
      <c r="N240" s="200" t="s">
        <v>44</v>
      </c>
      <c r="O240" s="42"/>
      <c r="P240" s="201">
        <f>O240*H240</f>
        <v>0</v>
      </c>
      <c r="Q240" s="201">
        <v>0.00012</v>
      </c>
      <c r="R240" s="201">
        <f>Q240*H240</f>
        <v>0.008928</v>
      </c>
      <c r="S240" s="201">
        <v>0</v>
      </c>
      <c r="T240" s="202">
        <f>S240*H240</f>
        <v>0</v>
      </c>
      <c r="AR240" s="24" t="s">
        <v>231</v>
      </c>
      <c r="AT240" s="24" t="s">
        <v>156</v>
      </c>
      <c r="AU240" s="24" t="s">
        <v>83</v>
      </c>
      <c r="AY240" s="24" t="s">
        <v>153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24" t="s">
        <v>81</v>
      </c>
      <c r="BK240" s="203">
        <f>ROUND(I240*H240,2)</f>
        <v>0</v>
      </c>
      <c r="BL240" s="24" t="s">
        <v>231</v>
      </c>
      <c r="BM240" s="24" t="s">
        <v>1015</v>
      </c>
    </row>
    <row r="241" spans="2:51" s="11" customFormat="1" ht="13.5">
      <c r="B241" s="204"/>
      <c r="C241" s="205"/>
      <c r="D241" s="206" t="s">
        <v>163</v>
      </c>
      <c r="E241" s="207" t="s">
        <v>21</v>
      </c>
      <c r="F241" s="208" t="s">
        <v>928</v>
      </c>
      <c r="G241" s="205"/>
      <c r="H241" s="209">
        <v>74.4</v>
      </c>
      <c r="I241" s="210"/>
      <c r="J241" s="205"/>
      <c r="K241" s="205"/>
      <c r="L241" s="211"/>
      <c r="M241" s="212"/>
      <c r="N241" s="213"/>
      <c r="O241" s="213"/>
      <c r="P241" s="213"/>
      <c r="Q241" s="213"/>
      <c r="R241" s="213"/>
      <c r="S241" s="213"/>
      <c r="T241" s="214"/>
      <c r="AT241" s="215" t="s">
        <v>163</v>
      </c>
      <c r="AU241" s="215" t="s">
        <v>83</v>
      </c>
      <c r="AV241" s="11" t="s">
        <v>83</v>
      </c>
      <c r="AW241" s="11" t="s">
        <v>37</v>
      </c>
      <c r="AX241" s="11" t="s">
        <v>73</v>
      </c>
      <c r="AY241" s="215" t="s">
        <v>153</v>
      </c>
    </row>
    <row r="242" spans="2:51" s="12" customFormat="1" ht="13.5">
      <c r="B242" s="216"/>
      <c r="C242" s="217"/>
      <c r="D242" s="206" t="s">
        <v>163</v>
      </c>
      <c r="E242" s="218" t="s">
        <v>21</v>
      </c>
      <c r="F242" s="219" t="s">
        <v>165</v>
      </c>
      <c r="G242" s="217"/>
      <c r="H242" s="220">
        <v>74.4</v>
      </c>
      <c r="I242" s="221"/>
      <c r="J242" s="217"/>
      <c r="K242" s="217"/>
      <c r="L242" s="222"/>
      <c r="M242" s="223"/>
      <c r="N242" s="224"/>
      <c r="O242" s="224"/>
      <c r="P242" s="224"/>
      <c r="Q242" s="224"/>
      <c r="R242" s="224"/>
      <c r="S242" s="224"/>
      <c r="T242" s="225"/>
      <c r="AT242" s="226" t="s">
        <v>163</v>
      </c>
      <c r="AU242" s="226" t="s">
        <v>83</v>
      </c>
      <c r="AV242" s="12" t="s">
        <v>161</v>
      </c>
      <c r="AW242" s="12" t="s">
        <v>37</v>
      </c>
      <c r="AX242" s="12" t="s">
        <v>81</v>
      </c>
      <c r="AY242" s="226" t="s">
        <v>153</v>
      </c>
    </row>
    <row r="243" spans="2:65" s="1" customFormat="1" ht="25.5" customHeight="1">
      <c r="B243" s="41"/>
      <c r="C243" s="192" t="s">
        <v>500</v>
      </c>
      <c r="D243" s="192" t="s">
        <v>156</v>
      </c>
      <c r="E243" s="193" t="s">
        <v>1016</v>
      </c>
      <c r="F243" s="194" t="s">
        <v>1017</v>
      </c>
      <c r="G243" s="195" t="s">
        <v>159</v>
      </c>
      <c r="H243" s="196">
        <v>74.4</v>
      </c>
      <c r="I243" s="197"/>
      <c r="J243" s="198">
        <f>ROUND(I243*H243,2)</f>
        <v>0</v>
      </c>
      <c r="K243" s="194" t="s">
        <v>160</v>
      </c>
      <c r="L243" s="61"/>
      <c r="M243" s="199" t="s">
        <v>21</v>
      </c>
      <c r="N243" s="200" t="s">
        <v>44</v>
      </c>
      <c r="O243" s="42"/>
      <c r="P243" s="201">
        <f>O243*H243</f>
        <v>0</v>
      </c>
      <c r="Q243" s="201">
        <v>0.0139</v>
      </c>
      <c r="R243" s="201">
        <f>Q243*H243</f>
        <v>1.03416</v>
      </c>
      <c r="S243" s="201">
        <v>0</v>
      </c>
      <c r="T243" s="202">
        <f>S243*H243</f>
        <v>0</v>
      </c>
      <c r="AR243" s="24" t="s">
        <v>231</v>
      </c>
      <c r="AT243" s="24" t="s">
        <v>156</v>
      </c>
      <c r="AU243" s="24" t="s">
        <v>83</v>
      </c>
      <c r="AY243" s="24" t="s">
        <v>153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4" t="s">
        <v>81</v>
      </c>
      <c r="BK243" s="203">
        <f>ROUND(I243*H243,2)</f>
        <v>0</v>
      </c>
      <c r="BL243" s="24" t="s">
        <v>231</v>
      </c>
      <c r="BM243" s="24" t="s">
        <v>1018</v>
      </c>
    </row>
    <row r="244" spans="2:51" s="11" customFormat="1" ht="13.5">
      <c r="B244" s="204"/>
      <c r="C244" s="205"/>
      <c r="D244" s="206" t="s">
        <v>163</v>
      </c>
      <c r="E244" s="207" t="s">
        <v>21</v>
      </c>
      <c r="F244" s="208" t="s">
        <v>928</v>
      </c>
      <c r="G244" s="205"/>
      <c r="H244" s="209">
        <v>74.4</v>
      </c>
      <c r="I244" s="210"/>
      <c r="J244" s="205"/>
      <c r="K244" s="205"/>
      <c r="L244" s="211"/>
      <c r="M244" s="212"/>
      <c r="N244" s="213"/>
      <c r="O244" s="213"/>
      <c r="P244" s="213"/>
      <c r="Q244" s="213"/>
      <c r="R244" s="213"/>
      <c r="S244" s="213"/>
      <c r="T244" s="214"/>
      <c r="AT244" s="215" t="s">
        <v>163</v>
      </c>
      <c r="AU244" s="215" t="s">
        <v>83</v>
      </c>
      <c r="AV244" s="11" t="s">
        <v>83</v>
      </c>
      <c r="AW244" s="11" t="s">
        <v>37</v>
      </c>
      <c r="AX244" s="11" t="s">
        <v>73</v>
      </c>
      <c r="AY244" s="215" t="s">
        <v>153</v>
      </c>
    </row>
    <row r="245" spans="2:51" s="12" customFormat="1" ht="13.5">
      <c r="B245" s="216"/>
      <c r="C245" s="217"/>
      <c r="D245" s="206" t="s">
        <v>163</v>
      </c>
      <c r="E245" s="218" t="s">
        <v>21</v>
      </c>
      <c r="F245" s="219" t="s">
        <v>165</v>
      </c>
      <c r="G245" s="217"/>
      <c r="H245" s="220">
        <v>74.4</v>
      </c>
      <c r="I245" s="221"/>
      <c r="J245" s="217"/>
      <c r="K245" s="217"/>
      <c r="L245" s="222"/>
      <c r="M245" s="223"/>
      <c r="N245" s="224"/>
      <c r="O245" s="224"/>
      <c r="P245" s="224"/>
      <c r="Q245" s="224"/>
      <c r="R245" s="224"/>
      <c r="S245" s="224"/>
      <c r="T245" s="225"/>
      <c r="AT245" s="226" t="s">
        <v>163</v>
      </c>
      <c r="AU245" s="226" t="s">
        <v>83</v>
      </c>
      <c r="AV245" s="12" t="s">
        <v>161</v>
      </c>
      <c r="AW245" s="12" t="s">
        <v>37</v>
      </c>
      <c r="AX245" s="12" t="s">
        <v>81</v>
      </c>
      <c r="AY245" s="226" t="s">
        <v>153</v>
      </c>
    </row>
    <row r="246" spans="2:65" s="1" customFormat="1" ht="16.5" customHeight="1">
      <c r="B246" s="41"/>
      <c r="C246" s="192" t="s">
        <v>509</v>
      </c>
      <c r="D246" s="192" t="s">
        <v>156</v>
      </c>
      <c r="E246" s="193" t="s">
        <v>1019</v>
      </c>
      <c r="F246" s="194" t="s">
        <v>1020</v>
      </c>
      <c r="G246" s="195" t="s">
        <v>159</v>
      </c>
      <c r="H246" s="196">
        <v>74.4</v>
      </c>
      <c r="I246" s="197"/>
      <c r="J246" s="198">
        <f>ROUND(I246*H246,2)</f>
        <v>0</v>
      </c>
      <c r="K246" s="194" t="s">
        <v>160</v>
      </c>
      <c r="L246" s="61"/>
      <c r="M246" s="199" t="s">
        <v>21</v>
      </c>
      <c r="N246" s="200" t="s">
        <v>44</v>
      </c>
      <c r="O246" s="42"/>
      <c r="P246" s="201">
        <f>O246*H246</f>
        <v>0</v>
      </c>
      <c r="Q246" s="201">
        <v>0</v>
      </c>
      <c r="R246" s="201">
        <f>Q246*H246</f>
        <v>0</v>
      </c>
      <c r="S246" s="201">
        <v>0.018</v>
      </c>
      <c r="T246" s="202">
        <f>S246*H246</f>
        <v>1.3392</v>
      </c>
      <c r="AR246" s="24" t="s">
        <v>231</v>
      </c>
      <c r="AT246" s="24" t="s">
        <v>156</v>
      </c>
      <c r="AU246" s="24" t="s">
        <v>83</v>
      </c>
      <c r="AY246" s="24" t="s">
        <v>153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24" t="s">
        <v>81</v>
      </c>
      <c r="BK246" s="203">
        <f>ROUND(I246*H246,2)</f>
        <v>0</v>
      </c>
      <c r="BL246" s="24" t="s">
        <v>231</v>
      </c>
      <c r="BM246" s="24" t="s">
        <v>1021</v>
      </c>
    </row>
    <row r="247" spans="2:51" s="11" customFormat="1" ht="13.5">
      <c r="B247" s="204"/>
      <c r="C247" s="205"/>
      <c r="D247" s="206" t="s">
        <v>163</v>
      </c>
      <c r="E247" s="207" t="s">
        <v>21</v>
      </c>
      <c r="F247" s="208" t="s">
        <v>1022</v>
      </c>
      <c r="G247" s="205"/>
      <c r="H247" s="209">
        <v>74.4</v>
      </c>
      <c r="I247" s="210"/>
      <c r="J247" s="205"/>
      <c r="K247" s="205"/>
      <c r="L247" s="211"/>
      <c r="M247" s="212"/>
      <c r="N247" s="213"/>
      <c r="O247" s="213"/>
      <c r="P247" s="213"/>
      <c r="Q247" s="213"/>
      <c r="R247" s="213"/>
      <c r="S247" s="213"/>
      <c r="T247" s="214"/>
      <c r="AT247" s="215" t="s">
        <v>163</v>
      </c>
      <c r="AU247" s="215" t="s">
        <v>83</v>
      </c>
      <c r="AV247" s="11" t="s">
        <v>83</v>
      </c>
      <c r="AW247" s="11" t="s">
        <v>37</v>
      </c>
      <c r="AX247" s="11" t="s">
        <v>73</v>
      </c>
      <c r="AY247" s="215" t="s">
        <v>153</v>
      </c>
    </row>
    <row r="248" spans="2:51" s="12" customFormat="1" ht="13.5">
      <c r="B248" s="216"/>
      <c r="C248" s="217"/>
      <c r="D248" s="206" t="s">
        <v>163</v>
      </c>
      <c r="E248" s="218" t="s">
        <v>21</v>
      </c>
      <c r="F248" s="219" t="s">
        <v>165</v>
      </c>
      <c r="G248" s="217"/>
      <c r="H248" s="220">
        <v>74.4</v>
      </c>
      <c r="I248" s="221"/>
      <c r="J248" s="217"/>
      <c r="K248" s="217"/>
      <c r="L248" s="222"/>
      <c r="M248" s="223"/>
      <c r="N248" s="224"/>
      <c r="O248" s="224"/>
      <c r="P248" s="224"/>
      <c r="Q248" s="224"/>
      <c r="R248" s="224"/>
      <c r="S248" s="224"/>
      <c r="T248" s="225"/>
      <c r="AT248" s="226" t="s">
        <v>163</v>
      </c>
      <c r="AU248" s="226" t="s">
        <v>83</v>
      </c>
      <c r="AV248" s="12" t="s">
        <v>161</v>
      </c>
      <c r="AW248" s="12" t="s">
        <v>37</v>
      </c>
      <c r="AX248" s="12" t="s">
        <v>81</v>
      </c>
      <c r="AY248" s="226" t="s">
        <v>153</v>
      </c>
    </row>
    <row r="249" spans="2:65" s="1" customFormat="1" ht="38.25" customHeight="1">
      <c r="B249" s="41"/>
      <c r="C249" s="192" t="s">
        <v>513</v>
      </c>
      <c r="D249" s="192" t="s">
        <v>156</v>
      </c>
      <c r="E249" s="193" t="s">
        <v>1023</v>
      </c>
      <c r="F249" s="194" t="s">
        <v>1024</v>
      </c>
      <c r="G249" s="195" t="s">
        <v>312</v>
      </c>
      <c r="H249" s="237"/>
      <c r="I249" s="197"/>
      <c r="J249" s="198">
        <f>ROUND(I249*H249,2)</f>
        <v>0</v>
      </c>
      <c r="K249" s="194" t="s">
        <v>160</v>
      </c>
      <c r="L249" s="61"/>
      <c r="M249" s="199" t="s">
        <v>21</v>
      </c>
      <c r="N249" s="200" t="s">
        <v>44</v>
      </c>
      <c r="O249" s="42"/>
      <c r="P249" s="201">
        <f>O249*H249</f>
        <v>0</v>
      </c>
      <c r="Q249" s="201">
        <v>0</v>
      </c>
      <c r="R249" s="201">
        <f>Q249*H249</f>
        <v>0</v>
      </c>
      <c r="S249" s="201">
        <v>0</v>
      </c>
      <c r="T249" s="202">
        <f>S249*H249</f>
        <v>0</v>
      </c>
      <c r="AR249" s="24" t="s">
        <v>231</v>
      </c>
      <c r="AT249" s="24" t="s">
        <v>156</v>
      </c>
      <c r="AU249" s="24" t="s">
        <v>83</v>
      </c>
      <c r="AY249" s="24" t="s">
        <v>153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24" t="s">
        <v>81</v>
      </c>
      <c r="BK249" s="203">
        <f>ROUND(I249*H249,2)</f>
        <v>0</v>
      </c>
      <c r="BL249" s="24" t="s">
        <v>231</v>
      </c>
      <c r="BM249" s="24" t="s">
        <v>1025</v>
      </c>
    </row>
    <row r="250" spans="2:63" s="10" customFormat="1" ht="29.85" customHeight="1">
      <c r="B250" s="176"/>
      <c r="C250" s="177"/>
      <c r="D250" s="178" t="s">
        <v>72</v>
      </c>
      <c r="E250" s="190" t="s">
        <v>489</v>
      </c>
      <c r="F250" s="190" t="s">
        <v>490</v>
      </c>
      <c r="G250" s="177"/>
      <c r="H250" s="177"/>
      <c r="I250" s="180"/>
      <c r="J250" s="191">
        <f>BK250</f>
        <v>0</v>
      </c>
      <c r="K250" s="177"/>
      <c r="L250" s="182"/>
      <c r="M250" s="183"/>
      <c r="N250" s="184"/>
      <c r="O250" s="184"/>
      <c r="P250" s="185">
        <f>SUM(P251:P256)</f>
        <v>0</v>
      </c>
      <c r="Q250" s="184"/>
      <c r="R250" s="185">
        <f>SUM(R251:R256)</f>
        <v>0</v>
      </c>
      <c r="S250" s="184"/>
      <c r="T250" s="186">
        <f>SUM(T251:T256)</f>
        <v>0.222776</v>
      </c>
      <c r="AR250" s="187" t="s">
        <v>83</v>
      </c>
      <c r="AT250" s="188" t="s">
        <v>72</v>
      </c>
      <c r="AU250" s="188" t="s">
        <v>81</v>
      </c>
      <c r="AY250" s="187" t="s">
        <v>153</v>
      </c>
      <c r="BK250" s="189">
        <f>SUM(BK251:BK256)</f>
        <v>0</v>
      </c>
    </row>
    <row r="251" spans="2:65" s="1" customFormat="1" ht="25.5" customHeight="1">
      <c r="B251" s="41"/>
      <c r="C251" s="192" t="s">
        <v>518</v>
      </c>
      <c r="D251" s="192" t="s">
        <v>156</v>
      </c>
      <c r="E251" s="193" t="s">
        <v>1026</v>
      </c>
      <c r="F251" s="194" t="s">
        <v>1027</v>
      </c>
      <c r="G251" s="195" t="s">
        <v>159</v>
      </c>
      <c r="H251" s="196">
        <v>5.952</v>
      </c>
      <c r="I251" s="197"/>
      <c r="J251" s="198">
        <f>ROUND(I251*H251,2)</f>
        <v>0</v>
      </c>
      <c r="K251" s="194" t="s">
        <v>160</v>
      </c>
      <c r="L251" s="61"/>
      <c r="M251" s="199" t="s">
        <v>21</v>
      </c>
      <c r="N251" s="200" t="s">
        <v>44</v>
      </c>
      <c r="O251" s="42"/>
      <c r="P251" s="201">
        <f>O251*H251</f>
        <v>0</v>
      </c>
      <c r="Q251" s="201">
        <v>0</v>
      </c>
      <c r="R251" s="201">
        <f>Q251*H251</f>
        <v>0</v>
      </c>
      <c r="S251" s="201">
        <v>0.03175</v>
      </c>
      <c r="T251" s="202">
        <f>S251*H251</f>
        <v>0.188976</v>
      </c>
      <c r="AR251" s="24" t="s">
        <v>231</v>
      </c>
      <c r="AT251" s="24" t="s">
        <v>156</v>
      </c>
      <c r="AU251" s="24" t="s">
        <v>83</v>
      </c>
      <c r="AY251" s="24" t="s">
        <v>153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24" t="s">
        <v>81</v>
      </c>
      <c r="BK251" s="203">
        <f>ROUND(I251*H251,2)</f>
        <v>0</v>
      </c>
      <c r="BL251" s="24" t="s">
        <v>231</v>
      </c>
      <c r="BM251" s="24" t="s">
        <v>1028</v>
      </c>
    </row>
    <row r="252" spans="2:51" s="11" customFormat="1" ht="13.5">
      <c r="B252" s="204"/>
      <c r="C252" s="205"/>
      <c r="D252" s="206" t="s">
        <v>163</v>
      </c>
      <c r="E252" s="207" t="s">
        <v>21</v>
      </c>
      <c r="F252" s="208" t="s">
        <v>1029</v>
      </c>
      <c r="G252" s="205"/>
      <c r="H252" s="209">
        <v>5.952</v>
      </c>
      <c r="I252" s="210"/>
      <c r="J252" s="205"/>
      <c r="K252" s="205"/>
      <c r="L252" s="211"/>
      <c r="M252" s="212"/>
      <c r="N252" s="213"/>
      <c r="O252" s="213"/>
      <c r="P252" s="213"/>
      <c r="Q252" s="213"/>
      <c r="R252" s="213"/>
      <c r="S252" s="213"/>
      <c r="T252" s="214"/>
      <c r="AT252" s="215" t="s">
        <v>163</v>
      </c>
      <c r="AU252" s="215" t="s">
        <v>83</v>
      </c>
      <c r="AV252" s="11" t="s">
        <v>83</v>
      </c>
      <c r="AW252" s="11" t="s">
        <v>37</v>
      </c>
      <c r="AX252" s="11" t="s">
        <v>73</v>
      </c>
      <c r="AY252" s="215" t="s">
        <v>153</v>
      </c>
    </row>
    <row r="253" spans="2:51" s="12" customFormat="1" ht="13.5">
      <c r="B253" s="216"/>
      <c r="C253" s="217"/>
      <c r="D253" s="206" t="s">
        <v>163</v>
      </c>
      <c r="E253" s="218" t="s">
        <v>21</v>
      </c>
      <c r="F253" s="219" t="s">
        <v>165</v>
      </c>
      <c r="G253" s="217"/>
      <c r="H253" s="220">
        <v>5.952</v>
      </c>
      <c r="I253" s="221"/>
      <c r="J253" s="217"/>
      <c r="K253" s="217"/>
      <c r="L253" s="222"/>
      <c r="M253" s="223"/>
      <c r="N253" s="224"/>
      <c r="O253" s="224"/>
      <c r="P253" s="224"/>
      <c r="Q253" s="224"/>
      <c r="R253" s="224"/>
      <c r="S253" s="224"/>
      <c r="T253" s="225"/>
      <c r="AT253" s="226" t="s">
        <v>163</v>
      </c>
      <c r="AU253" s="226" t="s">
        <v>83</v>
      </c>
      <c r="AV253" s="12" t="s">
        <v>161</v>
      </c>
      <c r="AW253" s="12" t="s">
        <v>37</v>
      </c>
      <c r="AX253" s="12" t="s">
        <v>81</v>
      </c>
      <c r="AY253" s="226" t="s">
        <v>153</v>
      </c>
    </row>
    <row r="254" spans="2:65" s="1" customFormat="1" ht="25.5" customHeight="1">
      <c r="B254" s="41"/>
      <c r="C254" s="192" t="s">
        <v>523</v>
      </c>
      <c r="D254" s="192" t="s">
        <v>156</v>
      </c>
      <c r="E254" s="193" t="s">
        <v>1030</v>
      </c>
      <c r="F254" s="194" t="s">
        <v>1031</v>
      </c>
      <c r="G254" s="195" t="s">
        <v>209</v>
      </c>
      <c r="H254" s="196">
        <v>2</v>
      </c>
      <c r="I254" s="197"/>
      <c r="J254" s="198">
        <f>ROUND(I254*H254,2)</f>
        <v>0</v>
      </c>
      <c r="K254" s="194" t="s">
        <v>160</v>
      </c>
      <c r="L254" s="61"/>
      <c r="M254" s="199" t="s">
        <v>21</v>
      </c>
      <c r="N254" s="200" t="s">
        <v>44</v>
      </c>
      <c r="O254" s="42"/>
      <c r="P254" s="201">
        <f>O254*H254</f>
        <v>0</v>
      </c>
      <c r="Q254" s="201">
        <v>0</v>
      </c>
      <c r="R254" s="201">
        <f>Q254*H254</f>
        <v>0</v>
      </c>
      <c r="S254" s="201">
        <v>0.0169</v>
      </c>
      <c r="T254" s="202">
        <f>S254*H254</f>
        <v>0.0338</v>
      </c>
      <c r="AR254" s="24" t="s">
        <v>231</v>
      </c>
      <c r="AT254" s="24" t="s">
        <v>156</v>
      </c>
      <c r="AU254" s="24" t="s">
        <v>83</v>
      </c>
      <c r="AY254" s="24" t="s">
        <v>153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24" t="s">
        <v>81</v>
      </c>
      <c r="BK254" s="203">
        <f>ROUND(I254*H254,2)</f>
        <v>0</v>
      </c>
      <c r="BL254" s="24" t="s">
        <v>231</v>
      </c>
      <c r="BM254" s="24" t="s">
        <v>1032</v>
      </c>
    </row>
    <row r="255" spans="2:51" s="11" customFormat="1" ht="13.5">
      <c r="B255" s="204"/>
      <c r="C255" s="205"/>
      <c r="D255" s="206" t="s">
        <v>163</v>
      </c>
      <c r="E255" s="207" t="s">
        <v>21</v>
      </c>
      <c r="F255" s="208" t="s">
        <v>1033</v>
      </c>
      <c r="G255" s="205"/>
      <c r="H255" s="209">
        <v>2</v>
      </c>
      <c r="I255" s="210"/>
      <c r="J255" s="205"/>
      <c r="K255" s="205"/>
      <c r="L255" s="211"/>
      <c r="M255" s="212"/>
      <c r="N255" s="213"/>
      <c r="O255" s="213"/>
      <c r="P255" s="213"/>
      <c r="Q255" s="213"/>
      <c r="R255" s="213"/>
      <c r="S255" s="213"/>
      <c r="T255" s="214"/>
      <c r="AT255" s="215" t="s">
        <v>163</v>
      </c>
      <c r="AU255" s="215" t="s">
        <v>83</v>
      </c>
      <c r="AV255" s="11" t="s">
        <v>83</v>
      </c>
      <c r="AW255" s="11" t="s">
        <v>37</v>
      </c>
      <c r="AX255" s="11" t="s">
        <v>73</v>
      </c>
      <c r="AY255" s="215" t="s">
        <v>153</v>
      </c>
    </row>
    <row r="256" spans="2:51" s="12" customFormat="1" ht="13.5">
      <c r="B256" s="216"/>
      <c r="C256" s="217"/>
      <c r="D256" s="206" t="s">
        <v>163</v>
      </c>
      <c r="E256" s="218" t="s">
        <v>21</v>
      </c>
      <c r="F256" s="219" t="s">
        <v>165</v>
      </c>
      <c r="G256" s="217"/>
      <c r="H256" s="220">
        <v>2</v>
      </c>
      <c r="I256" s="221"/>
      <c r="J256" s="217"/>
      <c r="K256" s="217"/>
      <c r="L256" s="222"/>
      <c r="M256" s="223"/>
      <c r="N256" s="224"/>
      <c r="O256" s="224"/>
      <c r="P256" s="224"/>
      <c r="Q256" s="224"/>
      <c r="R256" s="224"/>
      <c r="S256" s="224"/>
      <c r="T256" s="225"/>
      <c r="AT256" s="226" t="s">
        <v>163</v>
      </c>
      <c r="AU256" s="226" t="s">
        <v>83</v>
      </c>
      <c r="AV256" s="12" t="s">
        <v>161</v>
      </c>
      <c r="AW256" s="12" t="s">
        <v>37</v>
      </c>
      <c r="AX256" s="12" t="s">
        <v>81</v>
      </c>
      <c r="AY256" s="226" t="s">
        <v>153</v>
      </c>
    </row>
    <row r="257" spans="2:63" s="10" customFormat="1" ht="29.85" customHeight="1">
      <c r="B257" s="176"/>
      <c r="C257" s="177"/>
      <c r="D257" s="178" t="s">
        <v>72</v>
      </c>
      <c r="E257" s="190" t="s">
        <v>545</v>
      </c>
      <c r="F257" s="190" t="s">
        <v>546</v>
      </c>
      <c r="G257" s="177"/>
      <c r="H257" s="177"/>
      <c r="I257" s="180"/>
      <c r="J257" s="191">
        <f>BK257</f>
        <v>0</v>
      </c>
      <c r="K257" s="177"/>
      <c r="L257" s="182"/>
      <c r="M257" s="183"/>
      <c r="N257" s="184"/>
      <c r="O257" s="184"/>
      <c r="P257" s="185">
        <f>SUM(P258:P270)</f>
        <v>0</v>
      </c>
      <c r="Q257" s="184"/>
      <c r="R257" s="185">
        <f>SUM(R258:R270)</f>
        <v>0.02266</v>
      </c>
      <c r="S257" s="184"/>
      <c r="T257" s="186">
        <f>SUM(T258:T270)</f>
        <v>0</v>
      </c>
      <c r="AR257" s="187" t="s">
        <v>83</v>
      </c>
      <c r="AT257" s="188" t="s">
        <v>72</v>
      </c>
      <c r="AU257" s="188" t="s">
        <v>81</v>
      </c>
      <c r="AY257" s="187" t="s">
        <v>153</v>
      </c>
      <c r="BK257" s="189">
        <f>SUM(BK258:BK270)</f>
        <v>0</v>
      </c>
    </row>
    <row r="258" spans="2:65" s="1" customFormat="1" ht="25.5" customHeight="1">
      <c r="B258" s="41"/>
      <c r="C258" s="192" t="s">
        <v>527</v>
      </c>
      <c r="D258" s="192" t="s">
        <v>156</v>
      </c>
      <c r="E258" s="193" t="s">
        <v>1034</v>
      </c>
      <c r="F258" s="194" t="s">
        <v>1035</v>
      </c>
      <c r="G258" s="195" t="s">
        <v>209</v>
      </c>
      <c r="H258" s="196">
        <v>1</v>
      </c>
      <c r="I258" s="197"/>
      <c r="J258" s="198">
        <f>ROUND(I258*H258,2)</f>
        <v>0</v>
      </c>
      <c r="K258" s="194" t="s">
        <v>160</v>
      </c>
      <c r="L258" s="61"/>
      <c r="M258" s="199" t="s">
        <v>21</v>
      </c>
      <c r="N258" s="200" t="s">
        <v>44</v>
      </c>
      <c r="O258" s="42"/>
      <c r="P258" s="201">
        <f>O258*H258</f>
        <v>0</v>
      </c>
      <c r="Q258" s="201">
        <v>0</v>
      </c>
      <c r="R258" s="201">
        <f>Q258*H258</f>
        <v>0</v>
      </c>
      <c r="S258" s="201">
        <v>0</v>
      </c>
      <c r="T258" s="202">
        <f>S258*H258</f>
        <v>0</v>
      </c>
      <c r="AR258" s="24" t="s">
        <v>231</v>
      </c>
      <c r="AT258" s="24" t="s">
        <v>156</v>
      </c>
      <c r="AU258" s="24" t="s">
        <v>83</v>
      </c>
      <c r="AY258" s="24" t="s">
        <v>153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24" t="s">
        <v>81</v>
      </c>
      <c r="BK258" s="203">
        <f>ROUND(I258*H258,2)</f>
        <v>0</v>
      </c>
      <c r="BL258" s="24" t="s">
        <v>231</v>
      </c>
      <c r="BM258" s="24" t="s">
        <v>1036</v>
      </c>
    </row>
    <row r="259" spans="2:51" s="11" customFormat="1" ht="13.5">
      <c r="B259" s="204"/>
      <c r="C259" s="205"/>
      <c r="D259" s="206" t="s">
        <v>163</v>
      </c>
      <c r="E259" s="207" t="s">
        <v>21</v>
      </c>
      <c r="F259" s="208" t="s">
        <v>81</v>
      </c>
      <c r="G259" s="205"/>
      <c r="H259" s="209">
        <v>1</v>
      </c>
      <c r="I259" s="210"/>
      <c r="J259" s="205"/>
      <c r="K259" s="205"/>
      <c r="L259" s="211"/>
      <c r="M259" s="212"/>
      <c r="N259" s="213"/>
      <c r="O259" s="213"/>
      <c r="P259" s="213"/>
      <c r="Q259" s="213"/>
      <c r="R259" s="213"/>
      <c r="S259" s="213"/>
      <c r="T259" s="214"/>
      <c r="AT259" s="215" t="s">
        <v>163</v>
      </c>
      <c r="AU259" s="215" t="s">
        <v>83</v>
      </c>
      <c r="AV259" s="11" t="s">
        <v>83</v>
      </c>
      <c r="AW259" s="11" t="s">
        <v>37</v>
      </c>
      <c r="AX259" s="11" t="s">
        <v>73</v>
      </c>
      <c r="AY259" s="215" t="s">
        <v>153</v>
      </c>
    </row>
    <row r="260" spans="2:51" s="12" customFormat="1" ht="13.5">
      <c r="B260" s="216"/>
      <c r="C260" s="217"/>
      <c r="D260" s="206" t="s">
        <v>163</v>
      </c>
      <c r="E260" s="218" t="s">
        <v>21</v>
      </c>
      <c r="F260" s="219" t="s">
        <v>165</v>
      </c>
      <c r="G260" s="217"/>
      <c r="H260" s="220">
        <v>1</v>
      </c>
      <c r="I260" s="221"/>
      <c r="J260" s="217"/>
      <c r="K260" s="217"/>
      <c r="L260" s="222"/>
      <c r="M260" s="223"/>
      <c r="N260" s="224"/>
      <c r="O260" s="224"/>
      <c r="P260" s="224"/>
      <c r="Q260" s="224"/>
      <c r="R260" s="224"/>
      <c r="S260" s="224"/>
      <c r="T260" s="225"/>
      <c r="AT260" s="226" t="s">
        <v>163</v>
      </c>
      <c r="AU260" s="226" t="s">
        <v>83</v>
      </c>
      <c r="AV260" s="12" t="s">
        <v>161</v>
      </c>
      <c r="AW260" s="12" t="s">
        <v>37</v>
      </c>
      <c r="AX260" s="12" t="s">
        <v>81</v>
      </c>
      <c r="AY260" s="226" t="s">
        <v>153</v>
      </c>
    </row>
    <row r="261" spans="2:65" s="1" customFormat="1" ht="38.25" customHeight="1">
      <c r="B261" s="41"/>
      <c r="C261" s="227" t="s">
        <v>533</v>
      </c>
      <c r="D261" s="227" t="s">
        <v>191</v>
      </c>
      <c r="E261" s="228" t="s">
        <v>1037</v>
      </c>
      <c r="F261" s="229" t="s">
        <v>1038</v>
      </c>
      <c r="G261" s="230" t="s">
        <v>209</v>
      </c>
      <c r="H261" s="231">
        <v>1</v>
      </c>
      <c r="I261" s="232"/>
      <c r="J261" s="233">
        <f>ROUND(I261*H261,2)</f>
        <v>0</v>
      </c>
      <c r="K261" s="229" t="s">
        <v>21</v>
      </c>
      <c r="L261" s="234"/>
      <c r="M261" s="235" t="s">
        <v>21</v>
      </c>
      <c r="N261" s="236" t="s">
        <v>44</v>
      </c>
      <c r="O261" s="42"/>
      <c r="P261" s="201">
        <f>O261*H261</f>
        <v>0</v>
      </c>
      <c r="Q261" s="201">
        <v>0.0185</v>
      </c>
      <c r="R261" s="201">
        <f>Q261*H261</f>
        <v>0.0185</v>
      </c>
      <c r="S261" s="201">
        <v>0</v>
      </c>
      <c r="T261" s="202">
        <f>S261*H261</f>
        <v>0</v>
      </c>
      <c r="AR261" s="24" t="s">
        <v>299</v>
      </c>
      <c r="AT261" s="24" t="s">
        <v>191</v>
      </c>
      <c r="AU261" s="24" t="s">
        <v>83</v>
      </c>
      <c r="AY261" s="24" t="s">
        <v>153</v>
      </c>
      <c r="BE261" s="203">
        <f>IF(N261="základní",J261,0)</f>
        <v>0</v>
      </c>
      <c r="BF261" s="203">
        <f>IF(N261="snížená",J261,0)</f>
        <v>0</v>
      </c>
      <c r="BG261" s="203">
        <f>IF(N261="zákl. přenesená",J261,0)</f>
        <v>0</v>
      </c>
      <c r="BH261" s="203">
        <f>IF(N261="sníž. přenesená",J261,0)</f>
        <v>0</v>
      </c>
      <c r="BI261" s="203">
        <f>IF(N261="nulová",J261,0)</f>
        <v>0</v>
      </c>
      <c r="BJ261" s="24" t="s">
        <v>81</v>
      </c>
      <c r="BK261" s="203">
        <f>ROUND(I261*H261,2)</f>
        <v>0</v>
      </c>
      <c r="BL261" s="24" t="s">
        <v>231</v>
      </c>
      <c r="BM261" s="24" t="s">
        <v>1039</v>
      </c>
    </row>
    <row r="262" spans="2:51" s="11" customFormat="1" ht="13.5">
      <c r="B262" s="204"/>
      <c r="C262" s="205"/>
      <c r="D262" s="206" t="s">
        <v>163</v>
      </c>
      <c r="E262" s="207" t="s">
        <v>21</v>
      </c>
      <c r="F262" s="208" t="s">
        <v>81</v>
      </c>
      <c r="G262" s="205"/>
      <c r="H262" s="209">
        <v>1</v>
      </c>
      <c r="I262" s="210"/>
      <c r="J262" s="205"/>
      <c r="K262" s="205"/>
      <c r="L262" s="211"/>
      <c r="M262" s="212"/>
      <c r="N262" s="213"/>
      <c r="O262" s="213"/>
      <c r="P262" s="213"/>
      <c r="Q262" s="213"/>
      <c r="R262" s="213"/>
      <c r="S262" s="213"/>
      <c r="T262" s="214"/>
      <c r="AT262" s="215" t="s">
        <v>163</v>
      </c>
      <c r="AU262" s="215" t="s">
        <v>83</v>
      </c>
      <c r="AV262" s="11" t="s">
        <v>83</v>
      </c>
      <c r="AW262" s="11" t="s">
        <v>37</v>
      </c>
      <c r="AX262" s="11" t="s">
        <v>73</v>
      </c>
      <c r="AY262" s="215" t="s">
        <v>153</v>
      </c>
    </row>
    <row r="263" spans="2:51" s="12" customFormat="1" ht="13.5">
      <c r="B263" s="216"/>
      <c r="C263" s="217"/>
      <c r="D263" s="206" t="s">
        <v>163</v>
      </c>
      <c r="E263" s="218" t="s">
        <v>21</v>
      </c>
      <c r="F263" s="219" t="s">
        <v>165</v>
      </c>
      <c r="G263" s="217"/>
      <c r="H263" s="220">
        <v>1</v>
      </c>
      <c r="I263" s="221"/>
      <c r="J263" s="217"/>
      <c r="K263" s="217"/>
      <c r="L263" s="222"/>
      <c r="M263" s="223"/>
      <c r="N263" s="224"/>
      <c r="O263" s="224"/>
      <c r="P263" s="224"/>
      <c r="Q263" s="224"/>
      <c r="R263" s="224"/>
      <c r="S263" s="224"/>
      <c r="T263" s="225"/>
      <c r="AT263" s="226" t="s">
        <v>163</v>
      </c>
      <c r="AU263" s="226" t="s">
        <v>83</v>
      </c>
      <c r="AV263" s="12" t="s">
        <v>161</v>
      </c>
      <c r="AW263" s="12" t="s">
        <v>37</v>
      </c>
      <c r="AX263" s="12" t="s">
        <v>81</v>
      </c>
      <c r="AY263" s="226" t="s">
        <v>153</v>
      </c>
    </row>
    <row r="264" spans="2:65" s="1" customFormat="1" ht="25.5" customHeight="1">
      <c r="B264" s="41"/>
      <c r="C264" s="192" t="s">
        <v>537</v>
      </c>
      <c r="D264" s="192" t="s">
        <v>156</v>
      </c>
      <c r="E264" s="193" t="s">
        <v>1040</v>
      </c>
      <c r="F264" s="194" t="s">
        <v>1041</v>
      </c>
      <c r="G264" s="195" t="s">
        <v>209</v>
      </c>
      <c r="H264" s="196">
        <v>2</v>
      </c>
      <c r="I264" s="197"/>
      <c r="J264" s="198">
        <f>ROUND(I264*H264,2)</f>
        <v>0</v>
      </c>
      <c r="K264" s="194" t="s">
        <v>160</v>
      </c>
      <c r="L264" s="61"/>
      <c r="M264" s="199" t="s">
        <v>21</v>
      </c>
      <c r="N264" s="200" t="s">
        <v>44</v>
      </c>
      <c r="O264" s="42"/>
      <c r="P264" s="201">
        <f>O264*H264</f>
        <v>0</v>
      </c>
      <c r="Q264" s="201">
        <v>0</v>
      </c>
      <c r="R264" s="201">
        <f>Q264*H264</f>
        <v>0</v>
      </c>
      <c r="S264" s="201">
        <v>0</v>
      </c>
      <c r="T264" s="202">
        <f>S264*H264</f>
        <v>0</v>
      </c>
      <c r="AR264" s="24" t="s">
        <v>231</v>
      </c>
      <c r="AT264" s="24" t="s">
        <v>156</v>
      </c>
      <c r="AU264" s="24" t="s">
        <v>83</v>
      </c>
      <c r="AY264" s="24" t="s">
        <v>153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24" t="s">
        <v>81</v>
      </c>
      <c r="BK264" s="203">
        <f>ROUND(I264*H264,2)</f>
        <v>0</v>
      </c>
      <c r="BL264" s="24" t="s">
        <v>231</v>
      </c>
      <c r="BM264" s="24" t="s">
        <v>1042</v>
      </c>
    </row>
    <row r="265" spans="2:51" s="11" customFormat="1" ht="13.5">
      <c r="B265" s="204"/>
      <c r="C265" s="205"/>
      <c r="D265" s="206" t="s">
        <v>163</v>
      </c>
      <c r="E265" s="207" t="s">
        <v>21</v>
      </c>
      <c r="F265" s="208" t="s">
        <v>83</v>
      </c>
      <c r="G265" s="205"/>
      <c r="H265" s="209">
        <v>2</v>
      </c>
      <c r="I265" s="210"/>
      <c r="J265" s="205"/>
      <c r="K265" s="205"/>
      <c r="L265" s="211"/>
      <c r="M265" s="212"/>
      <c r="N265" s="213"/>
      <c r="O265" s="213"/>
      <c r="P265" s="213"/>
      <c r="Q265" s="213"/>
      <c r="R265" s="213"/>
      <c r="S265" s="213"/>
      <c r="T265" s="214"/>
      <c r="AT265" s="215" t="s">
        <v>163</v>
      </c>
      <c r="AU265" s="215" t="s">
        <v>83</v>
      </c>
      <c r="AV265" s="11" t="s">
        <v>83</v>
      </c>
      <c r="AW265" s="11" t="s">
        <v>37</v>
      </c>
      <c r="AX265" s="11" t="s">
        <v>73</v>
      </c>
      <c r="AY265" s="215" t="s">
        <v>153</v>
      </c>
    </row>
    <row r="266" spans="2:51" s="12" customFormat="1" ht="13.5">
      <c r="B266" s="216"/>
      <c r="C266" s="217"/>
      <c r="D266" s="206" t="s">
        <v>163</v>
      </c>
      <c r="E266" s="218" t="s">
        <v>21</v>
      </c>
      <c r="F266" s="219" t="s">
        <v>165</v>
      </c>
      <c r="G266" s="217"/>
      <c r="H266" s="220">
        <v>2</v>
      </c>
      <c r="I266" s="221"/>
      <c r="J266" s="217"/>
      <c r="K266" s="217"/>
      <c r="L266" s="222"/>
      <c r="M266" s="223"/>
      <c r="N266" s="224"/>
      <c r="O266" s="224"/>
      <c r="P266" s="224"/>
      <c r="Q266" s="224"/>
      <c r="R266" s="224"/>
      <c r="S266" s="224"/>
      <c r="T266" s="225"/>
      <c r="AT266" s="226" t="s">
        <v>163</v>
      </c>
      <c r="AU266" s="226" t="s">
        <v>83</v>
      </c>
      <c r="AV266" s="12" t="s">
        <v>161</v>
      </c>
      <c r="AW266" s="12" t="s">
        <v>37</v>
      </c>
      <c r="AX266" s="12" t="s">
        <v>81</v>
      </c>
      <c r="AY266" s="226" t="s">
        <v>153</v>
      </c>
    </row>
    <row r="267" spans="2:65" s="1" customFormat="1" ht="38.25" customHeight="1">
      <c r="B267" s="41"/>
      <c r="C267" s="227" t="s">
        <v>541</v>
      </c>
      <c r="D267" s="227" t="s">
        <v>191</v>
      </c>
      <c r="E267" s="228" t="s">
        <v>1043</v>
      </c>
      <c r="F267" s="229" t="s">
        <v>1044</v>
      </c>
      <c r="G267" s="230" t="s">
        <v>209</v>
      </c>
      <c r="H267" s="231">
        <v>2</v>
      </c>
      <c r="I267" s="232"/>
      <c r="J267" s="233">
        <f>ROUND(I267*H267,2)</f>
        <v>0</v>
      </c>
      <c r="K267" s="229" t="s">
        <v>160</v>
      </c>
      <c r="L267" s="234"/>
      <c r="M267" s="235" t="s">
        <v>21</v>
      </c>
      <c r="N267" s="236" t="s">
        <v>44</v>
      </c>
      <c r="O267" s="42"/>
      <c r="P267" s="201">
        <f>O267*H267</f>
        <v>0</v>
      </c>
      <c r="Q267" s="201">
        <v>0.00208</v>
      </c>
      <c r="R267" s="201">
        <f>Q267*H267</f>
        <v>0.00416</v>
      </c>
      <c r="S267" s="201">
        <v>0</v>
      </c>
      <c r="T267" s="202">
        <f>S267*H267</f>
        <v>0</v>
      </c>
      <c r="AR267" s="24" t="s">
        <v>299</v>
      </c>
      <c r="AT267" s="24" t="s">
        <v>191</v>
      </c>
      <c r="AU267" s="24" t="s">
        <v>83</v>
      </c>
      <c r="AY267" s="24" t="s">
        <v>153</v>
      </c>
      <c r="BE267" s="203">
        <f>IF(N267="základní",J267,0)</f>
        <v>0</v>
      </c>
      <c r="BF267" s="203">
        <f>IF(N267="snížená",J267,0)</f>
        <v>0</v>
      </c>
      <c r="BG267" s="203">
        <f>IF(N267="zákl. přenesená",J267,0)</f>
        <v>0</v>
      </c>
      <c r="BH267" s="203">
        <f>IF(N267="sníž. přenesená",J267,0)</f>
        <v>0</v>
      </c>
      <c r="BI267" s="203">
        <f>IF(N267="nulová",J267,0)</f>
        <v>0</v>
      </c>
      <c r="BJ267" s="24" t="s">
        <v>81</v>
      </c>
      <c r="BK267" s="203">
        <f>ROUND(I267*H267,2)</f>
        <v>0</v>
      </c>
      <c r="BL267" s="24" t="s">
        <v>231</v>
      </c>
      <c r="BM267" s="24" t="s">
        <v>1045</v>
      </c>
    </row>
    <row r="268" spans="2:51" s="11" customFormat="1" ht="13.5">
      <c r="B268" s="204"/>
      <c r="C268" s="205"/>
      <c r="D268" s="206" t="s">
        <v>163</v>
      </c>
      <c r="E268" s="207" t="s">
        <v>21</v>
      </c>
      <c r="F268" s="208" t="s">
        <v>83</v>
      </c>
      <c r="G268" s="205"/>
      <c r="H268" s="209">
        <v>2</v>
      </c>
      <c r="I268" s="210"/>
      <c r="J268" s="205"/>
      <c r="K268" s="205"/>
      <c r="L268" s="211"/>
      <c r="M268" s="212"/>
      <c r="N268" s="213"/>
      <c r="O268" s="213"/>
      <c r="P268" s="213"/>
      <c r="Q268" s="213"/>
      <c r="R268" s="213"/>
      <c r="S268" s="213"/>
      <c r="T268" s="214"/>
      <c r="AT268" s="215" t="s">
        <v>163</v>
      </c>
      <c r="AU268" s="215" t="s">
        <v>83</v>
      </c>
      <c r="AV268" s="11" t="s">
        <v>83</v>
      </c>
      <c r="AW268" s="11" t="s">
        <v>37</v>
      </c>
      <c r="AX268" s="11" t="s">
        <v>73</v>
      </c>
      <c r="AY268" s="215" t="s">
        <v>153</v>
      </c>
    </row>
    <row r="269" spans="2:51" s="12" customFormat="1" ht="13.5">
      <c r="B269" s="216"/>
      <c r="C269" s="217"/>
      <c r="D269" s="206" t="s">
        <v>163</v>
      </c>
      <c r="E269" s="218" t="s">
        <v>21</v>
      </c>
      <c r="F269" s="219" t="s">
        <v>165</v>
      </c>
      <c r="G269" s="217"/>
      <c r="H269" s="220">
        <v>2</v>
      </c>
      <c r="I269" s="221"/>
      <c r="J269" s="217"/>
      <c r="K269" s="217"/>
      <c r="L269" s="222"/>
      <c r="M269" s="223"/>
      <c r="N269" s="224"/>
      <c r="O269" s="224"/>
      <c r="P269" s="224"/>
      <c r="Q269" s="224"/>
      <c r="R269" s="224"/>
      <c r="S269" s="224"/>
      <c r="T269" s="225"/>
      <c r="AT269" s="226" t="s">
        <v>163</v>
      </c>
      <c r="AU269" s="226" t="s">
        <v>83</v>
      </c>
      <c r="AV269" s="12" t="s">
        <v>161</v>
      </c>
      <c r="AW269" s="12" t="s">
        <v>37</v>
      </c>
      <c r="AX269" s="12" t="s">
        <v>81</v>
      </c>
      <c r="AY269" s="226" t="s">
        <v>153</v>
      </c>
    </row>
    <row r="270" spans="2:65" s="1" customFormat="1" ht="38.25" customHeight="1">
      <c r="B270" s="41"/>
      <c r="C270" s="192" t="s">
        <v>547</v>
      </c>
      <c r="D270" s="192" t="s">
        <v>156</v>
      </c>
      <c r="E270" s="193" t="s">
        <v>1046</v>
      </c>
      <c r="F270" s="194" t="s">
        <v>1047</v>
      </c>
      <c r="G270" s="195" t="s">
        <v>312</v>
      </c>
      <c r="H270" s="237"/>
      <c r="I270" s="197"/>
      <c r="J270" s="198">
        <f>ROUND(I270*H270,2)</f>
        <v>0</v>
      </c>
      <c r="K270" s="194" t="s">
        <v>160</v>
      </c>
      <c r="L270" s="61"/>
      <c r="M270" s="199" t="s">
        <v>21</v>
      </c>
      <c r="N270" s="200" t="s">
        <v>44</v>
      </c>
      <c r="O270" s="42"/>
      <c r="P270" s="201">
        <f>O270*H270</f>
        <v>0</v>
      </c>
      <c r="Q270" s="201">
        <v>0</v>
      </c>
      <c r="R270" s="201">
        <f>Q270*H270</f>
        <v>0</v>
      </c>
      <c r="S270" s="201">
        <v>0</v>
      </c>
      <c r="T270" s="202">
        <f>S270*H270</f>
        <v>0</v>
      </c>
      <c r="AR270" s="24" t="s">
        <v>231</v>
      </c>
      <c r="AT270" s="24" t="s">
        <v>156</v>
      </c>
      <c r="AU270" s="24" t="s">
        <v>83</v>
      </c>
      <c r="AY270" s="24" t="s">
        <v>153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24" t="s">
        <v>81</v>
      </c>
      <c r="BK270" s="203">
        <f>ROUND(I270*H270,2)</f>
        <v>0</v>
      </c>
      <c r="BL270" s="24" t="s">
        <v>231</v>
      </c>
      <c r="BM270" s="24" t="s">
        <v>1048</v>
      </c>
    </row>
    <row r="271" spans="2:63" s="10" customFormat="1" ht="29.85" customHeight="1">
      <c r="B271" s="176"/>
      <c r="C271" s="177"/>
      <c r="D271" s="178" t="s">
        <v>72</v>
      </c>
      <c r="E271" s="190" t="s">
        <v>590</v>
      </c>
      <c r="F271" s="190" t="s">
        <v>591</v>
      </c>
      <c r="G271" s="177"/>
      <c r="H271" s="177"/>
      <c r="I271" s="180"/>
      <c r="J271" s="191">
        <f>BK271</f>
        <v>0</v>
      </c>
      <c r="K271" s="177"/>
      <c r="L271" s="182"/>
      <c r="M271" s="183"/>
      <c r="N271" s="184"/>
      <c r="O271" s="184"/>
      <c r="P271" s="185">
        <f>SUM(P272:P312)</f>
        <v>0</v>
      </c>
      <c r="Q271" s="184"/>
      <c r="R271" s="185">
        <f>SUM(R272:R312)</f>
        <v>2.4847628999999993</v>
      </c>
      <c r="S271" s="184"/>
      <c r="T271" s="186">
        <f>SUM(T272:T312)</f>
        <v>0</v>
      </c>
      <c r="AR271" s="187" t="s">
        <v>83</v>
      </c>
      <c r="AT271" s="188" t="s">
        <v>72</v>
      </c>
      <c r="AU271" s="188" t="s">
        <v>81</v>
      </c>
      <c r="AY271" s="187" t="s">
        <v>153</v>
      </c>
      <c r="BK271" s="189">
        <f>SUM(BK272:BK312)</f>
        <v>0</v>
      </c>
    </row>
    <row r="272" spans="2:65" s="1" customFormat="1" ht="25.5" customHeight="1">
      <c r="B272" s="41"/>
      <c r="C272" s="192" t="s">
        <v>551</v>
      </c>
      <c r="D272" s="192" t="s">
        <v>156</v>
      </c>
      <c r="E272" s="193" t="s">
        <v>1049</v>
      </c>
      <c r="F272" s="194" t="s">
        <v>1050</v>
      </c>
      <c r="G272" s="195" t="s">
        <v>182</v>
      </c>
      <c r="H272" s="196">
        <v>69.05</v>
      </c>
      <c r="I272" s="197"/>
      <c r="J272" s="198">
        <f>ROUND(I272*H272,2)</f>
        <v>0</v>
      </c>
      <c r="K272" s="194" t="s">
        <v>160</v>
      </c>
      <c r="L272" s="61"/>
      <c r="M272" s="199" t="s">
        <v>21</v>
      </c>
      <c r="N272" s="200" t="s">
        <v>44</v>
      </c>
      <c r="O272" s="42"/>
      <c r="P272" s="201">
        <f>O272*H272</f>
        <v>0</v>
      </c>
      <c r="Q272" s="201">
        <v>0.00062</v>
      </c>
      <c r="R272" s="201">
        <f>Q272*H272</f>
        <v>0.042810999999999995</v>
      </c>
      <c r="S272" s="201">
        <v>0</v>
      </c>
      <c r="T272" s="202">
        <f>S272*H272</f>
        <v>0</v>
      </c>
      <c r="AR272" s="24" t="s">
        <v>231</v>
      </c>
      <c r="AT272" s="24" t="s">
        <v>156</v>
      </c>
      <c r="AU272" s="24" t="s">
        <v>83</v>
      </c>
      <c r="AY272" s="24" t="s">
        <v>153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24" t="s">
        <v>81</v>
      </c>
      <c r="BK272" s="203">
        <f>ROUND(I272*H272,2)</f>
        <v>0</v>
      </c>
      <c r="BL272" s="24" t="s">
        <v>231</v>
      </c>
      <c r="BM272" s="24" t="s">
        <v>1051</v>
      </c>
    </row>
    <row r="273" spans="2:51" s="11" customFormat="1" ht="13.5">
      <c r="B273" s="204"/>
      <c r="C273" s="205"/>
      <c r="D273" s="206" t="s">
        <v>163</v>
      </c>
      <c r="E273" s="207" t="s">
        <v>21</v>
      </c>
      <c r="F273" s="208" t="s">
        <v>1052</v>
      </c>
      <c r="G273" s="205"/>
      <c r="H273" s="209">
        <v>69.05</v>
      </c>
      <c r="I273" s="210"/>
      <c r="J273" s="205"/>
      <c r="K273" s="205"/>
      <c r="L273" s="211"/>
      <c r="M273" s="212"/>
      <c r="N273" s="213"/>
      <c r="O273" s="213"/>
      <c r="P273" s="213"/>
      <c r="Q273" s="213"/>
      <c r="R273" s="213"/>
      <c r="S273" s="213"/>
      <c r="T273" s="214"/>
      <c r="AT273" s="215" t="s">
        <v>163</v>
      </c>
      <c r="AU273" s="215" t="s">
        <v>83</v>
      </c>
      <c r="AV273" s="11" t="s">
        <v>83</v>
      </c>
      <c r="AW273" s="11" t="s">
        <v>37</v>
      </c>
      <c r="AX273" s="11" t="s">
        <v>73</v>
      </c>
      <c r="AY273" s="215" t="s">
        <v>153</v>
      </c>
    </row>
    <row r="274" spans="2:51" s="12" customFormat="1" ht="13.5">
      <c r="B274" s="216"/>
      <c r="C274" s="217"/>
      <c r="D274" s="206" t="s">
        <v>163</v>
      </c>
      <c r="E274" s="218" t="s">
        <v>21</v>
      </c>
      <c r="F274" s="219" t="s">
        <v>165</v>
      </c>
      <c r="G274" s="217"/>
      <c r="H274" s="220">
        <v>69.05</v>
      </c>
      <c r="I274" s="221"/>
      <c r="J274" s="217"/>
      <c r="K274" s="217"/>
      <c r="L274" s="222"/>
      <c r="M274" s="223"/>
      <c r="N274" s="224"/>
      <c r="O274" s="224"/>
      <c r="P274" s="224"/>
      <c r="Q274" s="224"/>
      <c r="R274" s="224"/>
      <c r="S274" s="224"/>
      <c r="T274" s="225"/>
      <c r="AT274" s="226" t="s">
        <v>163</v>
      </c>
      <c r="AU274" s="226" t="s">
        <v>83</v>
      </c>
      <c r="AV274" s="12" t="s">
        <v>161</v>
      </c>
      <c r="AW274" s="12" t="s">
        <v>37</v>
      </c>
      <c r="AX274" s="12" t="s">
        <v>81</v>
      </c>
      <c r="AY274" s="226" t="s">
        <v>153</v>
      </c>
    </row>
    <row r="275" spans="2:65" s="1" customFormat="1" ht="38.25" customHeight="1">
      <c r="B275" s="41"/>
      <c r="C275" s="227" t="s">
        <v>555</v>
      </c>
      <c r="D275" s="227" t="s">
        <v>191</v>
      </c>
      <c r="E275" s="228" t="s">
        <v>1053</v>
      </c>
      <c r="F275" s="229" t="s">
        <v>1054</v>
      </c>
      <c r="G275" s="230" t="s">
        <v>159</v>
      </c>
      <c r="H275" s="231">
        <v>6.905</v>
      </c>
      <c r="I275" s="232"/>
      <c r="J275" s="233">
        <f>ROUND(I275*H275,2)</f>
        <v>0</v>
      </c>
      <c r="K275" s="229" t="s">
        <v>160</v>
      </c>
      <c r="L275" s="234"/>
      <c r="M275" s="235" t="s">
        <v>21</v>
      </c>
      <c r="N275" s="236" t="s">
        <v>44</v>
      </c>
      <c r="O275" s="42"/>
      <c r="P275" s="201">
        <f>O275*H275</f>
        <v>0</v>
      </c>
      <c r="Q275" s="201">
        <v>0.0192</v>
      </c>
      <c r="R275" s="201">
        <f>Q275*H275</f>
        <v>0.132576</v>
      </c>
      <c r="S275" s="201">
        <v>0</v>
      </c>
      <c r="T275" s="202">
        <f>S275*H275</f>
        <v>0</v>
      </c>
      <c r="AR275" s="24" t="s">
        <v>299</v>
      </c>
      <c r="AT275" s="24" t="s">
        <v>191</v>
      </c>
      <c r="AU275" s="24" t="s">
        <v>83</v>
      </c>
      <c r="AY275" s="24" t="s">
        <v>153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24" t="s">
        <v>81</v>
      </c>
      <c r="BK275" s="203">
        <f>ROUND(I275*H275,2)</f>
        <v>0</v>
      </c>
      <c r="BL275" s="24" t="s">
        <v>231</v>
      </c>
      <c r="BM275" s="24" t="s">
        <v>1055</v>
      </c>
    </row>
    <row r="276" spans="2:51" s="11" customFormat="1" ht="13.5">
      <c r="B276" s="204"/>
      <c r="C276" s="205"/>
      <c r="D276" s="206" t="s">
        <v>163</v>
      </c>
      <c r="E276" s="207" t="s">
        <v>21</v>
      </c>
      <c r="F276" s="208" t="s">
        <v>1056</v>
      </c>
      <c r="G276" s="205"/>
      <c r="H276" s="209">
        <v>6.905</v>
      </c>
      <c r="I276" s="210"/>
      <c r="J276" s="205"/>
      <c r="K276" s="205"/>
      <c r="L276" s="211"/>
      <c r="M276" s="212"/>
      <c r="N276" s="213"/>
      <c r="O276" s="213"/>
      <c r="P276" s="213"/>
      <c r="Q276" s="213"/>
      <c r="R276" s="213"/>
      <c r="S276" s="213"/>
      <c r="T276" s="214"/>
      <c r="AT276" s="215" t="s">
        <v>163</v>
      </c>
      <c r="AU276" s="215" t="s">
        <v>83</v>
      </c>
      <c r="AV276" s="11" t="s">
        <v>83</v>
      </c>
      <c r="AW276" s="11" t="s">
        <v>37</v>
      </c>
      <c r="AX276" s="11" t="s">
        <v>73</v>
      </c>
      <c r="AY276" s="215" t="s">
        <v>153</v>
      </c>
    </row>
    <row r="277" spans="2:51" s="12" customFormat="1" ht="13.5">
      <c r="B277" s="216"/>
      <c r="C277" s="217"/>
      <c r="D277" s="206" t="s">
        <v>163</v>
      </c>
      <c r="E277" s="218" t="s">
        <v>21</v>
      </c>
      <c r="F277" s="219" t="s">
        <v>165</v>
      </c>
      <c r="G277" s="217"/>
      <c r="H277" s="220">
        <v>6.905</v>
      </c>
      <c r="I277" s="221"/>
      <c r="J277" s="217"/>
      <c r="K277" s="217"/>
      <c r="L277" s="222"/>
      <c r="M277" s="223"/>
      <c r="N277" s="224"/>
      <c r="O277" s="224"/>
      <c r="P277" s="224"/>
      <c r="Q277" s="224"/>
      <c r="R277" s="224"/>
      <c r="S277" s="224"/>
      <c r="T277" s="225"/>
      <c r="AT277" s="226" t="s">
        <v>163</v>
      </c>
      <c r="AU277" s="226" t="s">
        <v>83</v>
      </c>
      <c r="AV277" s="12" t="s">
        <v>161</v>
      </c>
      <c r="AW277" s="12" t="s">
        <v>37</v>
      </c>
      <c r="AX277" s="12" t="s">
        <v>81</v>
      </c>
      <c r="AY277" s="226" t="s">
        <v>153</v>
      </c>
    </row>
    <row r="278" spans="2:65" s="1" customFormat="1" ht="25.5" customHeight="1">
      <c r="B278" s="41"/>
      <c r="C278" s="192" t="s">
        <v>559</v>
      </c>
      <c r="D278" s="192" t="s">
        <v>156</v>
      </c>
      <c r="E278" s="193" t="s">
        <v>593</v>
      </c>
      <c r="F278" s="194" t="s">
        <v>594</v>
      </c>
      <c r="G278" s="195" t="s">
        <v>159</v>
      </c>
      <c r="H278" s="196">
        <v>2.35</v>
      </c>
      <c r="I278" s="197"/>
      <c r="J278" s="198">
        <f>ROUND(I278*H278,2)</f>
        <v>0</v>
      </c>
      <c r="K278" s="194" t="s">
        <v>160</v>
      </c>
      <c r="L278" s="61"/>
      <c r="M278" s="199" t="s">
        <v>21</v>
      </c>
      <c r="N278" s="200" t="s">
        <v>44</v>
      </c>
      <c r="O278" s="42"/>
      <c r="P278" s="201">
        <f>O278*H278</f>
        <v>0</v>
      </c>
      <c r="Q278" s="201">
        <v>0.00367</v>
      </c>
      <c r="R278" s="201">
        <f>Q278*H278</f>
        <v>0.0086245</v>
      </c>
      <c r="S278" s="201">
        <v>0</v>
      </c>
      <c r="T278" s="202">
        <f>S278*H278</f>
        <v>0</v>
      </c>
      <c r="AR278" s="24" t="s">
        <v>231</v>
      </c>
      <c r="AT278" s="24" t="s">
        <v>156</v>
      </c>
      <c r="AU278" s="24" t="s">
        <v>83</v>
      </c>
      <c r="AY278" s="24" t="s">
        <v>153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24" t="s">
        <v>81</v>
      </c>
      <c r="BK278" s="203">
        <f>ROUND(I278*H278,2)</f>
        <v>0</v>
      </c>
      <c r="BL278" s="24" t="s">
        <v>231</v>
      </c>
      <c r="BM278" s="24" t="s">
        <v>1057</v>
      </c>
    </row>
    <row r="279" spans="2:51" s="11" customFormat="1" ht="13.5">
      <c r="B279" s="204"/>
      <c r="C279" s="205"/>
      <c r="D279" s="206" t="s">
        <v>163</v>
      </c>
      <c r="E279" s="207" t="s">
        <v>21</v>
      </c>
      <c r="F279" s="208" t="s">
        <v>899</v>
      </c>
      <c r="G279" s="205"/>
      <c r="H279" s="209">
        <v>2.35</v>
      </c>
      <c r="I279" s="210"/>
      <c r="J279" s="205"/>
      <c r="K279" s="205"/>
      <c r="L279" s="211"/>
      <c r="M279" s="212"/>
      <c r="N279" s="213"/>
      <c r="O279" s="213"/>
      <c r="P279" s="213"/>
      <c r="Q279" s="213"/>
      <c r="R279" s="213"/>
      <c r="S279" s="213"/>
      <c r="T279" s="214"/>
      <c r="AT279" s="215" t="s">
        <v>163</v>
      </c>
      <c r="AU279" s="215" t="s">
        <v>83</v>
      </c>
      <c r="AV279" s="11" t="s">
        <v>83</v>
      </c>
      <c r="AW279" s="11" t="s">
        <v>37</v>
      </c>
      <c r="AX279" s="11" t="s">
        <v>73</v>
      </c>
      <c r="AY279" s="215" t="s">
        <v>153</v>
      </c>
    </row>
    <row r="280" spans="2:51" s="12" customFormat="1" ht="13.5">
      <c r="B280" s="216"/>
      <c r="C280" s="217"/>
      <c r="D280" s="206" t="s">
        <v>163</v>
      </c>
      <c r="E280" s="218" t="s">
        <v>21</v>
      </c>
      <c r="F280" s="219" t="s">
        <v>165</v>
      </c>
      <c r="G280" s="217"/>
      <c r="H280" s="220">
        <v>2.35</v>
      </c>
      <c r="I280" s="221"/>
      <c r="J280" s="217"/>
      <c r="K280" s="217"/>
      <c r="L280" s="222"/>
      <c r="M280" s="223"/>
      <c r="N280" s="224"/>
      <c r="O280" s="224"/>
      <c r="P280" s="224"/>
      <c r="Q280" s="224"/>
      <c r="R280" s="224"/>
      <c r="S280" s="224"/>
      <c r="T280" s="225"/>
      <c r="AT280" s="226" t="s">
        <v>163</v>
      </c>
      <c r="AU280" s="226" t="s">
        <v>83</v>
      </c>
      <c r="AV280" s="12" t="s">
        <v>161</v>
      </c>
      <c r="AW280" s="12" t="s">
        <v>37</v>
      </c>
      <c r="AX280" s="12" t="s">
        <v>81</v>
      </c>
      <c r="AY280" s="226" t="s">
        <v>153</v>
      </c>
    </row>
    <row r="281" spans="2:65" s="1" customFormat="1" ht="25.5" customHeight="1">
      <c r="B281" s="41"/>
      <c r="C281" s="227" t="s">
        <v>562</v>
      </c>
      <c r="D281" s="227" t="s">
        <v>191</v>
      </c>
      <c r="E281" s="228" t="s">
        <v>598</v>
      </c>
      <c r="F281" s="229" t="s">
        <v>599</v>
      </c>
      <c r="G281" s="230" t="s">
        <v>159</v>
      </c>
      <c r="H281" s="231">
        <v>2.585</v>
      </c>
      <c r="I281" s="232"/>
      <c r="J281" s="233">
        <f>ROUND(I281*H281,2)</f>
        <v>0</v>
      </c>
      <c r="K281" s="229" t="s">
        <v>160</v>
      </c>
      <c r="L281" s="234"/>
      <c r="M281" s="235" t="s">
        <v>21</v>
      </c>
      <c r="N281" s="236" t="s">
        <v>44</v>
      </c>
      <c r="O281" s="42"/>
      <c r="P281" s="201">
        <f>O281*H281</f>
        <v>0</v>
      </c>
      <c r="Q281" s="201">
        <v>0.018</v>
      </c>
      <c r="R281" s="201">
        <f>Q281*H281</f>
        <v>0.046529999999999995</v>
      </c>
      <c r="S281" s="201">
        <v>0</v>
      </c>
      <c r="T281" s="202">
        <f>S281*H281</f>
        <v>0</v>
      </c>
      <c r="AR281" s="24" t="s">
        <v>299</v>
      </c>
      <c r="AT281" s="24" t="s">
        <v>191</v>
      </c>
      <c r="AU281" s="24" t="s">
        <v>83</v>
      </c>
      <c r="AY281" s="24" t="s">
        <v>153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24" t="s">
        <v>81</v>
      </c>
      <c r="BK281" s="203">
        <f>ROUND(I281*H281,2)</f>
        <v>0</v>
      </c>
      <c r="BL281" s="24" t="s">
        <v>231</v>
      </c>
      <c r="BM281" s="24" t="s">
        <v>1058</v>
      </c>
    </row>
    <row r="282" spans="2:51" s="11" customFormat="1" ht="13.5">
      <c r="B282" s="204"/>
      <c r="C282" s="205"/>
      <c r="D282" s="206" t="s">
        <v>163</v>
      </c>
      <c r="E282" s="205"/>
      <c r="F282" s="208" t="s">
        <v>1059</v>
      </c>
      <c r="G282" s="205"/>
      <c r="H282" s="209">
        <v>2.585</v>
      </c>
      <c r="I282" s="210"/>
      <c r="J282" s="205"/>
      <c r="K282" s="205"/>
      <c r="L282" s="211"/>
      <c r="M282" s="212"/>
      <c r="N282" s="213"/>
      <c r="O282" s="213"/>
      <c r="P282" s="213"/>
      <c r="Q282" s="213"/>
      <c r="R282" s="213"/>
      <c r="S282" s="213"/>
      <c r="T282" s="214"/>
      <c r="AT282" s="215" t="s">
        <v>163</v>
      </c>
      <c r="AU282" s="215" t="s">
        <v>83</v>
      </c>
      <c r="AV282" s="11" t="s">
        <v>83</v>
      </c>
      <c r="AW282" s="11" t="s">
        <v>6</v>
      </c>
      <c r="AX282" s="11" t="s">
        <v>81</v>
      </c>
      <c r="AY282" s="215" t="s">
        <v>153</v>
      </c>
    </row>
    <row r="283" spans="2:65" s="1" customFormat="1" ht="25.5" customHeight="1">
      <c r="B283" s="41"/>
      <c r="C283" s="192" t="s">
        <v>566</v>
      </c>
      <c r="D283" s="192" t="s">
        <v>156</v>
      </c>
      <c r="E283" s="193" t="s">
        <v>593</v>
      </c>
      <c r="F283" s="194" t="s">
        <v>594</v>
      </c>
      <c r="G283" s="195" t="s">
        <v>159</v>
      </c>
      <c r="H283" s="196">
        <v>67.26</v>
      </c>
      <c r="I283" s="197"/>
      <c r="J283" s="198">
        <f>ROUND(I283*H283,2)</f>
        <v>0</v>
      </c>
      <c r="K283" s="194" t="s">
        <v>160</v>
      </c>
      <c r="L283" s="61"/>
      <c r="M283" s="199" t="s">
        <v>21</v>
      </c>
      <c r="N283" s="200" t="s">
        <v>44</v>
      </c>
      <c r="O283" s="42"/>
      <c r="P283" s="201">
        <f>O283*H283</f>
        <v>0</v>
      </c>
      <c r="Q283" s="201">
        <v>0.00367</v>
      </c>
      <c r="R283" s="201">
        <f>Q283*H283</f>
        <v>0.2468442</v>
      </c>
      <c r="S283" s="201">
        <v>0</v>
      </c>
      <c r="T283" s="202">
        <f>S283*H283</f>
        <v>0</v>
      </c>
      <c r="AR283" s="24" t="s">
        <v>231</v>
      </c>
      <c r="AT283" s="24" t="s">
        <v>156</v>
      </c>
      <c r="AU283" s="24" t="s">
        <v>83</v>
      </c>
      <c r="AY283" s="24" t="s">
        <v>153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24" t="s">
        <v>81</v>
      </c>
      <c r="BK283" s="203">
        <f>ROUND(I283*H283,2)</f>
        <v>0</v>
      </c>
      <c r="BL283" s="24" t="s">
        <v>231</v>
      </c>
      <c r="BM283" s="24" t="s">
        <v>1060</v>
      </c>
    </row>
    <row r="284" spans="2:51" s="11" customFormat="1" ht="13.5">
      <c r="B284" s="204"/>
      <c r="C284" s="205"/>
      <c r="D284" s="206" t="s">
        <v>163</v>
      </c>
      <c r="E284" s="207" t="s">
        <v>21</v>
      </c>
      <c r="F284" s="208" t="s">
        <v>1061</v>
      </c>
      <c r="G284" s="205"/>
      <c r="H284" s="209">
        <v>67.26</v>
      </c>
      <c r="I284" s="210"/>
      <c r="J284" s="205"/>
      <c r="K284" s="205"/>
      <c r="L284" s="211"/>
      <c r="M284" s="212"/>
      <c r="N284" s="213"/>
      <c r="O284" s="213"/>
      <c r="P284" s="213"/>
      <c r="Q284" s="213"/>
      <c r="R284" s="213"/>
      <c r="S284" s="213"/>
      <c r="T284" s="214"/>
      <c r="AT284" s="215" t="s">
        <v>163</v>
      </c>
      <c r="AU284" s="215" t="s">
        <v>83</v>
      </c>
      <c r="AV284" s="11" t="s">
        <v>83</v>
      </c>
      <c r="AW284" s="11" t="s">
        <v>37</v>
      </c>
      <c r="AX284" s="11" t="s">
        <v>73</v>
      </c>
      <c r="AY284" s="215" t="s">
        <v>153</v>
      </c>
    </row>
    <row r="285" spans="2:51" s="12" customFormat="1" ht="13.5">
      <c r="B285" s="216"/>
      <c r="C285" s="217"/>
      <c r="D285" s="206" t="s">
        <v>163</v>
      </c>
      <c r="E285" s="218" t="s">
        <v>21</v>
      </c>
      <c r="F285" s="219" t="s">
        <v>165</v>
      </c>
      <c r="G285" s="217"/>
      <c r="H285" s="220">
        <v>67.26</v>
      </c>
      <c r="I285" s="221"/>
      <c r="J285" s="217"/>
      <c r="K285" s="217"/>
      <c r="L285" s="222"/>
      <c r="M285" s="223"/>
      <c r="N285" s="224"/>
      <c r="O285" s="224"/>
      <c r="P285" s="224"/>
      <c r="Q285" s="224"/>
      <c r="R285" s="224"/>
      <c r="S285" s="224"/>
      <c r="T285" s="225"/>
      <c r="AT285" s="226" t="s">
        <v>163</v>
      </c>
      <c r="AU285" s="226" t="s">
        <v>83</v>
      </c>
      <c r="AV285" s="12" t="s">
        <v>161</v>
      </c>
      <c r="AW285" s="12" t="s">
        <v>37</v>
      </c>
      <c r="AX285" s="12" t="s">
        <v>81</v>
      </c>
      <c r="AY285" s="226" t="s">
        <v>153</v>
      </c>
    </row>
    <row r="286" spans="2:65" s="1" customFormat="1" ht="25.5" customHeight="1">
      <c r="B286" s="41"/>
      <c r="C286" s="227" t="s">
        <v>578</v>
      </c>
      <c r="D286" s="227" t="s">
        <v>191</v>
      </c>
      <c r="E286" s="228" t="s">
        <v>1062</v>
      </c>
      <c r="F286" s="229" t="s">
        <v>1063</v>
      </c>
      <c r="G286" s="230" t="s">
        <v>159</v>
      </c>
      <c r="H286" s="231">
        <v>73.986</v>
      </c>
      <c r="I286" s="232"/>
      <c r="J286" s="233">
        <f>ROUND(I286*H286,2)</f>
        <v>0</v>
      </c>
      <c r="K286" s="229" t="s">
        <v>160</v>
      </c>
      <c r="L286" s="234"/>
      <c r="M286" s="235" t="s">
        <v>21</v>
      </c>
      <c r="N286" s="236" t="s">
        <v>44</v>
      </c>
      <c r="O286" s="42"/>
      <c r="P286" s="201">
        <f>O286*H286</f>
        <v>0</v>
      </c>
      <c r="Q286" s="201">
        <v>0.0192</v>
      </c>
      <c r="R286" s="201">
        <f>Q286*H286</f>
        <v>1.4205311999999999</v>
      </c>
      <c r="S286" s="201">
        <v>0</v>
      </c>
      <c r="T286" s="202">
        <f>S286*H286</f>
        <v>0</v>
      </c>
      <c r="AR286" s="24" t="s">
        <v>299</v>
      </c>
      <c r="AT286" s="24" t="s">
        <v>191</v>
      </c>
      <c r="AU286" s="24" t="s">
        <v>83</v>
      </c>
      <c r="AY286" s="24" t="s">
        <v>153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24" t="s">
        <v>81</v>
      </c>
      <c r="BK286" s="203">
        <f>ROUND(I286*H286,2)</f>
        <v>0</v>
      </c>
      <c r="BL286" s="24" t="s">
        <v>231</v>
      </c>
      <c r="BM286" s="24" t="s">
        <v>1064</v>
      </c>
    </row>
    <row r="287" spans="2:51" s="11" customFormat="1" ht="13.5">
      <c r="B287" s="204"/>
      <c r="C287" s="205"/>
      <c r="D287" s="206" t="s">
        <v>163</v>
      </c>
      <c r="E287" s="205"/>
      <c r="F287" s="208" t="s">
        <v>1065</v>
      </c>
      <c r="G287" s="205"/>
      <c r="H287" s="209">
        <v>73.986</v>
      </c>
      <c r="I287" s="210"/>
      <c r="J287" s="205"/>
      <c r="K287" s="205"/>
      <c r="L287" s="211"/>
      <c r="M287" s="212"/>
      <c r="N287" s="213"/>
      <c r="O287" s="213"/>
      <c r="P287" s="213"/>
      <c r="Q287" s="213"/>
      <c r="R287" s="213"/>
      <c r="S287" s="213"/>
      <c r="T287" s="214"/>
      <c r="AT287" s="215" t="s">
        <v>163</v>
      </c>
      <c r="AU287" s="215" t="s">
        <v>83</v>
      </c>
      <c r="AV287" s="11" t="s">
        <v>83</v>
      </c>
      <c r="AW287" s="11" t="s">
        <v>6</v>
      </c>
      <c r="AX287" s="11" t="s">
        <v>81</v>
      </c>
      <c r="AY287" s="215" t="s">
        <v>153</v>
      </c>
    </row>
    <row r="288" spans="2:65" s="1" customFormat="1" ht="25.5" customHeight="1">
      <c r="B288" s="41"/>
      <c r="C288" s="192" t="s">
        <v>582</v>
      </c>
      <c r="D288" s="192" t="s">
        <v>156</v>
      </c>
      <c r="E288" s="193" t="s">
        <v>1066</v>
      </c>
      <c r="F288" s="194" t="s">
        <v>1067</v>
      </c>
      <c r="G288" s="195" t="s">
        <v>159</v>
      </c>
      <c r="H288" s="196">
        <v>23.79</v>
      </c>
      <c r="I288" s="197"/>
      <c r="J288" s="198">
        <f>ROUND(I288*H288,2)</f>
        <v>0</v>
      </c>
      <c r="K288" s="194" t="s">
        <v>160</v>
      </c>
      <c r="L288" s="61"/>
      <c r="M288" s="199" t="s">
        <v>21</v>
      </c>
      <c r="N288" s="200" t="s">
        <v>44</v>
      </c>
      <c r="O288" s="42"/>
      <c r="P288" s="201">
        <f>O288*H288</f>
        <v>0</v>
      </c>
      <c r="Q288" s="201">
        <v>0.0035</v>
      </c>
      <c r="R288" s="201">
        <f>Q288*H288</f>
        <v>0.083265</v>
      </c>
      <c r="S288" s="201">
        <v>0</v>
      </c>
      <c r="T288" s="202">
        <f>S288*H288</f>
        <v>0</v>
      </c>
      <c r="AR288" s="24" t="s">
        <v>231</v>
      </c>
      <c r="AT288" s="24" t="s">
        <v>156</v>
      </c>
      <c r="AU288" s="24" t="s">
        <v>83</v>
      </c>
      <c r="AY288" s="24" t="s">
        <v>153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24" t="s">
        <v>81</v>
      </c>
      <c r="BK288" s="203">
        <f>ROUND(I288*H288,2)</f>
        <v>0</v>
      </c>
      <c r="BL288" s="24" t="s">
        <v>231</v>
      </c>
      <c r="BM288" s="24" t="s">
        <v>1068</v>
      </c>
    </row>
    <row r="289" spans="2:51" s="11" customFormat="1" ht="13.5">
      <c r="B289" s="204"/>
      <c r="C289" s="205"/>
      <c r="D289" s="206" t="s">
        <v>163</v>
      </c>
      <c r="E289" s="207" t="s">
        <v>21</v>
      </c>
      <c r="F289" s="208" t="s">
        <v>1069</v>
      </c>
      <c r="G289" s="205"/>
      <c r="H289" s="209">
        <v>23.79</v>
      </c>
      <c r="I289" s="210"/>
      <c r="J289" s="205"/>
      <c r="K289" s="205"/>
      <c r="L289" s="211"/>
      <c r="M289" s="212"/>
      <c r="N289" s="213"/>
      <c r="O289" s="213"/>
      <c r="P289" s="213"/>
      <c r="Q289" s="213"/>
      <c r="R289" s="213"/>
      <c r="S289" s="213"/>
      <c r="T289" s="214"/>
      <c r="AT289" s="215" t="s">
        <v>163</v>
      </c>
      <c r="AU289" s="215" t="s">
        <v>83</v>
      </c>
      <c r="AV289" s="11" t="s">
        <v>83</v>
      </c>
      <c r="AW289" s="11" t="s">
        <v>37</v>
      </c>
      <c r="AX289" s="11" t="s">
        <v>73</v>
      </c>
      <c r="AY289" s="215" t="s">
        <v>153</v>
      </c>
    </row>
    <row r="290" spans="2:51" s="12" customFormat="1" ht="13.5">
      <c r="B290" s="216"/>
      <c r="C290" s="217"/>
      <c r="D290" s="206" t="s">
        <v>163</v>
      </c>
      <c r="E290" s="218" t="s">
        <v>21</v>
      </c>
      <c r="F290" s="219" t="s">
        <v>165</v>
      </c>
      <c r="G290" s="217"/>
      <c r="H290" s="220">
        <v>23.79</v>
      </c>
      <c r="I290" s="221"/>
      <c r="J290" s="217"/>
      <c r="K290" s="217"/>
      <c r="L290" s="222"/>
      <c r="M290" s="223"/>
      <c r="N290" s="224"/>
      <c r="O290" s="224"/>
      <c r="P290" s="224"/>
      <c r="Q290" s="224"/>
      <c r="R290" s="224"/>
      <c r="S290" s="224"/>
      <c r="T290" s="225"/>
      <c r="AT290" s="226" t="s">
        <v>163</v>
      </c>
      <c r="AU290" s="226" t="s">
        <v>83</v>
      </c>
      <c r="AV290" s="12" t="s">
        <v>161</v>
      </c>
      <c r="AW290" s="12" t="s">
        <v>37</v>
      </c>
      <c r="AX290" s="12" t="s">
        <v>81</v>
      </c>
      <c r="AY290" s="226" t="s">
        <v>153</v>
      </c>
    </row>
    <row r="291" spans="2:65" s="1" customFormat="1" ht="38.25" customHeight="1">
      <c r="B291" s="41"/>
      <c r="C291" s="227" t="s">
        <v>570</v>
      </c>
      <c r="D291" s="227" t="s">
        <v>191</v>
      </c>
      <c r="E291" s="228" t="s">
        <v>1053</v>
      </c>
      <c r="F291" s="229" t="s">
        <v>1054</v>
      </c>
      <c r="G291" s="230" t="s">
        <v>159</v>
      </c>
      <c r="H291" s="231">
        <v>26.169</v>
      </c>
      <c r="I291" s="232"/>
      <c r="J291" s="233">
        <f>ROUND(I291*H291,2)</f>
        <v>0</v>
      </c>
      <c r="K291" s="229" t="s">
        <v>160</v>
      </c>
      <c r="L291" s="234"/>
      <c r="M291" s="235" t="s">
        <v>21</v>
      </c>
      <c r="N291" s="236" t="s">
        <v>44</v>
      </c>
      <c r="O291" s="42"/>
      <c r="P291" s="201">
        <f>O291*H291</f>
        <v>0</v>
      </c>
      <c r="Q291" s="201">
        <v>0.0192</v>
      </c>
      <c r="R291" s="201">
        <f>Q291*H291</f>
        <v>0.5024447999999999</v>
      </c>
      <c r="S291" s="201">
        <v>0</v>
      </c>
      <c r="T291" s="202">
        <f>S291*H291</f>
        <v>0</v>
      </c>
      <c r="AR291" s="24" t="s">
        <v>299</v>
      </c>
      <c r="AT291" s="24" t="s">
        <v>191</v>
      </c>
      <c r="AU291" s="24" t="s">
        <v>83</v>
      </c>
      <c r="AY291" s="24" t="s">
        <v>153</v>
      </c>
      <c r="BE291" s="203">
        <f>IF(N291="základní",J291,0)</f>
        <v>0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24" t="s">
        <v>81</v>
      </c>
      <c r="BK291" s="203">
        <f>ROUND(I291*H291,2)</f>
        <v>0</v>
      </c>
      <c r="BL291" s="24" t="s">
        <v>231</v>
      </c>
      <c r="BM291" s="24" t="s">
        <v>1070</v>
      </c>
    </row>
    <row r="292" spans="2:51" s="11" customFormat="1" ht="13.5">
      <c r="B292" s="204"/>
      <c r="C292" s="205"/>
      <c r="D292" s="206" t="s">
        <v>163</v>
      </c>
      <c r="E292" s="205"/>
      <c r="F292" s="208" t="s">
        <v>1071</v>
      </c>
      <c r="G292" s="205"/>
      <c r="H292" s="209">
        <v>26.169</v>
      </c>
      <c r="I292" s="210"/>
      <c r="J292" s="205"/>
      <c r="K292" s="205"/>
      <c r="L292" s="211"/>
      <c r="M292" s="212"/>
      <c r="N292" s="213"/>
      <c r="O292" s="213"/>
      <c r="P292" s="213"/>
      <c r="Q292" s="213"/>
      <c r="R292" s="213"/>
      <c r="S292" s="213"/>
      <c r="T292" s="214"/>
      <c r="AT292" s="215" t="s">
        <v>163</v>
      </c>
      <c r="AU292" s="215" t="s">
        <v>83</v>
      </c>
      <c r="AV292" s="11" t="s">
        <v>83</v>
      </c>
      <c r="AW292" s="11" t="s">
        <v>6</v>
      </c>
      <c r="AX292" s="11" t="s">
        <v>81</v>
      </c>
      <c r="AY292" s="215" t="s">
        <v>153</v>
      </c>
    </row>
    <row r="293" spans="2:65" s="1" customFormat="1" ht="25.5" customHeight="1">
      <c r="B293" s="41"/>
      <c r="C293" s="192" t="s">
        <v>574</v>
      </c>
      <c r="D293" s="192" t="s">
        <v>156</v>
      </c>
      <c r="E293" s="193" t="s">
        <v>1072</v>
      </c>
      <c r="F293" s="194" t="s">
        <v>1073</v>
      </c>
      <c r="G293" s="195" t="s">
        <v>159</v>
      </c>
      <c r="H293" s="196">
        <v>2.35</v>
      </c>
      <c r="I293" s="197"/>
      <c r="J293" s="198">
        <f>ROUND(I293*H293,2)</f>
        <v>0</v>
      </c>
      <c r="K293" s="194" t="s">
        <v>160</v>
      </c>
      <c r="L293" s="61"/>
      <c r="M293" s="199" t="s">
        <v>21</v>
      </c>
      <c r="N293" s="200" t="s">
        <v>44</v>
      </c>
      <c r="O293" s="42"/>
      <c r="P293" s="201">
        <f>O293*H293</f>
        <v>0</v>
      </c>
      <c r="Q293" s="201">
        <v>0</v>
      </c>
      <c r="R293" s="201">
        <f>Q293*H293</f>
        <v>0</v>
      </c>
      <c r="S293" s="201">
        <v>0</v>
      </c>
      <c r="T293" s="202">
        <f>S293*H293</f>
        <v>0</v>
      </c>
      <c r="AR293" s="24" t="s">
        <v>231</v>
      </c>
      <c r="AT293" s="24" t="s">
        <v>156</v>
      </c>
      <c r="AU293" s="24" t="s">
        <v>83</v>
      </c>
      <c r="AY293" s="24" t="s">
        <v>153</v>
      </c>
      <c r="BE293" s="203">
        <f>IF(N293="základní",J293,0)</f>
        <v>0</v>
      </c>
      <c r="BF293" s="203">
        <f>IF(N293="snížená",J293,0)</f>
        <v>0</v>
      </c>
      <c r="BG293" s="203">
        <f>IF(N293="zákl. přenesená",J293,0)</f>
        <v>0</v>
      </c>
      <c r="BH293" s="203">
        <f>IF(N293="sníž. přenesená",J293,0)</f>
        <v>0</v>
      </c>
      <c r="BI293" s="203">
        <f>IF(N293="nulová",J293,0)</f>
        <v>0</v>
      </c>
      <c r="BJ293" s="24" t="s">
        <v>81</v>
      </c>
      <c r="BK293" s="203">
        <f>ROUND(I293*H293,2)</f>
        <v>0</v>
      </c>
      <c r="BL293" s="24" t="s">
        <v>231</v>
      </c>
      <c r="BM293" s="24" t="s">
        <v>1074</v>
      </c>
    </row>
    <row r="294" spans="2:51" s="11" customFormat="1" ht="13.5">
      <c r="B294" s="204"/>
      <c r="C294" s="205"/>
      <c r="D294" s="206" t="s">
        <v>163</v>
      </c>
      <c r="E294" s="207" t="s">
        <v>21</v>
      </c>
      <c r="F294" s="208" t="s">
        <v>899</v>
      </c>
      <c r="G294" s="205"/>
      <c r="H294" s="209">
        <v>2.35</v>
      </c>
      <c r="I294" s="210"/>
      <c r="J294" s="205"/>
      <c r="K294" s="205"/>
      <c r="L294" s="211"/>
      <c r="M294" s="212"/>
      <c r="N294" s="213"/>
      <c r="O294" s="213"/>
      <c r="P294" s="213"/>
      <c r="Q294" s="213"/>
      <c r="R294" s="213"/>
      <c r="S294" s="213"/>
      <c r="T294" s="214"/>
      <c r="AT294" s="215" t="s">
        <v>163</v>
      </c>
      <c r="AU294" s="215" t="s">
        <v>83</v>
      </c>
      <c r="AV294" s="11" t="s">
        <v>83</v>
      </c>
      <c r="AW294" s="11" t="s">
        <v>37</v>
      </c>
      <c r="AX294" s="11" t="s">
        <v>73</v>
      </c>
      <c r="AY294" s="215" t="s">
        <v>153</v>
      </c>
    </row>
    <row r="295" spans="2:51" s="12" customFormat="1" ht="13.5">
      <c r="B295" s="216"/>
      <c r="C295" s="217"/>
      <c r="D295" s="206" t="s">
        <v>163</v>
      </c>
      <c r="E295" s="218" t="s">
        <v>21</v>
      </c>
      <c r="F295" s="219" t="s">
        <v>165</v>
      </c>
      <c r="G295" s="217"/>
      <c r="H295" s="220">
        <v>2.35</v>
      </c>
      <c r="I295" s="221"/>
      <c r="J295" s="217"/>
      <c r="K295" s="217"/>
      <c r="L295" s="222"/>
      <c r="M295" s="223"/>
      <c r="N295" s="224"/>
      <c r="O295" s="224"/>
      <c r="P295" s="224"/>
      <c r="Q295" s="224"/>
      <c r="R295" s="224"/>
      <c r="S295" s="224"/>
      <c r="T295" s="225"/>
      <c r="AT295" s="226" t="s">
        <v>163</v>
      </c>
      <c r="AU295" s="226" t="s">
        <v>83</v>
      </c>
      <c r="AV295" s="12" t="s">
        <v>161</v>
      </c>
      <c r="AW295" s="12" t="s">
        <v>37</v>
      </c>
      <c r="AX295" s="12" t="s">
        <v>81</v>
      </c>
      <c r="AY295" s="226" t="s">
        <v>153</v>
      </c>
    </row>
    <row r="296" spans="2:65" s="1" customFormat="1" ht="16.5" customHeight="1">
      <c r="B296" s="41"/>
      <c r="C296" s="192" t="s">
        <v>586</v>
      </c>
      <c r="D296" s="192" t="s">
        <v>156</v>
      </c>
      <c r="E296" s="193" t="s">
        <v>603</v>
      </c>
      <c r="F296" s="194" t="s">
        <v>604</v>
      </c>
      <c r="G296" s="195" t="s">
        <v>159</v>
      </c>
      <c r="H296" s="196">
        <v>2.35</v>
      </c>
      <c r="I296" s="197"/>
      <c r="J296" s="198">
        <f>ROUND(I296*H296,2)</f>
        <v>0</v>
      </c>
      <c r="K296" s="194" t="s">
        <v>160</v>
      </c>
      <c r="L296" s="61"/>
      <c r="M296" s="199" t="s">
        <v>21</v>
      </c>
      <c r="N296" s="200" t="s">
        <v>44</v>
      </c>
      <c r="O296" s="42"/>
      <c r="P296" s="201">
        <f>O296*H296</f>
        <v>0</v>
      </c>
      <c r="Q296" s="201">
        <v>0.0003</v>
      </c>
      <c r="R296" s="201">
        <f>Q296*H296</f>
        <v>0.000705</v>
      </c>
      <c r="S296" s="201">
        <v>0</v>
      </c>
      <c r="T296" s="202">
        <f>S296*H296</f>
        <v>0</v>
      </c>
      <c r="AR296" s="24" t="s">
        <v>231</v>
      </c>
      <c r="AT296" s="24" t="s">
        <v>156</v>
      </c>
      <c r="AU296" s="24" t="s">
        <v>83</v>
      </c>
      <c r="AY296" s="24" t="s">
        <v>153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24" t="s">
        <v>81</v>
      </c>
      <c r="BK296" s="203">
        <f>ROUND(I296*H296,2)</f>
        <v>0</v>
      </c>
      <c r="BL296" s="24" t="s">
        <v>231</v>
      </c>
      <c r="BM296" s="24" t="s">
        <v>1075</v>
      </c>
    </row>
    <row r="297" spans="2:51" s="11" customFormat="1" ht="13.5">
      <c r="B297" s="204"/>
      <c r="C297" s="205"/>
      <c r="D297" s="206" t="s">
        <v>163</v>
      </c>
      <c r="E297" s="207" t="s">
        <v>21</v>
      </c>
      <c r="F297" s="208" t="s">
        <v>1076</v>
      </c>
      <c r="G297" s="205"/>
      <c r="H297" s="209">
        <v>2.35</v>
      </c>
      <c r="I297" s="210"/>
      <c r="J297" s="205"/>
      <c r="K297" s="205"/>
      <c r="L297" s="211"/>
      <c r="M297" s="212"/>
      <c r="N297" s="213"/>
      <c r="O297" s="213"/>
      <c r="P297" s="213"/>
      <c r="Q297" s="213"/>
      <c r="R297" s="213"/>
      <c r="S297" s="213"/>
      <c r="T297" s="214"/>
      <c r="AT297" s="215" t="s">
        <v>163</v>
      </c>
      <c r="AU297" s="215" t="s">
        <v>83</v>
      </c>
      <c r="AV297" s="11" t="s">
        <v>83</v>
      </c>
      <c r="AW297" s="11" t="s">
        <v>37</v>
      </c>
      <c r="AX297" s="11" t="s">
        <v>73</v>
      </c>
      <c r="AY297" s="215" t="s">
        <v>153</v>
      </c>
    </row>
    <row r="298" spans="2:51" s="12" customFormat="1" ht="13.5">
      <c r="B298" s="216"/>
      <c r="C298" s="217"/>
      <c r="D298" s="206" t="s">
        <v>163</v>
      </c>
      <c r="E298" s="218" t="s">
        <v>21</v>
      </c>
      <c r="F298" s="219" t="s">
        <v>165</v>
      </c>
      <c r="G298" s="217"/>
      <c r="H298" s="220">
        <v>2.35</v>
      </c>
      <c r="I298" s="221"/>
      <c r="J298" s="217"/>
      <c r="K298" s="217"/>
      <c r="L298" s="222"/>
      <c r="M298" s="223"/>
      <c r="N298" s="224"/>
      <c r="O298" s="224"/>
      <c r="P298" s="224"/>
      <c r="Q298" s="224"/>
      <c r="R298" s="224"/>
      <c r="S298" s="224"/>
      <c r="T298" s="225"/>
      <c r="AT298" s="226" t="s">
        <v>163</v>
      </c>
      <c r="AU298" s="226" t="s">
        <v>83</v>
      </c>
      <c r="AV298" s="12" t="s">
        <v>161</v>
      </c>
      <c r="AW298" s="12" t="s">
        <v>37</v>
      </c>
      <c r="AX298" s="12" t="s">
        <v>81</v>
      </c>
      <c r="AY298" s="226" t="s">
        <v>153</v>
      </c>
    </row>
    <row r="299" spans="2:65" s="1" customFormat="1" ht="16.5" customHeight="1">
      <c r="B299" s="41"/>
      <c r="C299" s="192" t="s">
        <v>592</v>
      </c>
      <c r="D299" s="192" t="s">
        <v>156</v>
      </c>
      <c r="E299" s="193" t="s">
        <v>1077</v>
      </c>
      <c r="F299" s="194" t="s">
        <v>1078</v>
      </c>
      <c r="G299" s="195" t="s">
        <v>182</v>
      </c>
      <c r="H299" s="196">
        <v>9.8</v>
      </c>
      <c r="I299" s="197"/>
      <c r="J299" s="198">
        <f>ROUND(I299*H299,2)</f>
        <v>0</v>
      </c>
      <c r="K299" s="194" t="s">
        <v>160</v>
      </c>
      <c r="L299" s="61"/>
      <c r="M299" s="199" t="s">
        <v>21</v>
      </c>
      <c r="N299" s="200" t="s">
        <v>44</v>
      </c>
      <c r="O299" s="42"/>
      <c r="P299" s="201">
        <f>O299*H299</f>
        <v>0</v>
      </c>
      <c r="Q299" s="201">
        <v>0</v>
      </c>
      <c r="R299" s="201">
        <f>Q299*H299</f>
        <v>0</v>
      </c>
      <c r="S299" s="201">
        <v>0</v>
      </c>
      <c r="T299" s="202">
        <f>S299*H299</f>
        <v>0</v>
      </c>
      <c r="AR299" s="24" t="s">
        <v>231</v>
      </c>
      <c r="AT299" s="24" t="s">
        <v>156</v>
      </c>
      <c r="AU299" s="24" t="s">
        <v>83</v>
      </c>
      <c r="AY299" s="24" t="s">
        <v>153</v>
      </c>
      <c r="BE299" s="203">
        <f>IF(N299="základní",J299,0)</f>
        <v>0</v>
      </c>
      <c r="BF299" s="203">
        <f>IF(N299="snížená",J299,0)</f>
        <v>0</v>
      </c>
      <c r="BG299" s="203">
        <f>IF(N299="zákl. přenesená",J299,0)</f>
        <v>0</v>
      </c>
      <c r="BH299" s="203">
        <f>IF(N299="sníž. přenesená",J299,0)</f>
        <v>0</v>
      </c>
      <c r="BI299" s="203">
        <f>IF(N299="nulová",J299,0)</f>
        <v>0</v>
      </c>
      <c r="BJ299" s="24" t="s">
        <v>81</v>
      </c>
      <c r="BK299" s="203">
        <f>ROUND(I299*H299,2)</f>
        <v>0</v>
      </c>
      <c r="BL299" s="24" t="s">
        <v>231</v>
      </c>
      <c r="BM299" s="24" t="s">
        <v>1079</v>
      </c>
    </row>
    <row r="300" spans="2:51" s="11" customFormat="1" ht="13.5">
      <c r="B300" s="204"/>
      <c r="C300" s="205"/>
      <c r="D300" s="206" t="s">
        <v>163</v>
      </c>
      <c r="E300" s="207" t="s">
        <v>21</v>
      </c>
      <c r="F300" s="208" t="s">
        <v>1080</v>
      </c>
      <c r="G300" s="205"/>
      <c r="H300" s="209">
        <v>9.8</v>
      </c>
      <c r="I300" s="210"/>
      <c r="J300" s="205"/>
      <c r="K300" s="205"/>
      <c r="L300" s="211"/>
      <c r="M300" s="212"/>
      <c r="N300" s="213"/>
      <c r="O300" s="213"/>
      <c r="P300" s="213"/>
      <c r="Q300" s="213"/>
      <c r="R300" s="213"/>
      <c r="S300" s="213"/>
      <c r="T300" s="214"/>
      <c r="AT300" s="215" t="s">
        <v>163</v>
      </c>
      <c r="AU300" s="215" t="s">
        <v>83</v>
      </c>
      <c r="AV300" s="11" t="s">
        <v>83</v>
      </c>
      <c r="AW300" s="11" t="s">
        <v>37</v>
      </c>
      <c r="AX300" s="11" t="s">
        <v>73</v>
      </c>
      <c r="AY300" s="215" t="s">
        <v>153</v>
      </c>
    </row>
    <row r="301" spans="2:51" s="12" customFormat="1" ht="13.5">
      <c r="B301" s="216"/>
      <c r="C301" s="217"/>
      <c r="D301" s="206" t="s">
        <v>163</v>
      </c>
      <c r="E301" s="218" t="s">
        <v>21</v>
      </c>
      <c r="F301" s="219" t="s">
        <v>165</v>
      </c>
      <c r="G301" s="217"/>
      <c r="H301" s="220">
        <v>9.8</v>
      </c>
      <c r="I301" s="221"/>
      <c r="J301" s="217"/>
      <c r="K301" s="217"/>
      <c r="L301" s="222"/>
      <c r="M301" s="223"/>
      <c r="N301" s="224"/>
      <c r="O301" s="224"/>
      <c r="P301" s="224"/>
      <c r="Q301" s="224"/>
      <c r="R301" s="224"/>
      <c r="S301" s="224"/>
      <c r="T301" s="225"/>
      <c r="AT301" s="226" t="s">
        <v>163</v>
      </c>
      <c r="AU301" s="226" t="s">
        <v>83</v>
      </c>
      <c r="AV301" s="12" t="s">
        <v>161</v>
      </c>
      <c r="AW301" s="12" t="s">
        <v>37</v>
      </c>
      <c r="AX301" s="12" t="s">
        <v>81</v>
      </c>
      <c r="AY301" s="226" t="s">
        <v>153</v>
      </c>
    </row>
    <row r="302" spans="2:65" s="1" customFormat="1" ht="38.25" customHeight="1">
      <c r="B302" s="41"/>
      <c r="C302" s="227" t="s">
        <v>597</v>
      </c>
      <c r="D302" s="227" t="s">
        <v>191</v>
      </c>
      <c r="E302" s="228" t="s">
        <v>1081</v>
      </c>
      <c r="F302" s="229" t="s">
        <v>1082</v>
      </c>
      <c r="G302" s="230" t="s">
        <v>182</v>
      </c>
      <c r="H302" s="231">
        <v>10.78</v>
      </c>
      <c r="I302" s="232"/>
      <c r="J302" s="233">
        <f>ROUND(I302*H302,2)</f>
        <v>0</v>
      </c>
      <c r="K302" s="229" t="s">
        <v>160</v>
      </c>
      <c r="L302" s="234"/>
      <c r="M302" s="235" t="s">
        <v>21</v>
      </c>
      <c r="N302" s="236" t="s">
        <v>44</v>
      </c>
      <c r="O302" s="42"/>
      <c r="P302" s="201">
        <f>O302*H302</f>
        <v>0</v>
      </c>
      <c r="Q302" s="201">
        <v>4E-05</v>
      </c>
      <c r="R302" s="201">
        <f>Q302*H302</f>
        <v>0.0004312</v>
      </c>
      <c r="S302" s="201">
        <v>0</v>
      </c>
      <c r="T302" s="202">
        <f>S302*H302</f>
        <v>0</v>
      </c>
      <c r="AR302" s="24" t="s">
        <v>299</v>
      </c>
      <c r="AT302" s="24" t="s">
        <v>191</v>
      </c>
      <c r="AU302" s="24" t="s">
        <v>83</v>
      </c>
      <c r="AY302" s="24" t="s">
        <v>153</v>
      </c>
      <c r="BE302" s="203">
        <f>IF(N302="základní",J302,0)</f>
        <v>0</v>
      </c>
      <c r="BF302" s="203">
        <f>IF(N302="snížená",J302,0)</f>
        <v>0</v>
      </c>
      <c r="BG302" s="203">
        <f>IF(N302="zákl. přenesená",J302,0)</f>
        <v>0</v>
      </c>
      <c r="BH302" s="203">
        <f>IF(N302="sníž. přenesená",J302,0)</f>
        <v>0</v>
      </c>
      <c r="BI302" s="203">
        <f>IF(N302="nulová",J302,0)</f>
        <v>0</v>
      </c>
      <c r="BJ302" s="24" t="s">
        <v>81</v>
      </c>
      <c r="BK302" s="203">
        <f>ROUND(I302*H302,2)</f>
        <v>0</v>
      </c>
      <c r="BL302" s="24" t="s">
        <v>231</v>
      </c>
      <c r="BM302" s="24" t="s">
        <v>1083</v>
      </c>
    </row>
    <row r="303" spans="2:51" s="11" customFormat="1" ht="13.5">
      <c r="B303" s="204"/>
      <c r="C303" s="205"/>
      <c r="D303" s="206" t="s">
        <v>163</v>
      </c>
      <c r="E303" s="207" t="s">
        <v>21</v>
      </c>
      <c r="F303" s="208" t="s">
        <v>1084</v>
      </c>
      <c r="G303" s="205"/>
      <c r="H303" s="209">
        <v>9.8</v>
      </c>
      <c r="I303" s="210"/>
      <c r="J303" s="205"/>
      <c r="K303" s="205"/>
      <c r="L303" s="211"/>
      <c r="M303" s="212"/>
      <c r="N303" s="213"/>
      <c r="O303" s="213"/>
      <c r="P303" s="213"/>
      <c r="Q303" s="213"/>
      <c r="R303" s="213"/>
      <c r="S303" s="213"/>
      <c r="T303" s="214"/>
      <c r="AT303" s="215" t="s">
        <v>163</v>
      </c>
      <c r="AU303" s="215" t="s">
        <v>83</v>
      </c>
      <c r="AV303" s="11" t="s">
        <v>83</v>
      </c>
      <c r="AW303" s="11" t="s">
        <v>37</v>
      </c>
      <c r="AX303" s="11" t="s">
        <v>73</v>
      </c>
      <c r="AY303" s="215" t="s">
        <v>153</v>
      </c>
    </row>
    <row r="304" spans="2:51" s="12" customFormat="1" ht="13.5">
      <c r="B304" s="216"/>
      <c r="C304" s="217"/>
      <c r="D304" s="206" t="s">
        <v>163</v>
      </c>
      <c r="E304" s="218" t="s">
        <v>21</v>
      </c>
      <c r="F304" s="219" t="s">
        <v>165</v>
      </c>
      <c r="G304" s="217"/>
      <c r="H304" s="220">
        <v>9.8</v>
      </c>
      <c r="I304" s="221"/>
      <c r="J304" s="217"/>
      <c r="K304" s="217"/>
      <c r="L304" s="222"/>
      <c r="M304" s="223"/>
      <c r="N304" s="224"/>
      <c r="O304" s="224"/>
      <c r="P304" s="224"/>
      <c r="Q304" s="224"/>
      <c r="R304" s="224"/>
      <c r="S304" s="224"/>
      <c r="T304" s="225"/>
      <c r="AT304" s="226" t="s">
        <v>163</v>
      </c>
      <c r="AU304" s="226" t="s">
        <v>83</v>
      </c>
      <c r="AV304" s="12" t="s">
        <v>161</v>
      </c>
      <c r="AW304" s="12" t="s">
        <v>37</v>
      </c>
      <c r="AX304" s="12" t="s">
        <v>81</v>
      </c>
      <c r="AY304" s="226" t="s">
        <v>153</v>
      </c>
    </row>
    <row r="305" spans="2:51" s="11" customFormat="1" ht="13.5">
      <c r="B305" s="204"/>
      <c r="C305" s="205"/>
      <c r="D305" s="206" t="s">
        <v>163</v>
      </c>
      <c r="E305" s="205"/>
      <c r="F305" s="208" t="s">
        <v>1085</v>
      </c>
      <c r="G305" s="205"/>
      <c r="H305" s="209">
        <v>10.78</v>
      </c>
      <c r="I305" s="210"/>
      <c r="J305" s="205"/>
      <c r="K305" s="205"/>
      <c r="L305" s="211"/>
      <c r="M305" s="212"/>
      <c r="N305" s="213"/>
      <c r="O305" s="213"/>
      <c r="P305" s="213"/>
      <c r="Q305" s="213"/>
      <c r="R305" s="213"/>
      <c r="S305" s="213"/>
      <c r="T305" s="214"/>
      <c r="AT305" s="215" t="s">
        <v>163</v>
      </c>
      <c r="AU305" s="215" t="s">
        <v>83</v>
      </c>
      <c r="AV305" s="11" t="s">
        <v>83</v>
      </c>
      <c r="AW305" s="11" t="s">
        <v>6</v>
      </c>
      <c r="AX305" s="11" t="s">
        <v>81</v>
      </c>
      <c r="AY305" s="215" t="s">
        <v>153</v>
      </c>
    </row>
    <row r="306" spans="2:65" s="1" customFormat="1" ht="16.5" customHeight="1">
      <c r="B306" s="41"/>
      <c r="C306" s="192" t="s">
        <v>602</v>
      </c>
      <c r="D306" s="192" t="s">
        <v>156</v>
      </c>
      <c r="E306" s="193" t="s">
        <v>607</v>
      </c>
      <c r="F306" s="194" t="s">
        <v>608</v>
      </c>
      <c r="G306" s="195" t="s">
        <v>209</v>
      </c>
      <c r="H306" s="196">
        <v>80.883</v>
      </c>
      <c r="I306" s="197"/>
      <c r="J306" s="198">
        <f>ROUND(I306*H306,2)</f>
        <v>0</v>
      </c>
      <c r="K306" s="194" t="s">
        <v>160</v>
      </c>
      <c r="L306" s="61"/>
      <c r="M306" s="199" t="s">
        <v>21</v>
      </c>
      <c r="N306" s="200" t="s">
        <v>44</v>
      </c>
      <c r="O306" s="42"/>
      <c r="P306" s="201">
        <f>O306*H306</f>
        <v>0</v>
      </c>
      <c r="Q306" s="201">
        <v>0</v>
      </c>
      <c r="R306" s="201">
        <f>Q306*H306</f>
        <v>0</v>
      </c>
      <c r="S306" s="201">
        <v>0</v>
      </c>
      <c r="T306" s="202">
        <f>S306*H306</f>
        <v>0</v>
      </c>
      <c r="AR306" s="24" t="s">
        <v>231</v>
      </c>
      <c r="AT306" s="24" t="s">
        <v>156</v>
      </c>
      <c r="AU306" s="24" t="s">
        <v>83</v>
      </c>
      <c r="AY306" s="24" t="s">
        <v>153</v>
      </c>
      <c r="BE306" s="203">
        <f>IF(N306="základní",J306,0)</f>
        <v>0</v>
      </c>
      <c r="BF306" s="203">
        <f>IF(N306="snížená",J306,0)</f>
        <v>0</v>
      </c>
      <c r="BG306" s="203">
        <f>IF(N306="zákl. přenesená",J306,0)</f>
        <v>0</v>
      </c>
      <c r="BH306" s="203">
        <f>IF(N306="sníž. přenesená",J306,0)</f>
        <v>0</v>
      </c>
      <c r="BI306" s="203">
        <f>IF(N306="nulová",J306,0)</f>
        <v>0</v>
      </c>
      <c r="BJ306" s="24" t="s">
        <v>81</v>
      </c>
      <c r="BK306" s="203">
        <f>ROUND(I306*H306,2)</f>
        <v>0</v>
      </c>
      <c r="BL306" s="24" t="s">
        <v>231</v>
      </c>
      <c r="BM306" s="24" t="s">
        <v>1086</v>
      </c>
    </row>
    <row r="307" spans="2:51" s="11" customFormat="1" ht="13.5">
      <c r="B307" s="204"/>
      <c r="C307" s="205"/>
      <c r="D307" s="206" t="s">
        <v>163</v>
      </c>
      <c r="E307" s="207" t="s">
        <v>21</v>
      </c>
      <c r="F307" s="208" t="s">
        <v>1087</v>
      </c>
      <c r="G307" s="205"/>
      <c r="H307" s="209">
        <v>11.833</v>
      </c>
      <c r="I307" s="210"/>
      <c r="J307" s="205"/>
      <c r="K307" s="205"/>
      <c r="L307" s="211"/>
      <c r="M307" s="212"/>
      <c r="N307" s="213"/>
      <c r="O307" s="213"/>
      <c r="P307" s="213"/>
      <c r="Q307" s="213"/>
      <c r="R307" s="213"/>
      <c r="S307" s="213"/>
      <c r="T307" s="214"/>
      <c r="AT307" s="215" t="s">
        <v>163</v>
      </c>
      <c r="AU307" s="215" t="s">
        <v>83</v>
      </c>
      <c r="AV307" s="11" t="s">
        <v>83</v>
      </c>
      <c r="AW307" s="11" t="s">
        <v>37</v>
      </c>
      <c r="AX307" s="11" t="s">
        <v>73</v>
      </c>
      <c r="AY307" s="215" t="s">
        <v>153</v>
      </c>
    </row>
    <row r="308" spans="2:51" s="13" customFormat="1" ht="13.5">
      <c r="B308" s="238"/>
      <c r="C308" s="239"/>
      <c r="D308" s="206" t="s">
        <v>163</v>
      </c>
      <c r="E308" s="240" t="s">
        <v>21</v>
      </c>
      <c r="F308" s="241" t="s">
        <v>1088</v>
      </c>
      <c r="G308" s="239"/>
      <c r="H308" s="240" t="s">
        <v>21</v>
      </c>
      <c r="I308" s="242"/>
      <c r="J308" s="239"/>
      <c r="K308" s="239"/>
      <c r="L308" s="243"/>
      <c r="M308" s="244"/>
      <c r="N308" s="245"/>
      <c r="O308" s="245"/>
      <c r="P308" s="245"/>
      <c r="Q308" s="245"/>
      <c r="R308" s="245"/>
      <c r="S308" s="245"/>
      <c r="T308" s="246"/>
      <c r="AT308" s="247" t="s">
        <v>163</v>
      </c>
      <c r="AU308" s="247" t="s">
        <v>83</v>
      </c>
      <c r="AV308" s="13" t="s">
        <v>81</v>
      </c>
      <c r="AW308" s="13" t="s">
        <v>37</v>
      </c>
      <c r="AX308" s="13" t="s">
        <v>73</v>
      </c>
      <c r="AY308" s="247" t="s">
        <v>153</v>
      </c>
    </row>
    <row r="309" spans="2:51" s="11" customFormat="1" ht="13.5">
      <c r="B309" s="204"/>
      <c r="C309" s="205"/>
      <c r="D309" s="206" t="s">
        <v>163</v>
      </c>
      <c r="E309" s="207" t="s">
        <v>21</v>
      </c>
      <c r="F309" s="208" t="s">
        <v>1089</v>
      </c>
      <c r="G309" s="205"/>
      <c r="H309" s="209">
        <v>69.05</v>
      </c>
      <c r="I309" s="210"/>
      <c r="J309" s="205"/>
      <c r="K309" s="205"/>
      <c r="L309" s="211"/>
      <c r="M309" s="212"/>
      <c r="N309" s="213"/>
      <c r="O309" s="213"/>
      <c r="P309" s="213"/>
      <c r="Q309" s="213"/>
      <c r="R309" s="213"/>
      <c r="S309" s="213"/>
      <c r="T309" s="214"/>
      <c r="AT309" s="215" t="s">
        <v>163</v>
      </c>
      <c r="AU309" s="215" t="s">
        <v>83</v>
      </c>
      <c r="AV309" s="11" t="s">
        <v>83</v>
      </c>
      <c r="AW309" s="11" t="s">
        <v>37</v>
      </c>
      <c r="AX309" s="11" t="s">
        <v>73</v>
      </c>
      <c r="AY309" s="215" t="s">
        <v>153</v>
      </c>
    </row>
    <row r="310" spans="2:51" s="13" customFormat="1" ht="13.5">
      <c r="B310" s="238"/>
      <c r="C310" s="239"/>
      <c r="D310" s="206" t="s">
        <v>163</v>
      </c>
      <c r="E310" s="240" t="s">
        <v>21</v>
      </c>
      <c r="F310" s="241" t="s">
        <v>1090</v>
      </c>
      <c r="G310" s="239"/>
      <c r="H310" s="240" t="s">
        <v>21</v>
      </c>
      <c r="I310" s="242"/>
      <c r="J310" s="239"/>
      <c r="K310" s="239"/>
      <c r="L310" s="243"/>
      <c r="M310" s="244"/>
      <c r="N310" s="245"/>
      <c r="O310" s="245"/>
      <c r="P310" s="245"/>
      <c r="Q310" s="245"/>
      <c r="R310" s="245"/>
      <c r="S310" s="245"/>
      <c r="T310" s="246"/>
      <c r="AT310" s="247" t="s">
        <v>163</v>
      </c>
      <c r="AU310" s="247" t="s">
        <v>83</v>
      </c>
      <c r="AV310" s="13" t="s">
        <v>81</v>
      </c>
      <c r="AW310" s="13" t="s">
        <v>37</v>
      </c>
      <c r="AX310" s="13" t="s">
        <v>73</v>
      </c>
      <c r="AY310" s="247" t="s">
        <v>153</v>
      </c>
    </row>
    <row r="311" spans="2:51" s="12" customFormat="1" ht="13.5">
      <c r="B311" s="216"/>
      <c r="C311" s="217"/>
      <c r="D311" s="206" t="s">
        <v>163</v>
      </c>
      <c r="E311" s="218" t="s">
        <v>21</v>
      </c>
      <c r="F311" s="219" t="s">
        <v>165</v>
      </c>
      <c r="G311" s="217"/>
      <c r="H311" s="220">
        <v>80.883</v>
      </c>
      <c r="I311" s="221"/>
      <c r="J311" s="217"/>
      <c r="K311" s="217"/>
      <c r="L311" s="222"/>
      <c r="M311" s="223"/>
      <c r="N311" s="224"/>
      <c r="O311" s="224"/>
      <c r="P311" s="224"/>
      <c r="Q311" s="224"/>
      <c r="R311" s="224"/>
      <c r="S311" s="224"/>
      <c r="T311" s="225"/>
      <c r="AT311" s="226" t="s">
        <v>163</v>
      </c>
      <c r="AU311" s="226" t="s">
        <v>83</v>
      </c>
      <c r="AV311" s="12" t="s">
        <v>161</v>
      </c>
      <c r="AW311" s="12" t="s">
        <v>37</v>
      </c>
      <c r="AX311" s="12" t="s">
        <v>81</v>
      </c>
      <c r="AY311" s="226" t="s">
        <v>153</v>
      </c>
    </row>
    <row r="312" spans="2:65" s="1" customFormat="1" ht="38.25" customHeight="1">
      <c r="B312" s="41"/>
      <c r="C312" s="192" t="s">
        <v>606</v>
      </c>
      <c r="D312" s="192" t="s">
        <v>156</v>
      </c>
      <c r="E312" s="193" t="s">
        <v>612</v>
      </c>
      <c r="F312" s="194" t="s">
        <v>613</v>
      </c>
      <c r="G312" s="195" t="s">
        <v>312</v>
      </c>
      <c r="H312" s="237"/>
      <c r="I312" s="197"/>
      <c r="J312" s="198">
        <f>ROUND(I312*H312,2)</f>
        <v>0</v>
      </c>
      <c r="K312" s="194" t="s">
        <v>160</v>
      </c>
      <c r="L312" s="61"/>
      <c r="M312" s="199" t="s">
        <v>21</v>
      </c>
      <c r="N312" s="200" t="s">
        <v>44</v>
      </c>
      <c r="O312" s="42"/>
      <c r="P312" s="201">
        <f>O312*H312</f>
        <v>0</v>
      </c>
      <c r="Q312" s="201">
        <v>0</v>
      </c>
      <c r="R312" s="201">
        <f>Q312*H312</f>
        <v>0</v>
      </c>
      <c r="S312" s="201">
        <v>0</v>
      </c>
      <c r="T312" s="202">
        <f>S312*H312</f>
        <v>0</v>
      </c>
      <c r="AR312" s="24" t="s">
        <v>231</v>
      </c>
      <c r="AT312" s="24" t="s">
        <v>156</v>
      </c>
      <c r="AU312" s="24" t="s">
        <v>83</v>
      </c>
      <c r="AY312" s="24" t="s">
        <v>153</v>
      </c>
      <c r="BE312" s="203">
        <f>IF(N312="základní",J312,0)</f>
        <v>0</v>
      </c>
      <c r="BF312" s="203">
        <f>IF(N312="snížená",J312,0)</f>
        <v>0</v>
      </c>
      <c r="BG312" s="203">
        <f>IF(N312="zákl. přenesená",J312,0)</f>
        <v>0</v>
      </c>
      <c r="BH312" s="203">
        <f>IF(N312="sníž. přenesená",J312,0)</f>
        <v>0</v>
      </c>
      <c r="BI312" s="203">
        <f>IF(N312="nulová",J312,0)</f>
        <v>0</v>
      </c>
      <c r="BJ312" s="24" t="s">
        <v>81</v>
      </c>
      <c r="BK312" s="203">
        <f>ROUND(I312*H312,2)</f>
        <v>0</v>
      </c>
      <c r="BL312" s="24" t="s">
        <v>231</v>
      </c>
      <c r="BM312" s="24" t="s">
        <v>1091</v>
      </c>
    </row>
    <row r="313" spans="2:63" s="10" customFormat="1" ht="29.85" customHeight="1">
      <c r="B313" s="176"/>
      <c r="C313" s="177"/>
      <c r="D313" s="178" t="s">
        <v>72</v>
      </c>
      <c r="E313" s="190" t="s">
        <v>1092</v>
      </c>
      <c r="F313" s="190" t="s">
        <v>1093</v>
      </c>
      <c r="G313" s="177"/>
      <c r="H313" s="177"/>
      <c r="I313" s="180"/>
      <c r="J313" s="191">
        <f>BK313</f>
        <v>0</v>
      </c>
      <c r="K313" s="177"/>
      <c r="L313" s="182"/>
      <c r="M313" s="183"/>
      <c r="N313" s="184"/>
      <c r="O313" s="184"/>
      <c r="P313" s="185">
        <f>SUM(P314:P319)</f>
        <v>0</v>
      </c>
      <c r="Q313" s="184"/>
      <c r="R313" s="185">
        <f>SUM(R314:R319)</f>
        <v>0.029760000000000005</v>
      </c>
      <c r="S313" s="184"/>
      <c r="T313" s="186">
        <f>SUM(T314:T319)</f>
        <v>1.116</v>
      </c>
      <c r="AR313" s="187" t="s">
        <v>83</v>
      </c>
      <c r="AT313" s="188" t="s">
        <v>72</v>
      </c>
      <c r="AU313" s="188" t="s">
        <v>81</v>
      </c>
      <c r="AY313" s="187" t="s">
        <v>153</v>
      </c>
      <c r="BK313" s="189">
        <f>SUM(BK314:BK319)</f>
        <v>0</v>
      </c>
    </row>
    <row r="314" spans="2:65" s="1" customFormat="1" ht="16.5" customHeight="1">
      <c r="B314" s="41"/>
      <c r="C314" s="192" t="s">
        <v>611</v>
      </c>
      <c r="D314" s="192" t="s">
        <v>156</v>
      </c>
      <c r="E314" s="193" t="s">
        <v>1094</v>
      </c>
      <c r="F314" s="194" t="s">
        <v>1095</v>
      </c>
      <c r="G314" s="195" t="s">
        <v>159</v>
      </c>
      <c r="H314" s="196">
        <v>74.4</v>
      </c>
      <c r="I314" s="197"/>
      <c r="J314" s="198">
        <f>ROUND(I314*H314,2)</f>
        <v>0</v>
      </c>
      <c r="K314" s="194" t="s">
        <v>160</v>
      </c>
      <c r="L314" s="61"/>
      <c r="M314" s="199" t="s">
        <v>21</v>
      </c>
      <c r="N314" s="200" t="s">
        <v>44</v>
      </c>
      <c r="O314" s="42"/>
      <c r="P314" s="201">
        <f>O314*H314</f>
        <v>0</v>
      </c>
      <c r="Q314" s="201">
        <v>0</v>
      </c>
      <c r="R314" s="201">
        <f>Q314*H314</f>
        <v>0</v>
      </c>
      <c r="S314" s="201">
        <v>0.015</v>
      </c>
      <c r="T314" s="202">
        <f>S314*H314</f>
        <v>1.116</v>
      </c>
      <c r="AR314" s="24" t="s">
        <v>231</v>
      </c>
      <c r="AT314" s="24" t="s">
        <v>156</v>
      </c>
      <c r="AU314" s="24" t="s">
        <v>83</v>
      </c>
      <c r="AY314" s="24" t="s">
        <v>153</v>
      </c>
      <c r="BE314" s="203">
        <f>IF(N314="základní",J314,0)</f>
        <v>0</v>
      </c>
      <c r="BF314" s="203">
        <f>IF(N314="snížená",J314,0)</f>
        <v>0</v>
      </c>
      <c r="BG314" s="203">
        <f>IF(N314="zákl. přenesená",J314,0)</f>
        <v>0</v>
      </c>
      <c r="BH314" s="203">
        <f>IF(N314="sníž. přenesená",J314,0)</f>
        <v>0</v>
      </c>
      <c r="BI314" s="203">
        <f>IF(N314="nulová",J314,0)</f>
        <v>0</v>
      </c>
      <c r="BJ314" s="24" t="s">
        <v>81</v>
      </c>
      <c r="BK314" s="203">
        <f>ROUND(I314*H314,2)</f>
        <v>0</v>
      </c>
      <c r="BL314" s="24" t="s">
        <v>231</v>
      </c>
      <c r="BM314" s="24" t="s">
        <v>1096</v>
      </c>
    </row>
    <row r="315" spans="2:51" s="11" customFormat="1" ht="13.5">
      <c r="B315" s="204"/>
      <c r="C315" s="205"/>
      <c r="D315" s="206" t="s">
        <v>163</v>
      </c>
      <c r="E315" s="207" t="s">
        <v>21</v>
      </c>
      <c r="F315" s="208" t="s">
        <v>1022</v>
      </c>
      <c r="G315" s="205"/>
      <c r="H315" s="209">
        <v>74.4</v>
      </c>
      <c r="I315" s="210"/>
      <c r="J315" s="205"/>
      <c r="K315" s="205"/>
      <c r="L315" s="211"/>
      <c r="M315" s="212"/>
      <c r="N315" s="213"/>
      <c r="O315" s="213"/>
      <c r="P315" s="213"/>
      <c r="Q315" s="213"/>
      <c r="R315" s="213"/>
      <c r="S315" s="213"/>
      <c r="T315" s="214"/>
      <c r="AT315" s="215" t="s">
        <v>163</v>
      </c>
      <c r="AU315" s="215" t="s">
        <v>83</v>
      </c>
      <c r="AV315" s="11" t="s">
        <v>83</v>
      </c>
      <c r="AW315" s="11" t="s">
        <v>37</v>
      </c>
      <c r="AX315" s="11" t="s">
        <v>73</v>
      </c>
      <c r="AY315" s="215" t="s">
        <v>153</v>
      </c>
    </row>
    <row r="316" spans="2:51" s="12" customFormat="1" ht="13.5">
      <c r="B316" s="216"/>
      <c r="C316" s="217"/>
      <c r="D316" s="206" t="s">
        <v>163</v>
      </c>
      <c r="E316" s="218" t="s">
        <v>21</v>
      </c>
      <c r="F316" s="219" t="s">
        <v>165</v>
      </c>
      <c r="G316" s="217"/>
      <c r="H316" s="220">
        <v>74.4</v>
      </c>
      <c r="I316" s="221"/>
      <c r="J316" s="217"/>
      <c r="K316" s="217"/>
      <c r="L316" s="222"/>
      <c r="M316" s="223"/>
      <c r="N316" s="224"/>
      <c r="O316" s="224"/>
      <c r="P316" s="224"/>
      <c r="Q316" s="224"/>
      <c r="R316" s="224"/>
      <c r="S316" s="224"/>
      <c r="T316" s="225"/>
      <c r="AT316" s="226" t="s">
        <v>163</v>
      </c>
      <c r="AU316" s="226" t="s">
        <v>83</v>
      </c>
      <c r="AV316" s="12" t="s">
        <v>161</v>
      </c>
      <c r="AW316" s="12" t="s">
        <v>37</v>
      </c>
      <c r="AX316" s="12" t="s">
        <v>81</v>
      </c>
      <c r="AY316" s="226" t="s">
        <v>153</v>
      </c>
    </row>
    <row r="317" spans="2:65" s="1" customFormat="1" ht="25.5" customHeight="1">
      <c r="B317" s="41"/>
      <c r="C317" s="192" t="s">
        <v>626</v>
      </c>
      <c r="D317" s="192" t="s">
        <v>156</v>
      </c>
      <c r="E317" s="193" t="s">
        <v>1097</v>
      </c>
      <c r="F317" s="194" t="s">
        <v>1098</v>
      </c>
      <c r="G317" s="195" t="s">
        <v>159</v>
      </c>
      <c r="H317" s="196">
        <v>74.4</v>
      </c>
      <c r="I317" s="197"/>
      <c r="J317" s="198">
        <f>ROUND(I317*H317,2)</f>
        <v>0</v>
      </c>
      <c r="K317" s="194" t="s">
        <v>160</v>
      </c>
      <c r="L317" s="61"/>
      <c r="M317" s="199" t="s">
        <v>21</v>
      </c>
      <c r="N317" s="200" t="s">
        <v>44</v>
      </c>
      <c r="O317" s="42"/>
      <c r="P317" s="201">
        <f>O317*H317</f>
        <v>0</v>
      </c>
      <c r="Q317" s="201">
        <v>0</v>
      </c>
      <c r="R317" s="201">
        <f>Q317*H317</f>
        <v>0</v>
      </c>
      <c r="S317" s="201">
        <v>0</v>
      </c>
      <c r="T317" s="202">
        <f>S317*H317</f>
        <v>0</v>
      </c>
      <c r="AR317" s="24" t="s">
        <v>231</v>
      </c>
      <c r="AT317" s="24" t="s">
        <v>156</v>
      </c>
      <c r="AU317" s="24" t="s">
        <v>83</v>
      </c>
      <c r="AY317" s="24" t="s">
        <v>153</v>
      </c>
      <c r="BE317" s="203">
        <f>IF(N317="základní",J317,0)</f>
        <v>0</v>
      </c>
      <c r="BF317" s="203">
        <f>IF(N317="snížená",J317,0)</f>
        <v>0</v>
      </c>
      <c r="BG317" s="203">
        <f>IF(N317="zákl. přenesená",J317,0)</f>
        <v>0</v>
      </c>
      <c r="BH317" s="203">
        <f>IF(N317="sníž. přenesená",J317,0)</f>
        <v>0</v>
      </c>
      <c r="BI317" s="203">
        <f>IF(N317="nulová",J317,0)</f>
        <v>0</v>
      </c>
      <c r="BJ317" s="24" t="s">
        <v>81</v>
      </c>
      <c r="BK317" s="203">
        <f>ROUND(I317*H317,2)</f>
        <v>0</v>
      </c>
      <c r="BL317" s="24" t="s">
        <v>231</v>
      </c>
      <c r="BM317" s="24" t="s">
        <v>1099</v>
      </c>
    </row>
    <row r="318" spans="2:65" s="1" customFormat="1" ht="25.5" customHeight="1">
      <c r="B318" s="41"/>
      <c r="C318" s="227" t="s">
        <v>631</v>
      </c>
      <c r="D318" s="227" t="s">
        <v>191</v>
      </c>
      <c r="E318" s="228" t="s">
        <v>1100</v>
      </c>
      <c r="F318" s="229" t="s">
        <v>1101</v>
      </c>
      <c r="G318" s="230" t="s">
        <v>182</v>
      </c>
      <c r="H318" s="231">
        <v>74.4</v>
      </c>
      <c r="I318" s="232"/>
      <c r="J318" s="233">
        <f>ROUND(I318*H318,2)</f>
        <v>0</v>
      </c>
      <c r="K318" s="229" t="s">
        <v>160</v>
      </c>
      <c r="L318" s="234"/>
      <c r="M318" s="235" t="s">
        <v>21</v>
      </c>
      <c r="N318" s="236" t="s">
        <v>44</v>
      </c>
      <c r="O318" s="42"/>
      <c r="P318" s="201">
        <f>O318*H318</f>
        <v>0</v>
      </c>
      <c r="Q318" s="201">
        <v>0.0004</v>
      </c>
      <c r="R318" s="201">
        <f>Q318*H318</f>
        <v>0.029760000000000005</v>
      </c>
      <c r="S318" s="201">
        <v>0</v>
      </c>
      <c r="T318" s="202">
        <f>S318*H318</f>
        <v>0</v>
      </c>
      <c r="AR318" s="24" t="s">
        <v>299</v>
      </c>
      <c r="AT318" s="24" t="s">
        <v>191</v>
      </c>
      <c r="AU318" s="24" t="s">
        <v>83</v>
      </c>
      <c r="AY318" s="24" t="s">
        <v>153</v>
      </c>
      <c r="BE318" s="203">
        <f>IF(N318="základní",J318,0)</f>
        <v>0</v>
      </c>
      <c r="BF318" s="203">
        <f>IF(N318="snížená",J318,0)</f>
        <v>0</v>
      </c>
      <c r="BG318" s="203">
        <f>IF(N318="zákl. přenesená",J318,0)</f>
        <v>0</v>
      </c>
      <c r="BH318" s="203">
        <f>IF(N318="sníž. přenesená",J318,0)</f>
        <v>0</v>
      </c>
      <c r="BI318" s="203">
        <f>IF(N318="nulová",J318,0)</f>
        <v>0</v>
      </c>
      <c r="BJ318" s="24" t="s">
        <v>81</v>
      </c>
      <c r="BK318" s="203">
        <f>ROUND(I318*H318,2)</f>
        <v>0</v>
      </c>
      <c r="BL318" s="24" t="s">
        <v>231</v>
      </c>
      <c r="BM318" s="24" t="s">
        <v>1102</v>
      </c>
    </row>
    <row r="319" spans="2:65" s="1" customFormat="1" ht="38.25" customHeight="1">
      <c r="B319" s="41"/>
      <c r="C319" s="192" t="s">
        <v>636</v>
      </c>
      <c r="D319" s="192" t="s">
        <v>156</v>
      </c>
      <c r="E319" s="193" t="s">
        <v>1103</v>
      </c>
      <c r="F319" s="194" t="s">
        <v>1104</v>
      </c>
      <c r="G319" s="195" t="s">
        <v>312</v>
      </c>
      <c r="H319" s="237"/>
      <c r="I319" s="197"/>
      <c r="J319" s="198">
        <f>ROUND(I319*H319,2)</f>
        <v>0</v>
      </c>
      <c r="K319" s="194" t="s">
        <v>160</v>
      </c>
      <c r="L319" s="61"/>
      <c r="M319" s="199" t="s">
        <v>21</v>
      </c>
      <c r="N319" s="200" t="s">
        <v>44</v>
      </c>
      <c r="O319" s="42"/>
      <c r="P319" s="201">
        <f>O319*H319</f>
        <v>0</v>
      </c>
      <c r="Q319" s="201">
        <v>0</v>
      </c>
      <c r="R319" s="201">
        <f>Q319*H319</f>
        <v>0</v>
      </c>
      <c r="S319" s="201">
        <v>0</v>
      </c>
      <c r="T319" s="202">
        <f>S319*H319</f>
        <v>0</v>
      </c>
      <c r="AR319" s="24" t="s">
        <v>231</v>
      </c>
      <c r="AT319" s="24" t="s">
        <v>156</v>
      </c>
      <c r="AU319" s="24" t="s">
        <v>83</v>
      </c>
      <c r="AY319" s="24" t="s">
        <v>153</v>
      </c>
      <c r="BE319" s="203">
        <f>IF(N319="základní",J319,0)</f>
        <v>0</v>
      </c>
      <c r="BF319" s="203">
        <f>IF(N319="snížená",J319,0)</f>
        <v>0</v>
      </c>
      <c r="BG319" s="203">
        <f>IF(N319="zákl. přenesená",J319,0)</f>
        <v>0</v>
      </c>
      <c r="BH319" s="203">
        <f>IF(N319="sníž. přenesená",J319,0)</f>
        <v>0</v>
      </c>
      <c r="BI319" s="203">
        <f>IF(N319="nulová",J319,0)</f>
        <v>0</v>
      </c>
      <c r="BJ319" s="24" t="s">
        <v>81</v>
      </c>
      <c r="BK319" s="203">
        <f>ROUND(I319*H319,2)</f>
        <v>0</v>
      </c>
      <c r="BL319" s="24" t="s">
        <v>231</v>
      </c>
      <c r="BM319" s="24" t="s">
        <v>1105</v>
      </c>
    </row>
    <row r="320" spans="2:63" s="10" customFormat="1" ht="29.85" customHeight="1">
      <c r="B320" s="176"/>
      <c r="C320" s="177"/>
      <c r="D320" s="178" t="s">
        <v>72</v>
      </c>
      <c r="E320" s="190" t="s">
        <v>1106</v>
      </c>
      <c r="F320" s="190" t="s">
        <v>1107</v>
      </c>
      <c r="G320" s="177"/>
      <c r="H320" s="177"/>
      <c r="I320" s="180"/>
      <c r="J320" s="191">
        <f>BK320</f>
        <v>0</v>
      </c>
      <c r="K320" s="177"/>
      <c r="L320" s="182"/>
      <c r="M320" s="183"/>
      <c r="N320" s="184"/>
      <c r="O320" s="184"/>
      <c r="P320" s="185">
        <f>SUM(P321:P350)</f>
        <v>0</v>
      </c>
      <c r="Q320" s="184"/>
      <c r="R320" s="185">
        <f>SUM(R321:R350)</f>
        <v>0.6612027</v>
      </c>
      <c r="S320" s="184"/>
      <c r="T320" s="186">
        <f>SUM(T321:T350)</f>
        <v>0.111114</v>
      </c>
      <c r="AR320" s="187" t="s">
        <v>83</v>
      </c>
      <c r="AT320" s="188" t="s">
        <v>72</v>
      </c>
      <c r="AU320" s="188" t="s">
        <v>81</v>
      </c>
      <c r="AY320" s="187" t="s">
        <v>153</v>
      </c>
      <c r="BK320" s="189">
        <f>SUM(BK321:BK350)</f>
        <v>0</v>
      </c>
    </row>
    <row r="321" spans="2:65" s="1" customFormat="1" ht="16.5" customHeight="1">
      <c r="B321" s="41"/>
      <c r="C321" s="192" t="s">
        <v>617</v>
      </c>
      <c r="D321" s="192" t="s">
        <v>156</v>
      </c>
      <c r="E321" s="193" t="s">
        <v>1108</v>
      </c>
      <c r="F321" s="194" t="s">
        <v>1109</v>
      </c>
      <c r="G321" s="195" t="s">
        <v>159</v>
      </c>
      <c r="H321" s="196">
        <v>74.4</v>
      </c>
      <c r="I321" s="197"/>
      <c r="J321" s="198">
        <f>ROUND(I321*H321,2)</f>
        <v>0</v>
      </c>
      <c r="K321" s="194" t="s">
        <v>160</v>
      </c>
      <c r="L321" s="61"/>
      <c r="M321" s="199" t="s">
        <v>21</v>
      </c>
      <c r="N321" s="200" t="s">
        <v>44</v>
      </c>
      <c r="O321" s="42"/>
      <c r="P321" s="201">
        <f>O321*H321</f>
        <v>0</v>
      </c>
      <c r="Q321" s="201">
        <v>0</v>
      </c>
      <c r="R321" s="201">
        <f>Q321*H321</f>
        <v>0</v>
      </c>
      <c r="S321" s="201">
        <v>0</v>
      </c>
      <c r="T321" s="202">
        <f>S321*H321</f>
        <v>0</v>
      </c>
      <c r="AR321" s="24" t="s">
        <v>231</v>
      </c>
      <c r="AT321" s="24" t="s">
        <v>156</v>
      </c>
      <c r="AU321" s="24" t="s">
        <v>83</v>
      </c>
      <c r="AY321" s="24" t="s">
        <v>153</v>
      </c>
      <c r="BE321" s="203">
        <f>IF(N321="základní",J321,0)</f>
        <v>0</v>
      </c>
      <c r="BF321" s="203">
        <f>IF(N321="snížená",J321,0)</f>
        <v>0</v>
      </c>
      <c r="BG321" s="203">
        <f>IF(N321="zákl. přenesená",J321,0)</f>
        <v>0</v>
      </c>
      <c r="BH321" s="203">
        <f>IF(N321="sníž. přenesená",J321,0)</f>
        <v>0</v>
      </c>
      <c r="BI321" s="203">
        <f>IF(N321="nulová",J321,0)</f>
        <v>0</v>
      </c>
      <c r="BJ321" s="24" t="s">
        <v>81</v>
      </c>
      <c r="BK321" s="203">
        <f>ROUND(I321*H321,2)</f>
        <v>0</v>
      </c>
      <c r="BL321" s="24" t="s">
        <v>231</v>
      </c>
      <c r="BM321" s="24" t="s">
        <v>1110</v>
      </c>
    </row>
    <row r="322" spans="2:51" s="11" customFormat="1" ht="13.5">
      <c r="B322" s="204"/>
      <c r="C322" s="205"/>
      <c r="D322" s="206" t="s">
        <v>163</v>
      </c>
      <c r="E322" s="207" t="s">
        <v>21</v>
      </c>
      <c r="F322" s="208" t="s">
        <v>928</v>
      </c>
      <c r="G322" s="205"/>
      <c r="H322" s="209">
        <v>74.4</v>
      </c>
      <c r="I322" s="210"/>
      <c r="J322" s="205"/>
      <c r="K322" s="205"/>
      <c r="L322" s="211"/>
      <c r="M322" s="212"/>
      <c r="N322" s="213"/>
      <c r="O322" s="213"/>
      <c r="P322" s="213"/>
      <c r="Q322" s="213"/>
      <c r="R322" s="213"/>
      <c r="S322" s="213"/>
      <c r="T322" s="214"/>
      <c r="AT322" s="215" t="s">
        <v>163</v>
      </c>
      <c r="AU322" s="215" t="s">
        <v>83</v>
      </c>
      <c r="AV322" s="11" t="s">
        <v>83</v>
      </c>
      <c r="AW322" s="11" t="s">
        <v>37</v>
      </c>
      <c r="AX322" s="11" t="s">
        <v>73</v>
      </c>
      <c r="AY322" s="215" t="s">
        <v>153</v>
      </c>
    </row>
    <row r="323" spans="2:51" s="12" customFormat="1" ht="13.5">
      <c r="B323" s="216"/>
      <c r="C323" s="217"/>
      <c r="D323" s="206" t="s">
        <v>163</v>
      </c>
      <c r="E323" s="218" t="s">
        <v>21</v>
      </c>
      <c r="F323" s="219" t="s">
        <v>165</v>
      </c>
      <c r="G323" s="217"/>
      <c r="H323" s="220">
        <v>74.4</v>
      </c>
      <c r="I323" s="221"/>
      <c r="J323" s="217"/>
      <c r="K323" s="217"/>
      <c r="L323" s="222"/>
      <c r="M323" s="223"/>
      <c r="N323" s="224"/>
      <c r="O323" s="224"/>
      <c r="P323" s="224"/>
      <c r="Q323" s="224"/>
      <c r="R323" s="224"/>
      <c r="S323" s="224"/>
      <c r="T323" s="225"/>
      <c r="AT323" s="226" t="s">
        <v>163</v>
      </c>
      <c r="AU323" s="226" t="s">
        <v>83</v>
      </c>
      <c r="AV323" s="12" t="s">
        <v>161</v>
      </c>
      <c r="AW323" s="12" t="s">
        <v>37</v>
      </c>
      <c r="AX323" s="12" t="s">
        <v>81</v>
      </c>
      <c r="AY323" s="226" t="s">
        <v>153</v>
      </c>
    </row>
    <row r="324" spans="2:65" s="1" customFormat="1" ht="25.5" customHeight="1">
      <c r="B324" s="41"/>
      <c r="C324" s="192" t="s">
        <v>621</v>
      </c>
      <c r="D324" s="192" t="s">
        <v>156</v>
      </c>
      <c r="E324" s="193" t="s">
        <v>1111</v>
      </c>
      <c r="F324" s="194" t="s">
        <v>1112</v>
      </c>
      <c r="G324" s="195" t="s">
        <v>159</v>
      </c>
      <c r="H324" s="196">
        <v>74.4</v>
      </c>
      <c r="I324" s="197"/>
      <c r="J324" s="198">
        <f>ROUND(I324*H324,2)</f>
        <v>0</v>
      </c>
      <c r="K324" s="194" t="s">
        <v>160</v>
      </c>
      <c r="L324" s="61"/>
      <c r="M324" s="199" t="s">
        <v>21</v>
      </c>
      <c r="N324" s="200" t="s">
        <v>44</v>
      </c>
      <c r="O324" s="42"/>
      <c r="P324" s="201">
        <f>O324*H324</f>
        <v>0</v>
      </c>
      <c r="Q324" s="201">
        <v>3E-05</v>
      </c>
      <c r="R324" s="201">
        <f>Q324*H324</f>
        <v>0.002232</v>
      </c>
      <c r="S324" s="201">
        <v>0</v>
      </c>
      <c r="T324" s="202">
        <f>S324*H324</f>
        <v>0</v>
      </c>
      <c r="AR324" s="24" t="s">
        <v>231</v>
      </c>
      <c r="AT324" s="24" t="s">
        <v>156</v>
      </c>
      <c r="AU324" s="24" t="s">
        <v>83</v>
      </c>
      <c r="AY324" s="24" t="s">
        <v>153</v>
      </c>
      <c r="BE324" s="203">
        <f>IF(N324="základní",J324,0)</f>
        <v>0</v>
      </c>
      <c r="BF324" s="203">
        <f>IF(N324="snížená",J324,0)</f>
        <v>0</v>
      </c>
      <c r="BG324" s="203">
        <f>IF(N324="zákl. přenesená",J324,0)</f>
        <v>0</v>
      </c>
      <c r="BH324" s="203">
        <f>IF(N324="sníž. přenesená",J324,0)</f>
        <v>0</v>
      </c>
      <c r="BI324" s="203">
        <f>IF(N324="nulová",J324,0)</f>
        <v>0</v>
      </c>
      <c r="BJ324" s="24" t="s">
        <v>81</v>
      </c>
      <c r="BK324" s="203">
        <f>ROUND(I324*H324,2)</f>
        <v>0</v>
      </c>
      <c r="BL324" s="24" t="s">
        <v>231</v>
      </c>
      <c r="BM324" s="24" t="s">
        <v>1113</v>
      </c>
    </row>
    <row r="325" spans="2:51" s="11" customFormat="1" ht="13.5">
      <c r="B325" s="204"/>
      <c r="C325" s="205"/>
      <c r="D325" s="206" t="s">
        <v>163</v>
      </c>
      <c r="E325" s="207" t="s">
        <v>21</v>
      </c>
      <c r="F325" s="208" t="s">
        <v>928</v>
      </c>
      <c r="G325" s="205"/>
      <c r="H325" s="209">
        <v>74.4</v>
      </c>
      <c r="I325" s="210"/>
      <c r="J325" s="205"/>
      <c r="K325" s="205"/>
      <c r="L325" s="211"/>
      <c r="M325" s="212"/>
      <c r="N325" s="213"/>
      <c r="O325" s="213"/>
      <c r="P325" s="213"/>
      <c r="Q325" s="213"/>
      <c r="R325" s="213"/>
      <c r="S325" s="213"/>
      <c r="T325" s="214"/>
      <c r="AT325" s="215" t="s">
        <v>163</v>
      </c>
      <c r="AU325" s="215" t="s">
        <v>83</v>
      </c>
      <c r="AV325" s="11" t="s">
        <v>83</v>
      </c>
      <c r="AW325" s="11" t="s">
        <v>37</v>
      </c>
      <c r="AX325" s="11" t="s">
        <v>73</v>
      </c>
      <c r="AY325" s="215" t="s">
        <v>153</v>
      </c>
    </row>
    <row r="326" spans="2:51" s="12" customFormat="1" ht="13.5">
      <c r="B326" s="216"/>
      <c r="C326" s="217"/>
      <c r="D326" s="206" t="s">
        <v>163</v>
      </c>
      <c r="E326" s="218" t="s">
        <v>21</v>
      </c>
      <c r="F326" s="219" t="s">
        <v>165</v>
      </c>
      <c r="G326" s="217"/>
      <c r="H326" s="220">
        <v>74.4</v>
      </c>
      <c r="I326" s="221"/>
      <c r="J326" s="217"/>
      <c r="K326" s="217"/>
      <c r="L326" s="222"/>
      <c r="M326" s="223"/>
      <c r="N326" s="224"/>
      <c r="O326" s="224"/>
      <c r="P326" s="224"/>
      <c r="Q326" s="224"/>
      <c r="R326" s="224"/>
      <c r="S326" s="224"/>
      <c r="T326" s="225"/>
      <c r="AT326" s="226" t="s">
        <v>163</v>
      </c>
      <c r="AU326" s="226" t="s">
        <v>83</v>
      </c>
      <c r="AV326" s="12" t="s">
        <v>161</v>
      </c>
      <c r="AW326" s="12" t="s">
        <v>37</v>
      </c>
      <c r="AX326" s="12" t="s">
        <v>81</v>
      </c>
      <c r="AY326" s="226" t="s">
        <v>153</v>
      </c>
    </row>
    <row r="327" spans="2:65" s="1" customFormat="1" ht="25.5" customHeight="1">
      <c r="B327" s="41"/>
      <c r="C327" s="192" t="s">
        <v>257</v>
      </c>
      <c r="D327" s="192" t="s">
        <v>156</v>
      </c>
      <c r="E327" s="193" t="s">
        <v>1114</v>
      </c>
      <c r="F327" s="194" t="s">
        <v>1115</v>
      </c>
      <c r="G327" s="195" t="s">
        <v>159</v>
      </c>
      <c r="H327" s="196">
        <v>74.4</v>
      </c>
      <c r="I327" s="197"/>
      <c r="J327" s="198">
        <f>ROUND(I327*H327,2)</f>
        <v>0</v>
      </c>
      <c r="K327" s="194" t="s">
        <v>160</v>
      </c>
      <c r="L327" s="61"/>
      <c r="M327" s="199" t="s">
        <v>21</v>
      </c>
      <c r="N327" s="200" t="s">
        <v>44</v>
      </c>
      <c r="O327" s="42"/>
      <c r="P327" s="201">
        <f>O327*H327</f>
        <v>0</v>
      </c>
      <c r="Q327" s="201">
        <v>0.0045</v>
      </c>
      <c r="R327" s="201">
        <f>Q327*H327</f>
        <v>0.3348</v>
      </c>
      <c r="S327" s="201">
        <v>0</v>
      </c>
      <c r="T327" s="202">
        <f>S327*H327</f>
        <v>0</v>
      </c>
      <c r="AR327" s="24" t="s">
        <v>231</v>
      </c>
      <c r="AT327" s="24" t="s">
        <v>156</v>
      </c>
      <c r="AU327" s="24" t="s">
        <v>83</v>
      </c>
      <c r="AY327" s="24" t="s">
        <v>153</v>
      </c>
      <c r="BE327" s="203">
        <f>IF(N327="základní",J327,0)</f>
        <v>0</v>
      </c>
      <c r="BF327" s="203">
        <f>IF(N327="snížená",J327,0)</f>
        <v>0</v>
      </c>
      <c r="BG327" s="203">
        <f>IF(N327="zákl. přenesená",J327,0)</f>
        <v>0</v>
      </c>
      <c r="BH327" s="203">
        <f>IF(N327="sníž. přenesená",J327,0)</f>
        <v>0</v>
      </c>
      <c r="BI327" s="203">
        <f>IF(N327="nulová",J327,0)</f>
        <v>0</v>
      </c>
      <c r="BJ327" s="24" t="s">
        <v>81</v>
      </c>
      <c r="BK327" s="203">
        <f>ROUND(I327*H327,2)</f>
        <v>0</v>
      </c>
      <c r="BL327" s="24" t="s">
        <v>231</v>
      </c>
      <c r="BM327" s="24" t="s">
        <v>1116</v>
      </c>
    </row>
    <row r="328" spans="2:51" s="11" customFormat="1" ht="13.5">
      <c r="B328" s="204"/>
      <c r="C328" s="205"/>
      <c r="D328" s="206" t="s">
        <v>163</v>
      </c>
      <c r="E328" s="207" t="s">
        <v>21</v>
      </c>
      <c r="F328" s="208" t="s">
        <v>880</v>
      </c>
      <c r="G328" s="205"/>
      <c r="H328" s="209">
        <v>74.4</v>
      </c>
      <c r="I328" s="210"/>
      <c r="J328" s="205"/>
      <c r="K328" s="205"/>
      <c r="L328" s="211"/>
      <c r="M328" s="212"/>
      <c r="N328" s="213"/>
      <c r="O328" s="213"/>
      <c r="P328" s="213"/>
      <c r="Q328" s="213"/>
      <c r="R328" s="213"/>
      <c r="S328" s="213"/>
      <c r="T328" s="214"/>
      <c r="AT328" s="215" t="s">
        <v>163</v>
      </c>
      <c r="AU328" s="215" t="s">
        <v>83</v>
      </c>
      <c r="AV328" s="11" t="s">
        <v>83</v>
      </c>
      <c r="AW328" s="11" t="s">
        <v>37</v>
      </c>
      <c r="AX328" s="11" t="s">
        <v>73</v>
      </c>
      <c r="AY328" s="215" t="s">
        <v>153</v>
      </c>
    </row>
    <row r="329" spans="2:51" s="12" customFormat="1" ht="13.5">
      <c r="B329" s="216"/>
      <c r="C329" s="217"/>
      <c r="D329" s="206" t="s">
        <v>163</v>
      </c>
      <c r="E329" s="218" t="s">
        <v>21</v>
      </c>
      <c r="F329" s="219" t="s">
        <v>165</v>
      </c>
      <c r="G329" s="217"/>
      <c r="H329" s="220">
        <v>74.4</v>
      </c>
      <c r="I329" s="221"/>
      <c r="J329" s="217"/>
      <c r="K329" s="217"/>
      <c r="L329" s="222"/>
      <c r="M329" s="223"/>
      <c r="N329" s="224"/>
      <c r="O329" s="224"/>
      <c r="P329" s="224"/>
      <c r="Q329" s="224"/>
      <c r="R329" s="224"/>
      <c r="S329" s="224"/>
      <c r="T329" s="225"/>
      <c r="AT329" s="226" t="s">
        <v>163</v>
      </c>
      <c r="AU329" s="226" t="s">
        <v>83</v>
      </c>
      <c r="AV329" s="12" t="s">
        <v>161</v>
      </c>
      <c r="AW329" s="12" t="s">
        <v>37</v>
      </c>
      <c r="AX329" s="12" t="s">
        <v>81</v>
      </c>
      <c r="AY329" s="226" t="s">
        <v>153</v>
      </c>
    </row>
    <row r="330" spans="2:65" s="1" customFormat="1" ht="16.5" customHeight="1">
      <c r="B330" s="41"/>
      <c r="C330" s="192" t="s">
        <v>646</v>
      </c>
      <c r="D330" s="192" t="s">
        <v>156</v>
      </c>
      <c r="E330" s="193" t="s">
        <v>1117</v>
      </c>
      <c r="F330" s="194" t="s">
        <v>1118</v>
      </c>
      <c r="G330" s="195" t="s">
        <v>159</v>
      </c>
      <c r="H330" s="196">
        <v>40.5</v>
      </c>
      <c r="I330" s="197"/>
      <c r="J330" s="198">
        <f>ROUND(I330*H330,2)</f>
        <v>0</v>
      </c>
      <c r="K330" s="194" t="s">
        <v>160</v>
      </c>
      <c r="L330" s="61"/>
      <c r="M330" s="199" t="s">
        <v>21</v>
      </c>
      <c r="N330" s="200" t="s">
        <v>44</v>
      </c>
      <c r="O330" s="42"/>
      <c r="P330" s="201">
        <f>O330*H330</f>
        <v>0</v>
      </c>
      <c r="Q330" s="201">
        <v>0</v>
      </c>
      <c r="R330" s="201">
        <f>Q330*H330</f>
        <v>0</v>
      </c>
      <c r="S330" s="201">
        <v>0.0025</v>
      </c>
      <c r="T330" s="202">
        <f>S330*H330</f>
        <v>0.10125</v>
      </c>
      <c r="AR330" s="24" t="s">
        <v>231</v>
      </c>
      <c r="AT330" s="24" t="s">
        <v>156</v>
      </c>
      <c r="AU330" s="24" t="s">
        <v>83</v>
      </c>
      <c r="AY330" s="24" t="s">
        <v>153</v>
      </c>
      <c r="BE330" s="203">
        <f>IF(N330="základní",J330,0)</f>
        <v>0</v>
      </c>
      <c r="BF330" s="203">
        <f>IF(N330="snížená",J330,0)</f>
        <v>0</v>
      </c>
      <c r="BG330" s="203">
        <f>IF(N330="zákl. přenesená",J330,0)</f>
        <v>0</v>
      </c>
      <c r="BH330" s="203">
        <f>IF(N330="sníž. přenesená",J330,0)</f>
        <v>0</v>
      </c>
      <c r="BI330" s="203">
        <f>IF(N330="nulová",J330,0)</f>
        <v>0</v>
      </c>
      <c r="BJ330" s="24" t="s">
        <v>81</v>
      </c>
      <c r="BK330" s="203">
        <f>ROUND(I330*H330,2)</f>
        <v>0</v>
      </c>
      <c r="BL330" s="24" t="s">
        <v>231</v>
      </c>
      <c r="BM330" s="24" t="s">
        <v>1119</v>
      </c>
    </row>
    <row r="331" spans="2:51" s="11" customFormat="1" ht="13.5">
      <c r="B331" s="204"/>
      <c r="C331" s="205"/>
      <c r="D331" s="206" t="s">
        <v>163</v>
      </c>
      <c r="E331" s="207" t="s">
        <v>21</v>
      </c>
      <c r="F331" s="208" t="s">
        <v>1120</v>
      </c>
      <c r="G331" s="205"/>
      <c r="H331" s="209">
        <v>40.5</v>
      </c>
      <c r="I331" s="210"/>
      <c r="J331" s="205"/>
      <c r="K331" s="205"/>
      <c r="L331" s="211"/>
      <c r="M331" s="212"/>
      <c r="N331" s="213"/>
      <c r="O331" s="213"/>
      <c r="P331" s="213"/>
      <c r="Q331" s="213"/>
      <c r="R331" s="213"/>
      <c r="S331" s="213"/>
      <c r="T331" s="214"/>
      <c r="AT331" s="215" t="s">
        <v>163</v>
      </c>
      <c r="AU331" s="215" t="s">
        <v>83</v>
      </c>
      <c r="AV331" s="11" t="s">
        <v>83</v>
      </c>
      <c r="AW331" s="11" t="s">
        <v>37</v>
      </c>
      <c r="AX331" s="11" t="s">
        <v>73</v>
      </c>
      <c r="AY331" s="215" t="s">
        <v>153</v>
      </c>
    </row>
    <row r="332" spans="2:51" s="12" customFormat="1" ht="13.5">
      <c r="B332" s="216"/>
      <c r="C332" s="217"/>
      <c r="D332" s="206" t="s">
        <v>163</v>
      </c>
      <c r="E332" s="218" t="s">
        <v>21</v>
      </c>
      <c r="F332" s="219" t="s">
        <v>165</v>
      </c>
      <c r="G332" s="217"/>
      <c r="H332" s="220">
        <v>40.5</v>
      </c>
      <c r="I332" s="221"/>
      <c r="J332" s="217"/>
      <c r="K332" s="217"/>
      <c r="L332" s="222"/>
      <c r="M332" s="223"/>
      <c r="N332" s="224"/>
      <c r="O332" s="224"/>
      <c r="P332" s="224"/>
      <c r="Q332" s="224"/>
      <c r="R332" s="224"/>
      <c r="S332" s="224"/>
      <c r="T332" s="225"/>
      <c r="AT332" s="226" t="s">
        <v>163</v>
      </c>
      <c r="AU332" s="226" t="s">
        <v>83</v>
      </c>
      <c r="AV332" s="12" t="s">
        <v>161</v>
      </c>
      <c r="AW332" s="12" t="s">
        <v>37</v>
      </c>
      <c r="AX332" s="12" t="s">
        <v>81</v>
      </c>
      <c r="AY332" s="226" t="s">
        <v>153</v>
      </c>
    </row>
    <row r="333" spans="2:65" s="1" customFormat="1" ht="25.5" customHeight="1">
      <c r="B333" s="41"/>
      <c r="C333" s="192" t="s">
        <v>651</v>
      </c>
      <c r="D333" s="192" t="s">
        <v>156</v>
      </c>
      <c r="E333" s="193" t="s">
        <v>1121</v>
      </c>
      <c r="F333" s="194" t="s">
        <v>1122</v>
      </c>
      <c r="G333" s="195" t="s">
        <v>159</v>
      </c>
      <c r="H333" s="196">
        <v>74.4</v>
      </c>
      <c r="I333" s="197"/>
      <c r="J333" s="198">
        <f>ROUND(I333*H333,2)</f>
        <v>0</v>
      </c>
      <c r="K333" s="194" t="s">
        <v>160</v>
      </c>
      <c r="L333" s="61"/>
      <c r="M333" s="199" t="s">
        <v>21</v>
      </c>
      <c r="N333" s="200" t="s">
        <v>44</v>
      </c>
      <c r="O333" s="42"/>
      <c r="P333" s="201">
        <f>O333*H333</f>
        <v>0</v>
      </c>
      <c r="Q333" s="201">
        <v>0.0004</v>
      </c>
      <c r="R333" s="201">
        <f>Q333*H333</f>
        <v>0.029760000000000005</v>
      </c>
      <c r="S333" s="201">
        <v>0</v>
      </c>
      <c r="T333" s="202">
        <f>S333*H333</f>
        <v>0</v>
      </c>
      <c r="AR333" s="24" t="s">
        <v>231</v>
      </c>
      <c r="AT333" s="24" t="s">
        <v>156</v>
      </c>
      <c r="AU333" s="24" t="s">
        <v>83</v>
      </c>
      <c r="AY333" s="24" t="s">
        <v>153</v>
      </c>
      <c r="BE333" s="203">
        <f>IF(N333="základní",J333,0)</f>
        <v>0</v>
      </c>
      <c r="BF333" s="203">
        <f>IF(N333="snížená",J333,0)</f>
        <v>0</v>
      </c>
      <c r="BG333" s="203">
        <f>IF(N333="zákl. přenesená",J333,0)</f>
        <v>0</v>
      </c>
      <c r="BH333" s="203">
        <f>IF(N333="sníž. přenesená",J333,0)</f>
        <v>0</v>
      </c>
      <c r="BI333" s="203">
        <f>IF(N333="nulová",J333,0)</f>
        <v>0</v>
      </c>
      <c r="BJ333" s="24" t="s">
        <v>81</v>
      </c>
      <c r="BK333" s="203">
        <f>ROUND(I333*H333,2)</f>
        <v>0</v>
      </c>
      <c r="BL333" s="24" t="s">
        <v>231</v>
      </c>
      <c r="BM333" s="24" t="s">
        <v>1123</v>
      </c>
    </row>
    <row r="334" spans="2:51" s="11" customFormat="1" ht="13.5">
      <c r="B334" s="204"/>
      <c r="C334" s="205"/>
      <c r="D334" s="206" t="s">
        <v>163</v>
      </c>
      <c r="E334" s="207" t="s">
        <v>21</v>
      </c>
      <c r="F334" s="208" t="s">
        <v>928</v>
      </c>
      <c r="G334" s="205"/>
      <c r="H334" s="209">
        <v>74.4</v>
      </c>
      <c r="I334" s="210"/>
      <c r="J334" s="205"/>
      <c r="K334" s="205"/>
      <c r="L334" s="211"/>
      <c r="M334" s="212"/>
      <c r="N334" s="213"/>
      <c r="O334" s="213"/>
      <c r="P334" s="213"/>
      <c r="Q334" s="213"/>
      <c r="R334" s="213"/>
      <c r="S334" s="213"/>
      <c r="T334" s="214"/>
      <c r="AT334" s="215" t="s">
        <v>163</v>
      </c>
      <c r="AU334" s="215" t="s">
        <v>83</v>
      </c>
      <c r="AV334" s="11" t="s">
        <v>83</v>
      </c>
      <c r="AW334" s="11" t="s">
        <v>37</v>
      </c>
      <c r="AX334" s="11" t="s">
        <v>73</v>
      </c>
      <c r="AY334" s="215" t="s">
        <v>153</v>
      </c>
    </row>
    <row r="335" spans="2:51" s="12" customFormat="1" ht="13.5">
      <c r="B335" s="216"/>
      <c r="C335" s="217"/>
      <c r="D335" s="206" t="s">
        <v>163</v>
      </c>
      <c r="E335" s="218" t="s">
        <v>21</v>
      </c>
      <c r="F335" s="219" t="s">
        <v>165</v>
      </c>
      <c r="G335" s="217"/>
      <c r="H335" s="220">
        <v>74.4</v>
      </c>
      <c r="I335" s="221"/>
      <c r="J335" s="217"/>
      <c r="K335" s="217"/>
      <c r="L335" s="222"/>
      <c r="M335" s="223"/>
      <c r="N335" s="224"/>
      <c r="O335" s="224"/>
      <c r="P335" s="224"/>
      <c r="Q335" s="224"/>
      <c r="R335" s="224"/>
      <c r="S335" s="224"/>
      <c r="T335" s="225"/>
      <c r="AT335" s="226" t="s">
        <v>163</v>
      </c>
      <c r="AU335" s="226" t="s">
        <v>83</v>
      </c>
      <c r="AV335" s="12" t="s">
        <v>161</v>
      </c>
      <c r="AW335" s="12" t="s">
        <v>37</v>
      </c>
      <c r="AX335" s="12" t="s">
        <v>81</v>
      </c>
      <c r="AY335" s="226" t="s">
        <v>153</v>
      </c>
    </row>
    <row r="336" spans="2:65" s="1" customFormat="1" ht="51" customHeight="1">
      <c r="B336" s="41"/>
      <c r="C336" s="227" t="s">
        <v>657</v>
      </c>
      <c r="D336" s="227" t="s">
        <v>191</v>
      </c>
      <c r="E336" s="228" t="s">
        <v>1124</v>
      </c>
      <c r="F336" s="229" t="s">
        <v>1125</v>
      </c>
      <c r="G336" s="230" t="s">
        <v>159</v>
      </c>
      <c r="H336" s="231">
        <v>81.84</v>
      </c>
      <c r="I336" s="232"/>
      <c r="J336" s="233">
        <f>ROUND(I336*H336,2)</f>
        <v>0</v>
      </c>
      <c r="K336" s="229" t="s">
        <v>160</v>
      </c>
      <c r="L336" s="234"/>
      <c r="M336" s="235" t="s">
        <v>21</v>
      </c>
      <c r="N336" s="236" t="s">
        <v>44</v>
      </c>
      <c r="O336" s="42"/>
      <c r="P336" s="201">
        <f>O336*H336</f>
        <v>0</v>
      </c>
      <c r="Q336" s="201">
        <v>0.0035</v>
      </c>
      <c r="R336" s="201">
        <f>Q336*H336</f>
        <v>0.28644000000000003</v>
      </c>
      <c r="S336" s="201">
        <v>0</v>
      </c>
      <c r="T336" s="202">
        <f>S336*H336</f>
        <v>0</v>
      </c>
      <c r="AR336" s="24" t="s">
        <v>299</v>
      </c>
      <c r="AT336" s="24" t="s">
        <v>191</v>
      </c>
      <c r="AU336" s="24" t="s">
        <v>83</v>
      </c>
      <c r="AY336" s="24" t="s">
        <v>153</v>
      </c>
      <c r="BE336" s="203">
        <f>IF(N336="základní",J336,0)</f>
        <v>0</v>
      </c>
      <c r="BF336" s="203">
        <f>IF(N336="snížená",J336,0)</f>
        <v>0</v>
      </c>
      <c r="BG336" s="203">
        <f>IF(N336="zákl. přenesená",J336,0)</f>
        <v>0</v>
      </c>
      <c r="BH336" s="203">
        <f>IF(N336="sníž. přenesená",J336,0)</f>
        <v>0</v>
      </c>
      <c r="BI336" s="203">
        <f>IF(N336="nulová",J336,0)</f>
        <v>0</v>
      </c>
      <c r="BJ336" s="24" t="s">
        <v>81</v>
      </c>
      <c r="BK336" s="203">
        <f>ROUND(I336*H336,2)</f>
        <v>0</v>
      </c>
      <c r="BL336" s="24" t="s">
        <v>231</v>
      </c>
      <c r="BM336" s="24" t="s">
        <v>1126</v>
      </c>
    </row>
    <row r="337" spans="2:51" s="11" customFormat="1" ht="13.5">
      <c r="B337" s="204"/>
      <c r="C337" s="205"/>
      <c r="D337" s="206" t="s">
        <v>163</v>
      </c>
      <c r="E337" s="207" t="s">
        <v>21</v>
      </c>
      <c r="F337" s="208" t="s">
        <v>928</v>
      </c>
      <c r="G337" s="205"/>
      <c r="H337" s="209">
        <v>74.4</v>
      </c>
      <c r="I337" s="210"/>
      <c r="J337" s="205"/>
      <c r="K337" s="205"/>
      <c r="L337" s="211"/>
      <c r="M337" s="212"/>
      <c r="N337" s="213"/>
      <c r="O337" s="213"/>
      <c r="P337" s="213"/>
      <c r="Q337" s="213"/>
      <c r="R337" s="213"/>
      <c r="S337" s="213"/>
      <c r="T337" s="214"/>
      <c r="AT337" s="215" t="s">
        <v>163</v>
      </c>
      <c r="AU337" s="215" t="s">
        <v>83</v>
      </c>
      <c r="AV337" s="11" t="s">
        <v>83</v>
      </c>
      <c r="AW337" s="11" t="s">
        <v>37</v>
      </c>
      <c r="AX337" s="11" t="s">
        <v>73</v>
      </c>
      <c r="AY337" s="215" t="s">
        <v>153</v>
      </c>
    </row>
    <row r="338" spans="2:51" s="12" customFormat="1" ht="13.5">
      <c r="B338" s="216"/>
      <c r="C338" s="217"/>
      <c r="D338" s="206" t="s">
        <v>163</v>
      </c>
      <c r="E338" s="218" t="s">
        <v>21</v>
      </c>
      <c r="F338" s="219" t="s">
        <v>165</v>
      </c>
      <c r="G338" s="217"/>
      <c r="H338" s="220">
        <v>74.4</v>
      </c>
      <c r="I338" s="221"/>
      <c r="J338" s="217"/>
      <c r="K338" s="217"/>
      <c r="L338" s="222"/>
      <c r="M338" s="223"/>
      <c r="N338" s="224"/>
      <c r="O338" s="224"/>
      <c r="P338" s="224"/>
      <c r="Q338" s="224"/>
      <c r="R338" s="224"/>
      <c r="S338" s="224"/>
      <c r="T338" s="225"/>
      <c r="AT338" s="226" t="s">
        <v>163</v>
      </c>
      <c r="AU338" s="226" t="s">
        <v>83</v>
      </c>
      <c r="AV338" s="12" t="s">
        <v>161</v>
      </c>
      <c r="AW338" s="12" t="s">
        <v>37</v>
      </c>
      <c r="AX338" s="12" t="s">
        <v>81</v>
      </c>
      <c r="AY338" s="226" t="s">
        <v>153</v>
      </c>
    </row>
    <row r="339" spans="2:51" s="11" customFormat="1" ht="13.5">
      <c r="B339" s="204"/>
      <c r="C339" s="205"/>
      <c r="D339" s="206" t="s">
        <v>163</v>
      </c>
      <c r="E339" s="205"/>
      <c r="F339" s="208" t="s">
        <v>1127</v>
      </c>
      <c r="G339" s="205"/>
      <c r="H339" s="209">
        <v>81.84</v>
      </c>
      <c r="I339" s="210"/>
      <c r="J339" s="205"/>
      <c r="K339" s="205"/>
      <c r="L339" s="211"/>
      <c r="M339" s="212"/>
      <c r="N339" s="213"/>
      <c r="O339" s="213"/>
      <c r="P339" s="213"/>
      <c r="Q339" s="213"/>
      <c r="R339" s="213"/>
      <c r="S339" s="213"/>
      <c r="T339" s="214"/>
      <c r="AT339" s="215" t="s">
        <v>163</v>
      </c>
      <c r="AU339" s="215" t="s">
        <v>83</v>
      </c>
      <c r="AV339" s="11" t="s">
        <v>83</v>
      </c>
      <c r="AW339" s="11" t="s">
        <v>6</v>
      </c>
      <c r="AX339" s="11" t="s">
        <v>81</v>
      </c>
      <c r="AY339" s="215" t="s">
        <v>153</v>
      </c>
    </row>
    <row r="340" spans="2:65" s="1" customFormat="1" ht="16.5" customHeight="1">
      <c r="B340" s="41"/>
      <c r="C340" s="192" t="s">
        <v>683</v>
      </c>
      <c r="D340" s="192" t="s">
        <v>156</v>
      </c>
      <c r="E340" s="193" t="s">
        <v>1128</v>
      </c>
      <c r="F340" s="194" t="s">
        <v>1129</v>
      </c>
      <c r="G340" s="195" t="s">
        <v>182</v>
      </c>
      <c r="H340" s="196">
        <v>32.88</v>
      </c>
      <c r="I340" s="197"/>
      <c r="J340" s="198">
        <f>ROUND(I340*H340,2)</f>
        <v>0</v>
      </c>
      <c r="K340" s="194" t="s">
        <v>160</v>
      </c>
      <c r="L340" s="61"/>
      <c r="M340" s="199" t="s">
        <v>21</v>
      </c>
      <c r="N340" s="200" t="s">
        <v>44</v>
      </c>
      <c r="O340" s="42"/>
      <c r="P340" s="201">
        <f>O340*H340</f>
        <v>0</v>
      </c>
      <c r="Q340" s="201">
        <v>0</v>
      </c>
      <c r="R340" s="201">
        <f>Q340*H340</f>
        <v>0</v>
      </c>
      <c r="S340" s="201">
        <v>0.0003</v>
      </c>
      <c r="T340" s="202">
        <f>S340*H340</f>
        <v>0.009864</v>
      </c>
      <c r="AR340" s="24" t="s">
        <v>231</v>
      </c>
      <c r="AT340" s="24" t="s">
        <v>156</v>
      </c>
      <c r="AU340" s="24" t="s">
        <v>83</v>
      </c>
      <c r="AY340" s="24" t="s">
        <v>153</v>
      </c>
      <c r="BE340" s="203">
        <f>IF(N340="základní",J340,0)</f>
        <v>0</v>
      </c>
      <c r="BF340" s="203">
        <f>IF(N340="snížená",J340,0)</f>
        <v>0</v>
      </c>
      <c r="BG340" s="203">
        <f>IF(N340="zákl. přenesená",J340,0)</f>
        <v>0</v>
      </c>
      <c r="BH340" s="203">
        <f>IF(N340="sníž. přenesená",J340,0)</f>
        <v>0</v>
      </c>
      <c r="BI340" s="203">
        <f>IF(N340="nulová",J340,0)</f>
        <v>0</v>
      </c>
      <c r="BJ340" s="24" t="s">
        <v>81</v>
      </c>
      <c r="BK340" s="203">
        <f>ROUND(I340*H340,2)</f>
        <v>0</v>
      </c>
      <c r="BL340" s="24" t="s">
        <v>231</v>
      </c>
      <c r="BM340" s="24" t="s">
        <v>1130</v>
      </c>
    </row>
    <row r="341" spans="2:51" s="11" customFormat="1" ht="13.5">
      <c r="B341" s="204"/>
      <c r="C341" s="205"/>
      <c r="D341" s="206" t="s">
        <v>163</v>
      </c>
      <c r="E341" s="207" t="s">
        <v>21</v>
      </c>
      <c r="F341" s="208" t="s">
        <v>1131</v>
      </c>
      <c r="G341" s="205"/>
      <c r="H341" s="209">
        <v>32.88</v>
      </c>
      <c r="I341" s="210"/>
      <c r="J341" s="205"/>
      <c r="K341" s="205"/>
      <c r="L341" s="211"/>
      <c r="M341" s="212"/>
      <c r="N341" s="213"/>
      <c r="O341" s="213"/>
      <c r="P341" s="213"/>
      <c r="Q341" s="213"/>
      <c r="R341" s="213"/>
      <c r="S341" s="213"/>
      <c r="T341" s="214"/>
      <c r="AT341" s="215" t="s">
        <v>163</v>
      </c>
      <c r="AU341" s="215" t="s">
        <v>83</v>
      </c>
      <c r="AV341" s="11" t="s">
        <v>83</v>
      </c>
      <c r="AW341" s="11" t="s">
        <v>37</v>
      </c>
      <c r="AX341" s="11" t="s">
        <v>73</v>
      </c>
      <c r="AY341" s="215" t="s">
        <v>153</v>
      </c>
    </row>
    <row r="342" spans="2:51" s="12" customFormat="1" ht="13.5">
      <c r="B342" s="216"/>
      <c r="C342" s="217"/>
      <c r="D342" s="206" t="s">
        <v>163</v>
      </c>
      <c r="E342" s="218" t="s">
        <v>21</v>
      </c>
      <c r="F342" s="219" t="s">
        <v>165</v>
      </c>
      <c r="G342" s="217"/>
      <c r="H342" s="220">
        <v>32.88</v>
      </c>
      <c r="I342" s="221"/>
      <c r="J342" s="217"/>
      <c r="K342" s="217"/>
      <c r="L342" s="222"/>
      <c r="M342" s="223"/>
      <c r="N342" s="224"/>
      <c r="O342" s="224"/>
      <c r="P342" s="224"/>
      <c r="Q342" s="224"/>
      <c r="R342" s="224"/>
      <c r="S342" s="224"/>
      <c r="T342" s="225"/>
      <c r="AT342" s="226" t="s">
        <v>163</v>
      </c>
      <c r="AU342" s="226" t="s">
        <v>83</v>
      </c>
      <c r="AV342" s="12" t="s">
        <v>161</v>
      </c>
      <c r="AW342" s="12" t="s">
        <v>37</v>
      </c>
      <c r="AX342" s="12" t="s">
        <v>81</v>
      </c>
      <c r="AY342" s="226" t="s">
        <v>153</v>
      </c>
    </row>
    <row r="343" spans="2:65" s="1" customFormat="1" ht="16.5" customHeight="1">
      <c r="B343" s="41"/>
      <c r="C343" s="192" t="s">
        <v>690</v>
      </c>
      <c r="D343" s="192" t="s">
        <v>156</v>
      </c>
      <c r="E343" s="193" t="s">
        <v>1132</v>
      </c>
      <c r="F343" s="194" t="s">
        <v>1133</v>
      </c>
      <c r="G343" s="195" t="s">
        <v>182</v>
      </c>
      <c r="H343" s="196">
        <v>48.9</v>
      </c>
      <c r="I343" s="197"/>
      <c r="J343" s="198">
        <f>ROUND(I343*H343,2)</f>
        <v>0</v>
      </c>
      <c r="K343" s="194" t="s">
        <v>160</v>
      </c>
      <c r="L343" s="61"/>
      <c r="M343" s="199" t="s">
        <v>21</v>
      </c>
      <c r="N343" s="200" t="s">
        <v>44</v>
      </c>
      <c r="O343" s="42"/>
      <c r="P343" s="201">
        <f>O343*H343</f>
        <v>0</v>
      </c>
      <c r="Q343" s="201">
        <v>1E-05</v>
      </c>
      <c r="R343" s="201">
        <f>Q343*H343</f>
        <v>0.0004890000000000001</v>
      </c>
      <c r="S343" s="201">
        <v>0</v>
      </c>
      <c r="T343" s="202">
        <f>S343*H343</f>
        <v>0</v>
      </c>
      <c r="AR343" s="24" t="s">
        <v>231</v>
      </c>
      <c r="AT343" s="24" t="s">
        <v>156</v>
      </c>
      <c r="AU343" s="24" t="s">
        <v>83</v>
      </c>
      <c r="AY343" s="24" t="s">
        <v>153</v>
      </c>
      <c r="BE343" s="203">
        <f>IF(N343="základní",J343,0)</f>
        <v>0</v>
      </c>
      <c r="BF343" s="203">
        <f>IF(N343="snížená",J343,0)</f>
        <v>0</v>
      </c>
      <c r="BG343" s="203">
        <f>IF(N343="zákl. přenesená",J343,0)</f>
        <v>0</v>
      </c>
      <c r="BH343" s="203">
        <f>IF(N343="sníž. přenesená",J343,0)</f>
        <v>0</v>
      </c>
      <c r="BI343" s="203">
        <f>IF(N343="nulová",J343,0)</f>
        <v>0</v>
      </c>
      <c r="BJ343" s="24" t="s">
        <v>81</v>
      </c>
      <c r="BK343" s="203">
        <f>ROUND(I343*H343,2)</f>
        <v>0</v>
      </c>
      <c r="BL343" s="24" t="s">
        <v>231</v>
      </c>
      <c r="BM343" s="24" t="s">
        <v>1134</v>
      </c>
    </row>
    <row r="344" spans="2:51" s="11" customFormat="1" ht="13.5">
      <c r="B344" s="204"/>
      <c r="C344" s="205"/>
      <c r="D344" s="206" t="s">
        <v>163</v>
      </c>
      <c r="E344" s="207" t="s">
        <v>21</v>
      </c>
      <c r="F344" s="208" t="s">
        <v>936</v>
      </c>
      <c r="G344" s="205"/>
      <c r="H344" s="209">
        <v>48.9</v>
      </c>
      <c r="I344" s="210"/>
      <c r="J344" s="205"/>
      <c r="K344" s="205"/>
      <c r="L344" s="211"/>
      <c r="M344" s="212"/>
      <c r="N344" s="213"/>
      <c r="O344" s="213"/>
      <c r="P344" s="213"/>
      <c r="Q344" s="213"/>
      <c r="R344" s="213"/>
      <c r="S344" s="213"/>
      <c r="T344" s="214"/>
      <c r="AT344" s="215" t="s">
        <v>163</v>
      </c>
      <c r="AU344" s="215" t="s">
        <v>83</v>
      </c>
      <c r="AV344" s="11" t="s">
        <v>83</v>
      </c>
      <c r="AW344" s="11" t="s">
        <v>37</v>
      </c>
      <c r="AX344" s="11" t="s">
        <v>73</v>
      </c>
      <c r="AY344" s="215" t="s">
        <v>153</v>
      </c>
    </row>
    <row r="345" spans="2:51" s="12" customFormat="1" ht="13.5">
      <c r="B345" s="216"/>
      <c r="C345" s="217"/>
      <c r="D345" s="206" t="s">
        <v>163</v>
      </c>
      <c r="E345" s="218" t="s">
        <v>21</v>
      </c>
      <c r="F345" s="219" t="s">
        <v>165</v>
      </c>
      <c r="G345" s="217"/>
      <c r="H345" s="220">
        <v>48.9</v>
      </c>
      <c r="I345" s="221"/>
      <c r="J345" s="217"/>
      <c r="K345" s="217"/>
      <c r="L345" s="222"/>
      <c r="M345" s="223"/>
      <c r="N345" s="224"/>
      <c r="O345" s="224"/>
      <c r="P345" s="224"/>
      <c r="Q345" s="224"/>
      <c r="R345" s="224"/>
      <c r="S345" s="224"/>
      <c r="T345" s="225"/>
      <c r="AT345" s="226" t="s">
        <v>163</v>
      </c>
      <c r="AU345" s="226" t="s">
        <v>83</v>
      </c>
      <c r="AV345" s="12" t="s">
        <v>161</v>
      </c>
      <c r="AW345" s="12" t="s">
        <v>37</v>
      </c>
      <c r="AX345" s="12" t="s">
        <v>81</v>
      </c>
      <c r="AY345" s="226" t="s">
        <v>153</v>
      </c>
    </row>
    <row r="346" spans="2:65" s="1" customFormat="1" ht="25.5" customHeight="1">
      <c r="B346" s="41"/>
      <c r="C346" s="227" t="s">
        <v>695</v>
      </c>
      <c r="D346" s="227" t="s">
        <v>191</v>
      </c>
      <c r="E346" s="228" t="s">
        <v>1135</v>
      </c>
      <c r="F346" s="229" t="s">
        <v>1136</v>
      </c>
      <c r="G346" s="230" t="s">
        <v>209</v>
      </c>
      <c r="H346" s="231">
        <v>49.878</v>
      </c>
      <c r="I346" s="232"/>
      <c r="J346" s="233">
        <f>ROUND(I346*H346,2)</f>
        <v>0</v>
      </c>
      <c r="K346" s="229" t="s">
        <v>160</v>
      </c>
      <c r="L346" s="234"/>
      <c r="M346" s="235" t="s">
        <v>21</v>
      </c>
      <c r="N346" s="236" t="s">
        <v>44</v>
      </c>
      <c r="O346" s="42"/>
      <c r="P346" s="201">
        <f>O346*H346</f>
        <v>0</v>
      </c>
      <c r="Q346" s="201">
        <v>0.00015</v>
      </c>
      <c r="R346" s="201">
        <f>Q346*H346</f>
        <v>0.007481699999999999</v>
      </c>
      <c r="S346" s="201">
        <v>0</v>
      </c>
      <c r="T346" s="202">
        <f>S346*H346</f>
        <v>0</v>
      </c>
      <c r="AR346" s="24" t="s">
        <v>299</v>
      </c>
      <c r="AT346" s="24" t="s">
        <v>191</v>
      </c>
      <c r="AU346" s="24" t="s">
        <v>83</v>
      </c>
      <c r="AY346" s="24" t="s">
        <v>153</v>
      </c>
      <c r="BE346" s="203">
        <f>IF(N346="základní",J346,0)</f>
        <v>0</v>
      </c>
      <c r="BF346" s="203">
        <f>IF(N346="snížená",J346,0)</f>
        <v>0</v>
      </c>
      <c r="BG346" s="203">
        <f>IF(N346="zákl. přenesená",J346,0)</f>
        <v>0</v>
      </c>
      <c r="BH346" s="203">
        <f>IF(N346="sníž. přenesená",J346,0)</f>
        <v>0</v>
      </c>
      <c r="BI346" s="203">
        <f>IF(N346="nulová",J346,0)</f>
        <v>0</v>
      </c>
      <c r="BJ346" s="24" t="s">
        <v>81</v>
      </c>
      <c r="BK346" s="203">
        <f>ROUND(I346*H346,2)</f>
        <v>0</v>
      </c>
      <c r="BL346" s="24" t="s">
        <v>231</v>
      </c>
      <c r="BM346" s="24" t="s">
        <v>1137</v>
      </c>
    </row>
    <row r="347" spans="2:51" s="11" customFormat="1" ht="13.5">
      <c r="B347" s="204"/>
      <c r="C347" s="205"/>
      <c r="D347" s="206" t="s">
        <v>163</v>
      </c>
      <c r="E347" s="207" t="s">
        <v>21</v>
      </c>
      <c r="F347" s="208" t="s">
        <v>1138</v>
      </c>
      <c r="G347" s="205"/>
      <c r="H347" s="209">
        <v>48.9</v>
      </c>
      <c r="I347" s="210"/>
      <c r="J347" s="205"/>
      <c r="K347" s="205"/>
      <c r="L347" s="211"/>
      <c r="M347" s="212"/>
      <c r="N347" s="213"/>
      <c r="O347" s="213"/>
      <c r="P347" s="213"/>
      <c r="Q347" s="213"/>
      <c r="R347" s="213"/>
      <c r="S347" s="213"/>
      <c r="T347" s="214"/>
      <c r="AT347" s="215" t="s">
        <v>163</v>
      </c>
      <c r="AU347" s="215" t="s">
        <v>83</v>
      </c>
      <c r="AV347" s="11" t="s">
        <v>83</v>
      </c>
      <c r="AW347" s="11" t="s">
        <v>37</v>
      </c>
      <c r="AX347" s="11" t="s">
        <v>73</v>
      </c>
      <c r="AY347" s="215" t="s">
        <v>153</v>
      </c>
    </row>
    <row r="348" spans="2:51" s="12" customFormat="1" ht="13.5">
      <c r="B348" s="216"/>
      <c r="C348" s="217"/>
      <c r="D348" s="206" t="s">
        <v>163</v>
      </c>
      <c r="E348" s="218" t="s">
        <v>21</v>
      </c>
      <c r="F348" s="219" t="s">
        <v>165</v>
      </c>
      <c r="G348" s="217"/>
      <c r="H348" s="220">
        <v>48.9</v>
      </c>
      <c r="I348" s="221"/>
      <c r="J348" s="217"/>
      <c r="K348" s="217"/>
      <c r="L348" s="222"/>
      <c r="M348" s="223"/>
      <c r="N348" s="224"/>
      <c r="O348" s="224"/>
      <c r="P348" s="224"/>
      <c r="Q348" s="224"/>
      <c r="R348" s="224"/>
      <c r="S348" s="224"/>
      <c r="T348" s="225"/>
      <c r="AT348" s="226" t="s">
        <v>163</v>
      </c>
      <c r="AU348" s="226" t="s">
        <v>83</v>
      </c>
      <c r="AV348" s="12" t="s">
        <v>161</v>
      </c>
      <c r="AW348" s="12" t="s">
        <v>37</v>
      </c>
      <c r="AX348" s="12" t="s">
        <v>81</v>
      </c>
      <c r="AY348" s="226" t="s">
        <v>153</v>
      </c>
    </row>
    <row r="349" spans="2:51" s="11" customFormat="1" ht="13.5">
      <c r="B349" s="204"/>
      <c r="C349" s="205"/>
      <c r="D349" s="206" t="s">
        <v>163</v>
      </c>
      <c r="E349" s="205"/>
      <c r="F349" s="208" t="s">
        <v>1139</v>
      </c>
      <c r="G349" s="205"/>
      <c r="H349" s="209">
        <v>49.878</v>
      </c>
      <c r="I349" s="210"/>
      <c r="J349" s="205"/>
      <c r="K349" s="205"/>
      <c r="L349" s="211"/>
      <c r="M349" s="212"/>
      <c r="N349" s="213"/>
      <c r="O349" s="213"/>
      <c r="P349" s="213"/>
      <c r="Q349" s="213"/>
      <c r="R349" s="213"/>
      <c r="S349" s="213"/>
      <c r="T349" s="214"/>
      <c r="AT349" s="215" t="s">
        <v>163</v>
      </c>
      <c r="AU349" s="215" t="s">
        <v>83</v>
      </c>
      <c r="AV349" s="11" t="s">
        <v>83</v>
      </c>
      <c r="AW349" s="11" t="s">
        <v>6</v>
      </c>
      <c r="AX349" s="11" t="s">
        <v>81</v>
      </c>
      <c r="AY349" s="215" t="s">
        <v>153</v>
      </c>
    </row>
    <row r="350" spans="2:65" s="1" customFormat="1" ht="38.25" customHeight="1">
      <c r="B350" s="41"/>
      <c r="C350" s="192" t="s">
        <v>700</v>
      </c>
      <c r="D350" s="192" t="s">
        <v>156</v>
      </c>
      <c r="E350" s="193" t="s">
        <v>1140</v>
      </c>
      <c r="F350" s="194" t="s">
        <v>1141</v>
      </c>
      <c r="G350" s="195" t="s">
        <v>312</v>
      </c>
      <c r="H350" s="237"/>
      <c r="I350" s="197"/>
      <c r="J350" s="198">
        <f>ROUND(I350*H350,2)</f>
        <v>0</v>
      </c>
      <c r="K350" s="194" t="s">
        <v>160</v>
      </c>
      <c r="L350" s="61"/>
      <c r="M350" s="199" t="s">
        <v>21</v>
      </c>
      <c r="N350" s="200" t="s">
        <v>44</v>
      </c>
      <c r="O350" s="42"/>
      <c r="P350" s="201">
        <f>O350*H350</f>
        <v>0</v>
      </c>
      <c r="Q350" s="201">
        <v>0</v>
      </c>
      <c r="R350" s="201">
        <f>Q350*H350</f>
        <v>0</v>
      </c>
      <c r="S350" s="201">
        <v>0</v>
      </c>
      <c r="T350" s="202">
        <f>S350*H350</f>
        <v>0</v>
      </c>
      <c r="AR350" s="24" t="s">
        <v>231</v>
      </c>
      <c r="AT350" s="24" t="s">
        <v>156</v>
      </c>
      <c r="AU350" s="24" t="s">
        <v>83</v>
      </c>
      <c r="AY350" s="24" t="s">
        <v>153</v>
      </c>
      <c r="BE350" s="203">
        <f>IF(N350="základní",J350,0)</f>
        <v>0</v>
      </c>
      <c r="BF350" s="203">
        <f>IF(N350="snížená",J350,0)</f>
        <v>0</v>
      </c>
      <c r="BG350" s="203">
        <f>IF(N350="zákl. přenesená",J350,0)</f>
        <v>0</v>
      </c>
      <c r="BH350" s="203">
        <f>IF(N350="sníž. přenesená",J350,0)</f>
        <v>0</v>
      </c>
      <c r="BI350" s="203">
        <f>IF(N350="nulová",J350,0)</f>
        <v>0</v>
      </c>
      <c r="BJ350" s="24" t="s">
        <v>81</v>
      </c>
      <c r="BK350" s="203">
        <f>ROUND(I350*H350,2)</f>
        <v>0</v>
      </c>
      <c r="BL350" s="24" t="s">
        <v>231</v>
      </c>
      <c r="BM350" s="24" t="s">
        <v>1142</v>
      </c>
    </row>
    <row r="351" spans="2:63" s="10" customFormat="1" ht="29.85" customHeight="1">
      <c r="B351" s="176"/>
      <c r="C351" s="177"/>
      <c r="D351" s="178" t="s">
        <v>72</v>
      </c>
      <c r="E351" s="190" t="s">
        <v>615</v>
      </c>
      <c r="F351" s="190" t="s">
        <v>616</v>
      </c>
      <c r="G351" s="177"/>
      <c r="H351" s="177"/>
      <c r="I351" s="180"/>
      <c r="J351" s="191">
        <f>BK351</f>
        <v>0</v>
      </c>
      <c r="K351" s="177"/>
      <c r="L351" s="182"/>
      <c r="M351" s="183"/>
      <c r="N351" s="184"/>
      <c r="O351" s="184"/>
      <c r="P351" s="185">
        <f>SUM(P352:P369)</f>
        <v>0</v>
      </c>
      <c r="Q351" s="184"/>
      <c r="R351" s="185">
        <f>SUM(R352:R369)</f>
        <v>0.1510688</v>
      </c>
      <c r="S351" s="184"/>
      <c r="T351" s="186">
        <f>SUM(T352:T369)</f>
        <v>0.01168</v>
      </c>
      <c r="AR351" s="187" t="s">
        <v>83</v>
      </c>
      <c r="AT351" s="188" t="s">
        <v>72</v>
      </c>
      <c r="AU351" s="188" t="s">
        <v>81</v>
      </c>
      <c r="AY351" s="187" t="s">
        <v>153</v>
      </c>
      <c r="BK351" s="189">
        <f>SUM(BK352:BK369)</f>
        <v>0</v>
      </c>
    </row>
    <row r="352" spans="2:65" s="1" customFormat="1" ht="25.5" customHeight="1">
      <c r="B352" s="41"/>
      <c r="C352" s="192" t="s">
        <v>706</v>
      </c>
      <c r="D352" s="192" t="s">
        <v>156</v>
      </c>
      <c r="E352" s="193" t="s">
        <v>1143</v>
      </c>
      <c r="F352" s="194" t="s">
        <v>1144</v>
      </c>
      <c r="G352" s="195" t="s">
        <v>209</v>
      </c>
      <c r="H352" s="196">
        <v>16</v>
      </c>
      <c r="I352" s="197"/>
      <c r="J352" s="198">
        <f>ROUND(I352*H352,2)</f>
        <v>0</v>
      </c>
      <c r="K352" s="194" t="s">
        <v>160</v>
      </c>
      <c r="L352" s="61"/>
      <c r="M352" s="199" t="s">
        <v>21</v>
      </c>
      <c r="N352" s="200" t="s">
        <v>44</v>
      </c>
      <c r="O352" s="42"/>
      <c r="P352" s="201">
        <f>O352*H352</f>
        <v>0</v>
      </c>
      <c r="Q352" s="201">
        <v>0.00026</v>
      </c>
      <c r="R352" s="201">
        <f>Q352*H352</f>
        <v>0.00416</v>
      </c>
      <c r="S352" s="201">
        <v>0.00073</v>
      </c>
      <c r="T352" s="202">
        <f>S352*H352</f>
        <v>0.01168</v>
      </c>
      <c r="AR352" s="24" t="s">
        <v>231</v>
      </c>
      <c r="AT352" s="24" t="s">
        <v>156</v>
      </c>
      <c r="AU352" s="24" t="s">
        <v>83</v>
      </c>
      <c r="AY352" s="24" t="s">
        <v>153</v>
      </c>
      <c r="BE352" s="203">
        <f>IF(N352="základní",J352,0)</f>
        <v>0</v>
      </c>
      <c r="BF352" s="203">
        <f>IF(N352="snížená",J352,0)</f>
        <v>0</v>
      </c>
      <c r="BG352" s="203">
        <f>IF(N352="zákl. přenesená",J352,0)</f>
        <v>0</v>
      </c>
      <c r="BH352" s="203">
        <f>IF(N352="sníž. přenesená",J352,0)</f>
        <v>0</v>
      </c>
      <c r="BI352" s="203">
        <f>IF(N352="nulová",J352,0)</f>
        <v>0</v>
      </c>
      <c r="BJ352" s="24" t="s">
        <v>81</v>
      </c>
      <c r="BK352" s="203">
        <f>ROUND(I352*H352,2)</f>
        <v>0</v>
      </c>
      <c r="BL352" s="24" t="s">
        <v>231</v>
      </c>
      <c r="BM352" s="24" t="s">
        <v>1145</v>
      </c>
    </row>
    <row r="353" spans="2:51" s="11" customFormat="1" ht="13.5">
      <c r="B353" s="204"/>
      <c r="C353" s="205"/>
      <c r="D353" s="206" t="s">
        <v>163</v>
      </c>
      <c r="E353" s="207" t="s">
        <v>21</v>
      </c>
      <c r="F353" s="208" t="s">
        <v>1146</v>
      </c>
      <c r="G353" s="205"/>
      <c r="H353" s="209">
        <v>16</v>
      </c>
      <c r="I353" s="210"/>
      <c r="J353" s="205"/>
      <c r="K353" s="205"/>
      <c r="L353" s="211"/>
      <c r="M353" s="212"/>
      <c r="N353" s="213"/>
      <c r="O353" s="213"/>
      <c r="P353" s="213"/>
      <c r="Q353" s="213"/>
      <c r="R353" s="213"/>
      <c r="S353" s="213"/>
      <c r="T353" s="214"/>
      <c r="AT353" s="215" t="s">
        <v>163</v>
      </c>
      <c r="AU353" s="215" t="s">
        <v>83</v>
      </c>
      <c r="AV353" s="11" t="s">
        <v>83</v>
      </c>
      <c r="AW353" s="11" t="s">
        <v>37</v>
      </c>
      <c r="AX353" s="11" t="s">
        <v>73</v>
      </c>
      <c r="AY353" s="215" t="s">
        <v>153</v>
      </c>
    </row>
    <row r="354" spans="2:51" s="12" customFormat="1" ht="13.5">
      <c r="B354" s="216"/>
      <c r="C354" s="217"/>
      <c r="D354" s="206" t="s">
        <v>163</v>
      </c>
      <c r="E354" s="218" t="s">
        <v>21</v>
      </c>
      <c r="F354" s="219" t="s">
        <v>165</v>
      </c>
      <c r="G354" s="217"/>
      <c r="H354" s="220">
        <v>16</v>
      </c>
      <c r="I354" s="221"/>
      <c r="J354" s="217"/>
      <c r="K354" s="217"/>
      <c r="L354" s="222"/>
      <c r="M354" s="223"/>
      <c r="N354" s="224"/>
      <c r="O354" s="224"/>
      <c r="P354" s="224"/>
      <c r="Q354" s="224"/>
      <c r="R354" s="224"/>
      <c r="S354" s="224"/>
      <c r="T354" s="225"/>
      <c r="AT354" s="226" t="s">
        <v>163</v>
      </c>
      <c r="AU354" s="226" t="s">
        <v>83</v>
      </c>
      <c r="AV354" s="12" t="s">
        <v>161</v>
      </c>
      <c r="AW354" s="12" t="s">
        <v>37</v>
      </c>
      <c r="AX354" s="12" t="s">
        <v>81</v>
      </c>
      <c r="AY354" s="226" t="s">
        <v>153</v>
      </c>
    </row>
    <row r="355" spans="2:65" s="1" customFormat="1" ht="38.25" customHeight="1">
      <c r="B355" s="41"/>
      <c r="C355" s="227" t="s">
        <v>719</v>
      </c>
      <c r="D355" s="227" t="s">
        <v>191</v>
      </c>
      <c r="E355" s="228" t="s">
        <v>622</v>
      </c>
      <c r="F355" s="229" t="s">
        <v>623</v>
      </c>
      <c r="G355" s="230" t="s">
        <v>159</v>
      </c>
      <c r="H355" s="231">
        <v>0.8</v>
      </c>
      <c r="I355" s="232"/>
      <c r="J355" s="233">
        <f>ROUND(I355*H355,2)</f>
        <v>0</v>
      </c>
      <c r="K355" s="229" t="s">
        <v>160</v>
      </c>
      <c r="L355" s="234"/>
      <c r="M355" s="235" t="s">
        <v>21</v>
      </c>
      <c r="N355" s="236" t="s">
        <v>44</v>
      </c>
      <c r="O355" s="42"/>
      <c r="P355" s="201">
        <f>O355*H355</f>
        <v>0</v>
      </c>
      <c r="Q355" s="201">
        <v>0.0126</v>
      </c>
      <c r="R355" s="201">
        <f>Q355*H355</f>
        <v>0.01008</v>
      </c>
      <c r="S355" s="201">
        <v>0</v>
      </c>
      <c r="T355" s="202">
        <f>S355*H355</f>
        <v>0</v>
      </c>
      <c r="AR355" s="24" t="s">
        <v>299</v>
      </c>
      <c r="AT355" s="24" t="s">
        <v>191</v>
      </c>
      <c r="AU355" s="24" t="s">
        <v>83</v>
      </c>
      <c r="AY355" s="24" t="s">
        <v>153</v>
      </c>
      <c r="BE355" s="203">
        <f>IF(N355="základní",J355,0)</f>
        <v>0</v>
      </c>
      <c r="BF355" s="203">
        <f>IF(N355="snížená",J355,0)</f>
        <v>0</v>
      </c>
      <c r="BG355" s="203">
        <f>IF(N355="zákl. přenesená",J355,0)</f>
        <v>0</v>
      </c>
      <c r="BH355" s="203">
        <f>IF(N355="sníž. přenesená",J355,0)</f>
        <v>0</v>
      </c>
      <c r="BI355" s="203">
        <f>IF(N355="nulová",J355,0)</f>
        <v>0</v>
      </c>
      <c r="BJ355" s="24" t="s">
        <v>81</v>
      </c>
      <c r="BK355" s="203">
        <f>ROUND(I355*H355,2)</f>
        <v>0</v>
      </c>
      <c r="BL355" s="24" t="s">
        <v>231</v>
      </c>
      <c r="BM355" s="24" t="s">
        <v>1147</v>
      </c>
    </row>
    <row r="356" spans="2:51" s="11" customFormat="1" ht="13.5">
      <c r="B356" s="204"/>
      <c r="C356" s="205"/>
      <c r="D356" s="206" t="s">
        <v>163</v>
      </c>
      <c r="E356" s="207" t="s">
        <v>21</v>
      </c>
      <c r="F356" s="208" t="s">
        <v>1148</v>
      </c>
      <c r="G356" s="205"/>
      <c r="H356" s="209">
        <v>0.8</v>
      </c>
      <c r="I356" s="210"/>
      <c r="J356" s="205"/>
      <c r="K356" s="205"/>
      <c r="L356" s="211"/>
      <c r="M356" s="212"/>
      <c r="N356" s="213"/>
      <c r="O356" s="213"/>
      <c r="P356" s="213"/>
      <c r="Q356" s="213"/>
      <c r="R356" s="213"/>
      <c r="S356" s="213"/>
      <c r="T356" s="214"/>
      <c r="AT356" s="215" t="s">
        <v>163</v>
      </c>
      <c r="AU356" s="215" t="s">
        <v>83</v>
      </c>
      <c r="AV356" s="11" t="s">
        <v>83</v>
      </c>
      <c r="AW356" s="11" t="s">
        <v>37</v>
      </c>
      <c r="AX356" s="11" t="s">
        <v>73</v>
      </c>
      <c r="AY356" s="215" t="s">
        <v>153</v>
      </c>
    </row>
    <row r="357" spans="2:51" s="12" customFormat="1" ht="13.5">
      <c r="B357" s="216"/>
      <c r="C357" s="217"/>
      <c r="D357" s="206" t="s">
        <v>163</v>
      </c>
      <c r="E357" s="218" t="s">
        <v>21</v>
      </c>
      <c r="F357" s="219" t="s">
        <v>165</v>
      </c>
      <c r="G357" s="217"/>
      <c r="H357" s="220">
        <v>0.8</v>
      </c>
      <c r="I357" s="221"/>
      <c r="J357" s="217"/>
      <c r="K357" s="217"/>
      <c r="L357" s="222"/>
      <c r="M357" s="223"/>
      <c r="N357" s="224"/>
      <c r="O357" s="224"/>
      <c r="P357" s="224"/>
      <c r="Q357" s="224"/>
      <c r="R357" s="224"/>
      <c r="S357" s="224"/>
      <c r="T357" s="225"/>
      <c r="AT357" s="226" t="s">
        <v>163</v>
      </c>
      <c r="AU357" s="226" t="s">
        <v>83</v>
      </c>
      <c r="AV357" s="12" t="s">
        <v>161</v>
      </c>
      <c r="AW357" s="12" t="s">
        <v>37</v>
      </c>
      <c r="AX357" s="12" t="s">
        <v>81</v>
      </c>
      <c r="AY357" s="226" t="s">
        <v>153</v>
      </c>
    </row>
    <row r="358" spans="2:65" s="1" customFormat="1" ht="25.5" customHeight="1">
      <c r="B358" s="41"/>
      <c r="C358" s="192" t="s">
        <v>759</v>
      </c>
      <c r="D358" s="192" t="s">
        <v>156</v>
      </c>
      <c r="E358" s="193" t="s">
        <v>618</v>
      </c>
      <c r="F358" s="194" t="s">
        <v>619</v>
      </c>
      <c r="G358" s="195" t="s">
        <v>159</v>
      </c>
      <c r="H358" s="196">
        <v>7.974</v>
      </c>
      <c r="I358" s="197"/>
      <c r="J358" s="198">
        <f>ROUND(I358*H358,2)</f>
        <v>0</v>
      </c>
      <c r="K358" s="194" t="s">
        <v>160</v>
      </c>
      <c r="L358" s="61"/>
      <c r="M358" s="199" t="s">
        <v>21</v>
      </c>
      <c r="N358" s="200" t="s">
        <v>44</v>
      </c>
      <c r="O358" s="42"/>
      <c r="P358" s="201">
        <f>O358*H358</f>
        <v>0</v>
      </c>
      <c r="Q358" s="201">
        <v>0.003</v>
      </c>
      <c r="R358" s="201">
        <f>Q358*H358</f>
        <v>0.023922000000000002</v>
      </c>
      <c r="S358" s="201">
        <v>0</v>
      </c>
      <c r="T358" s="202">
        <f>S358*H358</f>
        <v>0</v>
      </c>
      <c r="AR358" s="24" t="s">
        <v>231</v>
      </c>
      <c r="AT358" s="24" t="s">
        <v>156</v>
      </c>
      <c r="AU358" s="24" t="s">
        <v>83</v>
      </c>
      <c r="AY358" s="24" t="s">
        <v>153</v>
      </c>
      <c r="BE358" s="203">
        <f>IF(N358="základní",J358,0)</f>
        <v>0</v>
      </c>
      <c r="BF358" s="203">
        <f>IF(N358="snížená",J358,0)</f>
        <v>0</v>
      </c>
      <c r="BG358" s="203">
        <f>IF(N358="zákl. přenesená",J358,0)</f>
        <v>0</v>
      </c>
      <c r="BH358" s="203">
        <f>IF(N358="sníž. přenesená",J358,0)</f>
        <v>0</v>
      </c>
      <c r="BI358" s="203">
        <f>IF(N358="nulová",J358,0)</f>
        <v>0</v>
      </c>
      <c r="BJ358" s="24" t="s">
        <v>81</v>
      </c>
      <c r="BK358" s="203">
        <f>ROUND(I358*H358,2)</f>
        <v>0</v>
      </c>
      <c r="BL358" s="24" t="s">
        <v>231</v>
      </c>
      <c r="BM358" s="24" t="s">
        <v>1149</v>
      </c>
    </row>
    <row r="359" spans="2:51" s="11" customFormat="1" ht="13.5">
      <c r="B359" s="204"/>
      <c r="C359" s="205"/>
      <c r="D359" s="206" t="s">
        <v>163</v>
      </c>
      <c r="E359" s="207" t="s">
        <v>21</v>
      </c>
      <c r="F359" s="208" t="s">
        <v>1150</v>
      </c>
      <c r="G359" s="205"/>
      <c r="H359" s="209">
        <v>7.974</v>
      </c>
      <c r="I359" s="210"/>
      <c r="J359" s="205"/>
      <c r="K359" s="205"/>
      <c r="L359" s="211"/>
      <c r="M359" s="212"/>
      <c r="N359" s="213"/>
      <c r="O359" s="213"/>
      <c r="P359" s="213"/>
      <c r="Q359" s="213"/>
      <c r="R359" s="213"/>
      <c r="S359" s="213"/>
      <c r="T359" s="214"/>
      <c r="AT359" s="215" t="s">
        <v>163</v>
      </c>
      <c r="AU359" s="215" t="s">
        <v>83</v>
      </c>
      <c r="AV359" s="11" t="s">
        <v>83</v>
      </c>
      <c r="AW359" s="11" t="s">
        <v>37</v>
      </c>
      <c r="AX359" s="11" t="s">
        <v>73</v>
      </c>
      <c r="AY359" s="215" t="s">
        <v>153</v>
      </c>
    </row>
    <row r="360" spans="2:51" s="12" customFormat="1" ht="13.5">
      <c r="B360" s="216"/>
      <c r="C360" s="217"/>
      <c r="D360" s="206" t="s">
        <v>163</v>
      </c>
      <c r="E360" s="218" t="s">
        <v>21</v>
      </c>
      <c r="F360" s="219" t="s">
        <v>165</v>
      </c>
      <c r="G360" s="217"/>
      <c r="H360" s="220">
        <v>7.974</v>
      </c>
      <c r="I360" s="221"/>
      <c r="J360" s="217"/>
      <c r="K360" s="217"/>
      <c r="L360" s="222"/>
      <c r="M360" s="223"/>
      <c r="N360" s="224"/>
      <c r="O360" s="224"/>
      <c r="P360" s="224"/>
      <c r="Q360" s="224"/>
      <c r="R360" s="224"/>
      <c r="S360" s="224"/>
      <c r="T360" s="225"/>
      <c r="AT360" s="226" t="s">
        <v>163</v>
      </c>
      <c r="AU360" s="226" t="s">
        <v>83</v>
      </c>
      <c r="AV360" s="12" t="s">
        <v>161</v>
      </c>
      <c r="AW360" s="12" t="s">
        <v>37</v>
      </c>
      <c r="AX360" s="12" t="s">
        <v>81</v>
      </c>
      <c r="AY360" s="226" t="s">
        <v>153</v>
      </c>
    </row>
    <row r="361" spans="2:65" s="1" customFormat="1" ht="38.25" customHeight="1">
      <c r="B361" s="41"/>
      <c r="C361" s="227" t="s">
        <v>425</v>
      </c>
      <c r="D361" s="227" t="s">
        <v>191</v>
      </c>
      <c r="E361" s="228" t="s">
        <v>622</v>
      </c>
      <c r="F361" s="229" t="s">
        <v>623</v>
      </c>
      <c r="G361" s="230" t="s">
        <v>159</v>
      </c>
      <c r="H361" s="231">
        <v>8.771</v>
      </c>
      <c r="I361" s="232"/>
      <c r="J361" s="233">
        <f>ROUND(I361*H361,2)</f>
        <v>0</v>
      </c>
      <c r="K361" s="229" t="s">
        <v>160</v>
      </c>
      <c r="L361" s="234"/>
      <c r="M361" s="235" t="s">
        <v>21</v>
      </c>
      <c r="N361" s="236" t="s">
        <v>44</v>
      </c>
      <c r="O361" s="42"/>
      <c r="P361" s="201">
        <f>O361*H361</f>
        <v>0</v>
      </c>
      <c r="Q361" s="201">
        <v>0.0126</v>
      </c>
      <c r="R361" s="201">
        <f>Q361*H361</f>
        <v>0.1105146</v>
      </c>
      <c r="S361" s="201">
        <v>0</v>
      </c>
      <c r="T361" s="202">
        <f>S361*H361</f>
        <v>0</v>
      </c>
      <c r="AR361" s="24" t="s">
        <v>299</v>
      </c>
      <c r="AT361" s="24" t="s">
        <v>191</v>
      </c>
      <c r="AU361" s="24" t="s">
        <v>83</v>
      </c>
      <c r="AY361" s="24" t="s">
        <v>153</v>
      </c>
      <c r="BE361" s="203">
        <f>IF(N361="základní",J361,0)</f>
        <v>0</v>
      </c>
      <c r="BF361" s="203">
        <f>IF(N361="snížená",J361,0)</f>
        <v>0</v>
      </c>
      <c r="BG361" s="203">
        <f>IF(N361="zákl. přenesená",J361,0)</f>
        <v>0</v>
      </c>
      <c r="BH361" s="203">
        <f>IF(N361="sníž. přenesená",J361,0)</f>
        <v>0</v>
      </c>
      <c r="BI361" s="203">
        <f>IF(N361="nulová",J361,0)</f>
        <v>0</v>
      </c>
      <c r="BJ361" s="24" t="s">
        <v>81</v>
      </c>
      <c r="BK361" s="203">
        <f>ROUND(I361*H361,2)</f>
        <v>0</v>
      </c>
      <c r="BL361" s="24" t="s">
        <v>231</v>
      </c>
      <c r="BM361" s="24" t="s">
        <v>1151</v>
      </c>
    </row>
    <row r="362" spans="2:51" s="11" customFormat="1" ht="13.5">
      <c r="B362" s="204"/>
      <c r="C362" s="205"/>
      <c r="D362" s="206" t="s">
        <v>163</v>
      </c>
      <c r="E362" s="207" t="s">
        <v>21</v>
      </c>
      <c r="F362" s="208" t="s">
        <v>1152</v>
      </c>
      <c r="G362" s="205"/>
      <c r="H362" s="209">
        <v>7.974</v>
      </c>
      <c r="I362" s="210"/>
      <c r="J362" s="205"/>
      <c r="K362" s="205"/>
      <c r="L362" s="211"/>
      <c r="M362" s="212"/>
      <c r="N362" s="213"/>
      <c r="O362" s="213"/>
      <c r="P362" s="213"/>
      <c r="Q362" s="213"/>
      <c r="R362" s="213"/>
      <c r="S362" s="213"/>
      <c r="T362" s="214"/>
      <c r="AT362" s="215" t="s">
        <v>163</v>
      </c>
      <c r="AU362" s="215" t="s">
        <v>83</v>
      </c>
      <c r="AV362" s="11" t="s">
        <v>83</v>
      </c>
      <c r="AW362" s="11" t="s">
        <v>37</v>
      </c>
      <c r="AX362" s="11" t="s">
        <v>73</v>
      </c>
      <c r="AY362" s="215" t="s">
        <v>153</v>
      </c>
    </row>
    <row r="363" spans="2:51" s="12" customFormat="1" ht="13.5">
      <c r="B363" s="216"/>
      <c r="C363" s="217"/>
      <c r="D363" s="206" t="s">
        <v>163</v>
      </c>
      <c r="E363" s="218" t="s">
        <v>21</v>
      </c>
      <c r="F363" s="219" t="s">
        <v>165</v>
      </c>
      <c r="G363" s="217"/>
      <c r="H363" s="220">
        <v>7.974</v>
      </c>
      <c r="I363" s="221"/>
      <c r="J363" s="217"/>
      <c r="K363" s="217"/>
      <c r="L363" s="222"/>
      <c r="M363" s="223"/>
      <c r="N363" s="224"/>
      <c r="O363" s="224"/>
      <c r="P363" s="224"/>
      <c r="Q363" s="224"/>
      <c r="R363" s="224"/>
      <c r="S363" s="224"/>
      <c r="T363" s="225"/>
      <c r="AT363" s="226" t="s">
        <v>163</v>
      </c>
      <c r="AU363" s="226" t="s">
        <v>83</v>
      </c>
      <c r="AV363" s="12" t="s">
        <v>161</v>
      </c>
      <c r="AW363" s="12" t="s">
        <v>37</v>
      </c>
      <c r="AX363" s="12" t="s">
        <v>81</v>
      </c>
      <c r="AY363" s="226" t="s">
        <v>153</v>
      </c>
    </row>
    <row r="364" spans="2:51" s="11" customFormat="1" ht="13.5">
      <c r="B364" s="204"/>
      <c r="C364" s="205"/>
      <c r="D364" s="206" t="s">
        <v>163</v>
      </c>
      <c r="E364" s="205"/>
      <c r="F364" s="208" t="s">
        <v>1153</v>
      </c>
      <c r="G364" s="205"/>
      <c r="H364" s="209">
        <v>8.771</v>
      </c>
      <c r="I364" s="210"/>
      <c r="J364" s="205"/>
      <c r="K364" s="205"/>
      <c r="L364" s="211"/>
      <c r="M364" s="212"/>
      <c r="N364" s="213"/>
      <c r="O364" s="213"/>
      <c r="P364" s="213"/>
      <c r="Q364" s="213"/>
      <c r="R364" s="213"/>
      <c r="S364" s="213"/>
      <c r="T364" s="214"/>
      <c r="AT364" s="215" t="s">
        <v>163</v>
      </c>
      <c r="AU364" s="215" t="s">
        <v>83</v>
      </c>
      <c r="AV364" s="11" t="s">
        <v>83</v>
      </c>
      <c r="AW364" s="11" t="s">
        <v>6</v>
      </c>
      <c r="AX364" s="11" t="s">
        <v>81</v>
      </c>
      <c r="AY364" s="215" t="s">
        <v>153</v>
      </c>
    </row>
    <row r="365" spans="2:65" s="1" customFormat="1" ht="25.5" customHeight="1">
      <c r="B365" s="41"/>
      <c r="C365" s="192" t="s">
        <v>293</v>
      </c>
      <c r="D365" s="192" t="s">
        <v>156</v>
      </c>
      <c r="E365" s="193" t="s">
        <v>345</v>
      </c>
      <c r="F365" s="194" t="s">
        <v>346</v>
      </c>
      <c r="G365" s="195" t="s">
        <v>265</v>
      </c>
      <c r="H365" s="196">
        <v>0.003</v>
      </c>
      <c r="I365" s="197"/>
      <c r="J365" s="198">
        <f>ROUND(I365*H365,2)</f>
        <v>0</v>
      </c>
      <c r="K365" s="194" t="s">
        <v>948</v>
      </c>
      <c r="L365" s="61"/>
      <c r="M365" s="199" t="s">
        <v>21</v>
      </c>
      <c r="N365" s="200" t="s">
        <v>44</v>
      </c>
      <c r="O365" s="42"/>
      <c r="P365" s="201">
        <f>O365*H365</f>
        <v>0</v>
      </c>
      <c r="Q365" s="201">
        <v>0</v>
      </c>
      <c r="R365" s="201">
        <f>Q365*H365</f>
        <v>0</v>
      </c>
      <c r="S365" s="201">
        <v>0</v>
      </c>
      <c r="T365" s="202">
        <f>S365*H365</f>
        <v>0</v>
      </c>
      <c r="AR365" s="24" t="s">
        <v>231</v>
      </c>
      <c r="AT365" s="24" t="s">
        <v>156</v>
      </c>
      <c r="AU365" s="24" t="s">
        <v>83</v>
      </c>
      <c r="AY365" s="24" t="s">
        <v>153</v>
      </c>
      <c r="BE365" s="203">
        <f>IF(N365="základní",J365,0)</f>
        <v>0</v>
      </c>
      <c r="BF365" s="203">
        <f>IF(N365="snížená",J365,0)</f>
        <v>0</v>
      </c>
      <c r="BG365" s="203">
        <f>IF(N365="zákl. přenesená",J365,0)</f>
        <v>0</v>
      </c>
      <c r="BH365" s="203">
        <f>IF(N365="sníž. přenesená",J365,0)</f>
        <v>0</v>
      </c>
      <c r="BI365" s="203">
        <f>IF(N365="nulová",J365,0)</f>
        <v>0</v>
      </c>
      <c r="BJ365" s="24" t="s">
        <v>81</v>
      </c>
      <c r="BK365" s="203">
        <f>ROUND(I365*H365,2)</f>
        <v>0</v>
      </c>
      <c r="BL365" s="24" t="s">
        <v>231</v>
      </c>
      <c r="BM365" s="24" t="s">
        <v>1154</v>
      </c>
    </row>
    <row r="366" spans="2:65" s="1" customFormat="1" ht="16.5" customHeight="1">
      <c r="B366" s="41"/>
      <c r="C366" s="192" t="s">
        <v>432</v>
      </c>
      <c r="D366" s="192" t="s">
        <v>156</v>
      </c>
      <c r="E366" s="193" t="s">
        <v>647</v>
      </c>
      <c r="F366" s="194" t="s">
        <v>648</v>
      </c>
      <c r="G366" s="195" t="s">
        <v>159</v>
      </c>
      <c r="H366" s="196">
        <v>7.974</v>
      </c>
      <c r="I366" s="197"/>
      <c r="J366" s="198">
        <f>ROUND(I366*H366,2)</f>
        <v>0</v>
      </c>
      <c r="K366" s="194" t="s">
        <v>160</v>
      </c>
      <c r="L366" s="61"/>
      <c r="M366" s="199" t="s">
        <v>21</v>
      </c>
      <c r="N366" s="200" t="s">
        <v>44</v>
      </c>
      <c r="O366" s="42"/>
      <c r="P366" s="201">
        <f>O366*H366</f>
        <v>0</v>
      </c>
      <c r="Q366" s="201">
        <v>0.0003</v>
      </c>
      <c r="R366" s="201">
        <f>Q366*H366</f>
        <v>0.0023921999999999997</v>
      </c>
      <c r="S366" s="201">
        <v>0</v>
      </c>
      <c r="T366" s="202">
        <f>S366*H366</f>
        <v>0</v>
      </c>
      <c r="AR366" s="24" t="s">
        <v>231</v>
      </c>
      <c r="AT366" s="24" t="s">
        <v>156</v>
      </c>
      <c r="AU366" s="24" t="s">
        <v>83</v>
      </c>
      <c r="AY366" s="24" t="s">
        <v>153</v>
      </c>
      <c r="BE366" s="203">
        <f>IF(N366="základní",J366,0)</f>
        <v>0</v>
      </c>
      <c r="BF366" s="203">
        <f>IF(N366="snížená",J366,0)</f>
        <v>0</v>
      </c>
      <c r="BG366" s="203">
        <f>IF(N366="zákl. přenesená",J366,0)</f>
        <v>0</v>
      </c>
      <c r="BH366" s="203">
        <f>IF(N366="sníž. přenesená",J366,0)</f>
        <v>0</v>
      </c>
      <c r="BI366" s="203">
        <f>IF(N366="nulová",J366,0)</f>
        <v>0</v>
      </c>
      <c r="BJ366" s="24" t="s">
        <v>81</v>
      </c>
      <c r="BK366" s="203">
        <f>ROUND(I366*H366,2)</f>
        <v>0</v>
      </c>
      <c r="BL366" s="24" t="s">
        <v>231</v>
      </c>
      <c r="BM366" s="24" t="s">
        <v>1155</v>
      </c>
    </row>
    <row r="367" spans="2:51" s="11" customFormat="1" ht="13.5">
      <c r="B367" s="204"/>
      <c r="C367" s="205"/>
      <c r="D367" s="206" t="s">
        <v>163</v>
      </c>
      <c r="E367" s="207" t="s">
        <v>21</v>
      </c>
      <c r="F367" s="208" t="s">
        <v>1152</v>
      </c>
      <c r="G367" s="205"/>
      <c r="H367" s="209">
        <v>7.974</v>
      </c>
      <c r="I367" s="210"/>
      <c r="J367" s="205"/>
      <c r="K367" s="205"/>
      <c r="L367" s="211"/>
      <c r="M367" s="212"/>
      <c r="N367" s="213"/>
      <c r="O367" s="213"/>
      <c r="P367" s="213"/>
      <c r="Q367" s="213"/>
      <c r="R367" s="213"/>
      <c r="S367" s="213"/>
      <c r="T367" s="214"/>
      <c r="AT367" s="215" t="s">
        <v>163</v>
      </c>
      <c r="AU367" s="215" t="s">
        <v>83</v>
      </c>
      <c r="AV367" s="11" t="s">
        <v>83</v>
      </c>
      <c r="AW367" s="11" t="s">
        <v>37</v>
      </c>
      <c r="AX367" s="11" t="s">
        <v>73</v>
      </c>
      <c r="AY367" s="215" t="s">
        <v>153</v>
      </c>
    </row>
    <row r="368" spans="2:51" s="12" customFormat="1" ht="13.5">
      <c r="B368" s="216"/>
      <c r="C368" s="217"/>
      <c r="D368" s="206" t="s">
        <v>163</v>
      </c>
      <c r="E368" s="218" t="s">
        <v>21</v>
      </c>
      <c r="F368" s="219" t="s">
        <v>165</v>
      </c>
      <c r="G368" s="217"/>
      <c r="H368" s="220">
        <v>7.974</v>
      </c>
      <c r="I368" s="221"/>
      <c r="J368" s="217"/>
      <c r="K368" s="217"/>
      <c r="L368" s="222"/>
      <c r="M368" s="223"/>
      <c r="N368" s="224"/>
      <c r="O368" s="224"/>
      <c r="P368" s="224"/>
      <c r="Q368" s="224"/>
      <c r="R368" s="224"/>
      <c r="S368" s="224"/>
      <c r="T368" s="225"/>
      <c r="AT368" s="226" t="s">
        <v>163</v>
      </c>
      <c r="AU368" s="226" t="s">
        <v>83</v>
      </c>
      <c r="AV368" s="12" t="s">
        <v>161</v>
      </c>
      <c r="AW368" s="12" t="s">
        <v>37</v>
      </c>
      <c r="AX368" s="12" t="s">
        <v>81</v>
      </c>
      <c r="AY368" s="226" t="s">
        <v>153</v>
      </c>
    </row>
    <row r="369" spans="2:65" s="1" customFormat="1" ht="38.25" customHeight="1">
      <c r="B369" s="41"/>
      <c r="C369" s="192" t="s">
        <v>436</v>
      </c>
      <c r="D369" s="192" t="s">
        <v>156</v>
      </c>
      <c r="E369" s="193" t="s">
        <v>652</v>
      </c>
      <c r="F369" s="194" t="s">
        <v>653</v>
      </c>
      <c r="G369" s="195" t="s">
        <v>312</v>
      </c>
      <c r="H369" s="237"/>
      <c r="I369" s="197"/>
      <c r="J369" s="198">
        <f>ROUND(I369*H369,2)</f>
        <v>0</v>
      </c>
      <c r="K369" s="194" t="s">
        <v>160</v>
      </c>
      <c r="L369" s="61"/>
      <c r="M369" s="199" t="s">
        <v>21</v>
      </c>
      <c r="N369" s="200" t="s">
        <v>44</v>
      </c>
      <c r="O369" s="42"/>
      <c r="P369" s="201">
        <f>O369*H369</f>
        <v>0</v>
      </c>
      <c r="Q369" s="201">
        <v>0</v>
      </c>
      <c r="R369" s="201">
        <f>Q369*H369</f>
        <v>0</v>
      </c>
      <c r="S369" s="201">
        <v>0</v>
      </c>
      <c r="T369" s="202">
        <f>S369*H369</f>
        <v>0</v>
      </c>
      <c r="AR369" s="24" t="s">
        <v>231</v>
      </c>
      <c r="AT369" s="24" t="s">
        <v>156</v>
      </c>
      <c r="AU369" s="24" t="s">
        <v>83</v>
      </c>
      <c r="AY369" s="24" t="s">
        <v>153</v>
      </c>
      <c r="BE369" s="203">
        <f>IF(N369="základní",J369,0)</f>
        <v>0</v>
      </c>
      <c r="BF369" s="203">
        <f>IF(N369="snížená",J369,0)</f>
        <v>0</v>
      </c>
      <c r="BG369" s="203">
        <f>IF(N369="zákl. přenesená",J369,0)</f>
        <v>0</v>
      </c>
      <c r="BH369" s="203">
        <f>IF(N369="sníž. přenesená",J369,0)</f>
        <v>0</v>
      </c>
      <c r="BI369" s="203">
        <f>IF(N369="nulová",J369,0)</f>
        <v>0</v>
      </c>
      <c r="BJ369" s="24" t="s">
        <v>81</v>
      </c>
      <c r="BK369" s="203">
        <f>ROUND(I369*H369,2)</f>
        <v>0</v>
      </c>
      <c r="BL369" s="24" t="s">
        <v>231</v>
      </c>
      <c r="BM369" s="24" t="s">
        <v>1156</v>
      </c>
    </row>
    <row r="370" spans="2:63" s="10" customFormat="1" ht="29.85" customHeight="1">
      <c r="B370" s="176"/>
      <c r="C370" s="177"/>
      <c r="D370" s="178" t="s">
        <v>72</v>
      </c>
      <c r="E370" s="190" t="s">
        <v>655</v>
      </c>
      <c r="F370" s="190" t="s">
        <v>656</v>
      </c>
      <c r="G370" s="177"/>
      <c r="H370" s="177"/>
      <c r="I370" s="180"/>
      <c r="J370" s="191">
        <f>BK370</f>
        <v>0</v>
      </c>
      <c r="K370" s="177"/>
      <c r="L370" s="182"/>
      <c r="M370" s="183"/>
      <c r="N370" s="184"/>
      <c r="O370" s="184"/>
      <c r="P370" s="185">
        <f>SUM(P371:P383)</f>
        <v>0</v>
      </c>
      <c r="Q370" s="184"/>
      <c r="R370" s="185">
        <f>SUM(R371:R383)</f>
        <v>0.13523184000000002</v>
      </c>
      <c r="S370" s="184"/>
      <c r="T370" s="186">
        <f>SUM(T371:T383)</f>
        <v>0</v>
      </c>
      <c r="AR370" s="187" t="s">
        <v>83</v>
      </c>
      <c r="AT370" s="188" t="s">
        <v>72</v>
      </c>
      <c r="AU370" s="188" t="s">
        <v>81</v>
      </c>
      <c r="AY370" s="187" t="s">
        <v>153</v>
      </c>
      <c r="BK370" s="189">
        <f>SUM(BK371:BK383)</f>
        <v>0</v>
      </c>
    </row>
    <row r="371" spans="2:65" s="1" customFormat="1" ht="16.5" customHeight="1">
      <c r="B371" s="41"/>
      <c r="C371" s="192" t="s">
        <v>440</v>
      </c>
      <c r="D371" s="192" t="s">
        <v>156</v>
      </c>
      <c r="E371" s="193" t="s">
        <v>658</v>
      </c>
      <c r="F371" s="194" t="s">
        <v>659</v>
      </c>
      <c r="G371" s="195" t="s">
        <v>159</v>
      </c>
      <c r="H371" s="196">
        <v>1.008</v>
      </c>
      <c r="I371" s="197"/>
      <c r="J371" s="198">
        <f>ROUND(I371*H371,2)</f>
        <v>0</v>
      </c>
      <c r="K371" s="194" t="s">
        <v>160</v>
      </c>
      <c r="L371" s="61"/>
      <c r="M371" s="199" t="s">
        <v>21</v>
      </c>
      <c r="N371" s="200" t="s">
        <v>44</v>
      </c>
      <c r="O371" s="42"/>
      <c r="P371" s="201">
        <f>O371*H371</f>
        <v>0</v>
      </c>
      <c r="Q371" s="201">
        <v>0.00017</v>
      </c>
      <c r="R371" s="201">
        <f>Q371*H371</f>
        <v>0.00017136</v>
      </c>
      <c r="S371" s="201">
        <v>0</v>
      </c>
      <c r="T371" s="202">
        <f>S371*H371</f>
        <v>0</v>
      </c>
      <c r="AR371" s="24" t="s">
        <v>231</v>
      </c>
      <c r="AT371" s="24" t="s">
        <v>156</v>
      </c>
      <c r="AU371" s="24" t="s">
        <v>83</v>
      </c>
      <c r="AY371" s="24" t="s">
        <v>153</v>
      </c>
      <c r="BE371" s="203">
        <f>IF(N371="základní",J371,0)</f>
        <v>0</v>
      </c>
      <c r="BF371" s="203">
        <f>IF(N371="snížená",J371,0)</f>
        <v>0</v>
      </c>
      <c r="BG371" s="203">
        <f>IF(N371="zákl. přenesená",J371,0)</f>
        <v>0</v>
      </c>
      <c r="BH371" s="203">
        <f>IF(N371="sníž. přenesená",J371,0)</f>
        <v>0</v>
      </c>
      <c r="BI371" s="203">
        <f>IF(N371="nulová",J371,0)</f>
        <v>0</v>
      </c>
      <c r="BJ371" s="24" t="s">
        <v>81</v>
      </c>
      <c r="BK371" s="203">
        <f>ROUND(I371*H371,2)</f>
        <v>0</v>
      </c>
      <c r="BL371" s="24" t="s">
        <v>231</v>
      </c>
      <c r="BM371" s="24" t="s">
        <v>1157</v>
      </c>
    </row>
    <row r="372" spans="2:51" s="11" customFormat="1" ht="13.5">
      <c r="B372" s="204"/>
      <c r="C372" s="205"/>
      <c r="D372" s="206" t="s">
        <v>163</v>
      </c>
      <c r="E372" s="207" t="s">
        <v>21</v>
      </c>
      <c r="F372" s="208" t="s">
        <v>1158</v>
      </c>
      <c r="G372" s="205"/>
      <c r="H372" s="209">
        <v>1.008</v>
      </c>
      <c r="I372" s="210"/>
      <c r="J372" s="205"/>
      <c r="K372" s="205"/>
      <c r="L372" s="211"/>
      <c r="M372" s="212"/>
      <c r="N372" s="213"/>
      <c r="O372" s="213"/>
      <c r="P372" s="213"/>
      <c r="Q372" s="213"/>
      <c r="R372" s="213"/>
      <c r="S372" s="213"/>
      <c r="T372" s="214"/>
      <c r="AT372" s="215" t="s">
        <v>163</v>
      </c>
      <c r="AU372" s="215" t="s">
        <v>83</v>
      </c>
      <c r="AV372" s="11" t="s">
        <v>83</v>
      </c>
      <c r="AW372" s="11" t="s">
        <v>37</v>
      </c>
      <c r="AX372" s="11" t="s">
        <v>73</v>
      </c>
      <c r="AY372" s="215" t="s">
        <v>153</v>
      </c>
    </row>
    <row r="373" spans="2:51" s="12" customFormat="1" ht="13.5">
      <c r="B373" s="216"/>
      <c r="C373" s="217"/>
      <c r="D373" s="206" t="s">
        <v>163</v>
      </c>
      <c r="E373" s="218" t="s">
        <v>21</v>
      </c>
      <c r="F373" s="219" t="s">
        <v>165</v>
      </c>
      <c r="G373" s="217"/>
      <c r="H373" s="220">
        <v>1.008</v>
      </c>
      <c r="I373" s="221"/>
      <c r="J373" s="217"/>
      <c r="K373" s="217"/>
      <c r="L373" s="222"/>
      <c r="M373" s="223"/>
      <c r="N373" s="224"/>
      <c r="O373" s="224"/>
      <c r="P373" s="224"/>
      <c r="Q373" s="224"/>
      <c r="R373" s="224"/>
      <c r="S373" s="224"/>
      <c r="T373" s="225"/>
      <c r="AT373" s="226" t="s">
        <v>163</v>
      </c>
      <c r="AU373" s="226" t="s">
        <v>83</v>
      </c>
      <c r="AV373" s="12" t="s">
        <v>161</v>
      </c>
      <c r="AW373" s="12" t="s">
        <v>37</v>
      </c>
      <c r="AX373" s="12" t="s">
        <v>81</v>
      </c>
      <c r="AY373" s="226" t="s">
        <v>153</v>
      </c>
    </row>
    <row r="374" spans="2:65" s="1" customFormat="1" ht="25.5" customHeight="1">
      <c r="B374" s="41"/>
      <c r="C374" s="192" t="s">
        <v>446</v>
      </c>
      <c r="D374" s="192" t="s">
        <v>156</v>
      </c>
      <c r="E374" s="193" t="s">
        <v>684</v>
      </c>
      <c r="F374" s="194" t="s">
        <v>685</v>
      </c>
      <c r="G374" s="195" t="s">
        <v>159</v>
      </c>
      <c r="H374" s="196">
        <v>1.008</v>
      </c>
      <c r="I374" s="197"/>
      <c r="J374" s="198">
        <f>ROUND(I374*H374,2)</f>
        <v>0</v>
      </c>
      <c r="K374" s="194" t="s">
        <v>160</v>
      </c>
      <c r="L374" s="61"/>
      <c r="M374" s="199" t="s">
        <v>21</v>
      </c>
      <c r="N374" s="200" t="s">
        <v>44</v>
      </c>
      <c r="O374" s="42"/>
      <c r="P374" s="201">
        <f>O374*H374</f>
        <v>0</v>
      </c>
      <c r="Q374" s="201">
        <v>0.00012</v>
      </c>
      <c r="R374" s="201">
        <f>Q374*H374</f>
        <v>0.00012096000000000001</v>
      </c>
      <c r="S374" s="201">
        <v>0</v>
      </c>
      <c r="T374" s="202">
        <f>S374*H374</f>
        <v>0</v>
      </c>
      <c r="AR374" s="24" t="s">
        <v>231</v>
      </c>
      <c r="AT374" s="24" t="s">
        <v>156</v>
      </c>
      <c r="AU374" s="24" t="s">
        <v>83</v>
      </c>
      <c r="AY374" s="24" t="s">
        <v>153</v>
      </c>
      <c r="BE374" s="203">
        <f>IF(N374="základní",J374,0)</f>
        <v>0</v>
      </c>
      <c r="BF374" s="203">
        <f>IF(N374="snížená",J374,0)</f>
        <v>0</v>
      </c>
      <c r="BG374" s="203">
        <f>IF(N374="zákl. přenesená",J374,0)</f>
        <v>0</v>
      </c>
      <c r="BH374" s="203">
        <f>IF(N374="sníž. přenesená",J374,0)</f>
        <v>0</v>
      </c>
      <c r="BI374" s="203">
        <f>IF(N374="nulová",J374,0)</f>
        <v>0</v>
      </c>
      <c r="BJ374" s="24" t="s">
        <v>81</v>
      </c>
      <c r="BK374" s="203">
        <f>ROUND(I374*H374,2)</f>
        <v>0</v>
      </c>
      <c r="BL374" s="24" t="s">
        <v>231</v>
      </c>
      <c r="BM374" s="24" t="s">
        <v>1159</v>
      </c>
    </row>
    <row r="375" spans="2:51" s="11" customFormat="1" ht="13.5">
      <c r="B375" s="204"/>
      <c r="C375" s="205"/>
      <c r="D375" s="206" t="s">
        <v>163</v>
      </c>
      <c r="E375" s="207" t="s">
        <v>21</v>
      </c>
      <c r="F375" s="208" t="s">
        <v>1160</v>
      </c>
      <c r="G375" s="205"/>
      <c r="H375" s="209">
        <v>1.008</v>
      </c>
      <c r="I375" s="210"/>
      <c r="J375" s="205"/>
      <c r="K375" s="205"/>
      <c r="L375" s="211"/>
      <c r="M375" s="212"/>
      <c r="N375" s="213"/>
      <c r="O375" s="213"/>
      <c r="P375" s="213"/>
      <c r="Q375" s="213"/>
      <c r="R375" s="213"/>
      <c r="S375" s="213"/>
      <c r="T375" s="214"/>
      <c r="AT375" s="215" t="s">
        <v>163</v>
      </c>
      <c r="AU375" s="215" t="s">
        <v>83</v>
      </c>
      <c r="AV375" s="11" t="s">
        <v>83</v>
      </c>
      <c r="AW375" s="11" t="s">
        <v>37</v>
      </c>
      <c r="AX375" s="11" t="s">
        <v>73</v>
      </c>
      <c r="AY375" s="215" t="s">
        <v>153</v>
      </c>
    </row>
    <row r="376" spans="2:51" s="12" customFormat="1" ht="13.5">
      <c r="B376" s="216"/>
      <c r="C376" s="217"/>
      <c r="D376" s="206" t="s">
        <v>163</v>
      </c>
      <c r="E376" s="218" t="s">
        <v>21</v>
      </c>
      <c r="F376" s="219" t="s">
        <v>165</v>
      </c>
      <c r="G376" s="217"/>
      <c r="H376" s="220">
        <v>1.008</v>
      </c>
      <c r="I376" s="221"/>
      <c r="J376" s="217"/>
      <c r="K376" s="217"/>
      <c r="L376" s="222"/>
      <c r="M376" s="223"/>
      <c r="N376" s="224"/>
      <c r="O376" s="224"/>
      <c r="P376" s="224"/>
      <c r="Q376" s="224"/>
      <c r="R376" s="224"/>
      <c r="S376" s="224"/>
      <c r="T376" s="225"/>
      <c r="AT376" s="226" t="s">
        <v>163</v>
      </c>
      <c r="AU376" s="226" t="s">
        <v>83</v>
      </c>
      <c r="AV376" s="12" t="s">
        <v>161</v>
      </c>
      <c r="AW376" s="12" t="s">
        <v>37</v>
      </c>
      <c r="AX376" s="12" t="s">
        <v>81</v>
      </c>
      <c r="AY376" s="226" t="s">
        <v>153</v>
      </c>
    </row>
    <row r="377" spans="2:65" s="1" customFormat="1" ht="25.5" customHeight="1">
      <c r="B377" s="41"/>
      <c r="C377" s="192" t="s">
        <v>753</v>
      </c>
      <c r="D377" s="192" t="s">
        <v>156</v>
      </c>
      <c r="E377" s="193" t="s">
        <v>1161</v>
      </c>
      <c r="F377" s="194" t="s">
        <v>1162</v>
      </c>
      <c r="G377" s="195" t="s">
        <v>265</v>
      </c>
      <c r="H377" s="196">
        <v>0.125</v>
      </c>
      <c r="I377" s="197"/>
      <c r="J377" s="198">
        <f>ROUND(I377*H377,2)</f>
        <v>0</v>
      </c>
      <c r="K377" s="194" t="s">
        <v>948</v>
      </c>
      <c r="L377" s="61"/>
      <c r="M377" s="199" t="s">
        <v>21</v>
      </c>
      <c r="N377" s="200" t="s">
        <v>44</v>
      </c>
      <c r="O377" s="42"/>
      <c r="P377" s="201">
        <f>O377*H377</f>
        <v>0</v>
      </c>
      <c r="Q377" s="201">
        <v>0</v>
      </c>
      <c r="R377" s="201">
        <f>Q377*H377</f>
        <v>0</v>
      </c>
      <c r="S377" s="201">
        <v>0</v>
      </c>
      <c r="T377" s="202">
        <f>S377*H377</f>
        <v>0</v>
      </c>
      <c r="AR377" s="24" t="s">
        <v>231</v>
      </c>
      <c r="AT377" s="24" t="s">
        <v>156</v>
      </c>
      <c r="AU377" s="24" t="s">
        <v>83</v>
      </c>
      <c r="AY377" s="24" t="s">
        <v>153</v>
      </c>
      <c r="BE377" s="203">
        <f>IF(N377="základní",J377,0)</f>
        <v>0</v>
      </c>
      <c r="BF377" s="203">
        <f>IF(N377="snížená",J377,0)</f>
        <v>0</v>
      </c>
      <c r="BG377" s="203">
        <f>IF(N377="zákl. přenesená",J377,0)</f>
        <v>0</v>
      </c>
      <c r="BH377" s="203">
        <f>IF(N377="sníž. přenesená",J377,0)</f>
        <v>0</v>
      </c>
      <c r="BI377" s="203">
        <f>IF(N377="nulová",J377,0)</f>
        <v>0</v>
      </c>
      <c r="BJ377" s="24" t="s">
        <v>81</v>
      </c>
      <c r="BK377" s="203">
        <f>ROUND(I377*H377,2)</f>
        <v>0</v>
      </c>
      <c r="BL377" s="24" t="s">
        <v>231</v>
      </c>
      <c r="BM377" s="24" t="s">
        <v>1163</v>
      </c>
    </row>
    <row r="378" spans="2:65" s="1" customFormat="1" ht="16.5" customHeight="1">
      <c r="B378" s="41"/>
      <c r="C378" s="192" t="s">
        <v>450</v>
      </c>
      <c r="D378" s="192" t="s">
        <v>156</v>
      </c>
      <c r="E378" s="193" t="s">
        <v>1164</v>
      </c>
      <c r="F378" s="194" t="s">
        <v>1165</v>
      </c>
      <c r="G378" s="195" t="s">
        <v>159</v>
      </c>
      <c r="H378" s="196">
        <v>78.912</v>
      </c>
      <c r="I378" s="197"/>
      <c r="J378" s="198">
        <f>ROUND(I378*H378,2)</f>
        <v>0</v>
      </c>
      <c r="K378" s="194" t="s">
        <v>160</v>
      </c>
      <c r="L378" s="61"/>
      <c r="M378" s="199" t="s">
        <v>21</v>
      </c>
      <c r="N378" s="200" t="s">
        <v>44</v>
      </c>
      <c r="O378" s="42"/>
      <c r="P378" s="201">
        <f>O378*H378</f>
        <v>0</v>
      </c>
      <c r="Q378" s="201">
        <v>0.0015</v>
      </c>
      <c r="R378" s="201">
        <f>Q378*H378</f>
        <v>0.11836800000000001</v>
      </c>
      <c r="S378" s="201">
        <v>0</v>
      </c>
      <c r="T378" s="202">
        <f>S378*H378</f>
        <v>0</v>
      </c>
      <c r="AR378" s="24" t="s">
        <v>231</v>
      </c>
      <c r="AT378" s="24" t="s">
        <v>156</v>
      </c>
      <c r="AU378" s="24" t="s">
        <v>83</v>
      </c>
      <c r="AY378" s="24" t="s">
        <v>153</v>
      </c>
      <c r="BE378" s="203">
        <f>IF(N378="základní",J378,0)</f>
        <v>0</v>
      </c>
      <c r="BF378" s="203">
        <f>IF(N378="snížená",J378,0)</f>
        <v>0</v>
      </c>
      <c r="BG378" s="203">
        <f>IF(N378="zákl. přenesená",J378,0)</f>
        <v>0</v>
      </c>
      <c r="BH378" s="203">
        <f>IF(N378="sníž. přenesená",J378,0)</f>
        <v>0</v>
      </c>
      <c r="BI378" s="203">
        <f>IF(N378="nulová",J378,0)</f>
        <v>0</v>
      </c>
      <c r="BJ378" s="24" t="s">
        <v>81</v>
      </c>
      <c r="BK378" s="203">
        <f>ROUND(I378*H378,2)</f>
        <v>0</v>
      </c>
      <c r="BL378" s="24" t="s">
        <v>231</v>
      </c>
      <c r="BM378" s="24" t="s">
        <v>1166</v>
      </c>
    </row>
    <row r="379" spans="2:51" s="11" customFormat="1" ht="13.5">
      <c r="B379" s="204"/>
      <c r="C379" s="205"/>
      <c r="D379" s="206" t="s">
        <v>163</v>
      </c>
      <c r="E379" s="207" t="s">
        <v>21</v>
      </c>
      <c r="F379" s="208" t="s">
        <v>1167</v>
      </c>
      <c r="G379" s="205"/>
      <c r="H379" s="209">
        <v>78.912</v>
      </c>
      <c r="I379" s="210"/>
      <c r="J379" s="205"/>
      <c r="K379" s="205"/>
      <c r="L379" s="211"/>
      <c r="M379" s="212"/>
      <c r="N379" s="213"/>
      <c r="O379" s="213"/>
      <c r="P379" s="213"/>
      <c r="Q379" s="213"/>
      <c r="R379" s="213"/>
      <c r="S379" s="213"/>
      <c r="T379" s="214"/>
      <c r="AT379" s="215" t="s">
        <v>163</v>
      </c>
      <c r="AU379" s="215" t="s">
        <v>83</v>
      </c>
      <c r="AV379" s="11" t="s">
        <v>83</v>
      </c>
      <c r="AW379" s="11" t="s">
        <v>37</v>
      </c>
      <c r="AX379" s="11" t="s">
        <v>73</v>
      </c>
      <c r="AY379" s="215" t="s">
        <v>153</v>
      </c>
    </row>
    <row r="380" spans="2:51" s="12" customFormat="1" ht="13.5">
      <c r="B380" s="216"/>
      <c r="C380" s="217"/>
      <c r="D380" s="206" t="s">
        <v>163</v>
      </c>
      <c r="E380" s="218" t="s">
        <v>21</v>
      </c>
      <c r="F380" s="219" t="s">
        <v>165</v>
      </c>
      <c r="G380" s="217"/>
      <c r="H380" s="220">
        <v>78.912</v>
      </c>
      <c r="I380" s="221"/>
      <c r="J380" s="217"/>
      <c r="K380" s="217"/>
      <c r="L380" s="222"/>
      <c r="M380" s="223"/>
      <c r="N380" s="224"/>
      <c r="O380" s="224"/>
      <c r="P380" s="224"/>
      <c r="Q380" s="224"/>
      <c r="R380" s="224"/>
      <c r="S380" s="224"/>
      <c r="T380" s="225"/>
      <c r="AT380" s="226" t="s">
        <v>163</v>
      </c>
      <c r="AU380" s="226" t="s">
        <v>83</v>
      </c>
      <c r="AV380" s="12" t="s">
        <v>161</v>
      </c>
      <c r="AW380" s="12" t="s">
        <v>37</v>
      </c>
      <c r="AX380" s="12" t="s">
        <v>81</v>
      </c>
      <c r="AY380" s="226" t="s">
        <v>153</v>
      </c>
    </row>
    <row r="381" spans="2:65" s="1" customFormat="1" ht="25.5" customHeight="1">
      <c r="B381" s="41"/>
      <c r="C381" s="192" t="s">
        <v>456</v>
      </c>
      <c r="D381" s="192" t="s">
        <v>156</v>
      </c>
      <c r="E381" s="193" t="s">
        <v>1168</v>
      </c>
      <c r="F381" s="194" t="s">
        <v>1169</v>
      </c>
      <c r="G381" s="195" t="s">
        <v>159</v>
      </c>
      <c r="H381" s="196">
        <v>78.912</v>
      </c>
      <c r="I381" s="197"/>
      <c r="J381" s="198">
        <f>ROUND(I381*H381,2)</f>
        <v>0</v>
      </c>
      <c r="K381" s="194" t="s">
        <v>160</v>
      </c>
      <c r="L381" s="61"/>
      <c r="M381" s="199" t="s">
        <v>21</v>
      </c>
      <c r="N381" s="200" t="s">
        <v>44</v>
      </c>
      <c r="O381" s="42"/>
      <c r="P381" s="201">
        <f>O381*H381</f>
        <v>0</v>
      </c>
      <c r="Q381" s="201">
        <v>0.00021</v>
      </c>
      <c r="R381" s="201">
        <f>Q381*H381</f>
        <v>0.016571520000000003</v>
      </c>
      <c r="S381" s="201">
        <v>0</v>
      </c>
      <c r="T381" s="202">
        <f>S381*H381</f>
        <v>0</v>
      </c>
      <c r="AR381" s="24" t="s">
        <v>231</v>
      </c>
      <c r="AT381" s="24" t="s">
        <v>156</v>
      </c>
      <c r="AU381" s="24" t="s">
        <v>83</v>
      </c>
      <c r="AY381" s="24" t="s">
        <v>153</v>
      </c>
      <c r="BE381" s="203">
        <f>IF(N381="základní",J381,0)</f>
        <v>0</v>
      </c>
      <c r="BF381" s="203">
        <f>IF(N381="snížená",J381,0)</f>
        <v>0</v>
      </c>
      <c r="BG381" s="203">
        <f>IF(N381="zákl. přenesená",J381,0)</f>
        <v>0</v>
      </c>
      <c r="BH381" s="203">
        <f>IF(N381="sníž. přenesená",J381,0)</f>
        <v>0</v>
      </c>
      <c r="BI381" s="203">
        <f>IF(N381="nulová",J381,0)</f>
        <v>0</v>
      </c>
      <c r="BJ381" s="24" t="s">
        <v>81</v>
      </c>
      <c r="BK381" s="203">
        <f>ROUND(I381*H381,2)</f>
        <v>0</v>
      </c>
      <c r="BL381" s="24" t="s">
        <v>231</v>
      </c>
      <c r="BM381" s="24" t="s">
        <v>1170</v>
      </c>
    </row>
    <row r="382" spans="2:51" s="11" customFormat="1" ht="13.5">
      <c r="B382" s="204"/>
      <c r="C382" s="205"/>
      <c r="D382" s="206" t="s">
        <v>163</v>
      </c>
      <c r="E382" s="207" t="s">
        <v>21</v>
      </c>
      <c r="F382" s="208" t="s">
        <v>1171</v>
      </c>
      <c r="G382" s="205"/>
      <c r="H382" s="209">
        <v>78.912</v>
      </c>
      <c r="I382" s="210"/>
      <c r="J382" s="205"/>
      <c r="K382" s="205"/>
      <c r="L382" s="211"/>
      <c r="M382" s="212"/>
      <c r="N382" s="213"/>
      <c r="O382" s="213"/>
      <c r="P382" s="213"/>
      <c r="Q382" s="213"/>
      <c r="R382" s="213"/>
      <c r="S382" s="213"/>
      <c r="T382" s="214"/>
      <c r="AT382" s="215" t="s">
        <v>163</v>
      </c>
      <c r="AU382" s="215" t="s">
        <v>83</v>
      </c>
      <c r="AV382" s="11" t="s">
        <v>83</v>
      </c>
      <c r="AW382" s="11" t="s">
        <v>37</v>
      </c>
      <c r="AX382" s="11" t="s">
        <v>73</v>
      </c>
      <c r="AY382" s="215" t="s">
        <v>153</v>
      </c>
    </row>
    <row r="383" spans="2:51" s="12" customFormat="1" ht="13.5">
      <c r="B383" s="216"/>
      <c r="C383" s="217"/>
      <c r="D383" s="206" t="s">
        <v>163</v>
      </c>
      <c r="E383" s="218" t="s">
        <v>21</v>
      </c>
      <c r="F383" s="219" t="s">
        <v>165</v>
      </c>
      <c r="G383" s="217"/>
      <c r="H383" s="220">
        <v>78.912</v>
      </c>
      <c r="I383" s="221"/>
      <c r="J383" s="217"/>
      <c r="K383" s="217"/>
      <c r="L383" s="222"/>
      <c r="M383" s="223"/>
      <c r="N383" s="224"/>
      <c r="O383" s="224"/>
      <c r="P383" s="224"/>
      <c r="Q383" s="224"/>
      <c r="R383" s="224"/>
      <c r="S383" s="224"/>
      <c r="T383" s="225"/>
      <c r="AT383" s="226" t="s">
        <v>163</v>
      </c>
      <c r="AU383" s="226" t="s">
        <v>83</v>
      </c>
      <c r="AV383" s="12" t="s">
        <v>161</v>
      </c>
      <c r="AW383" s="12" t="s">
        <v>37</v>
      </c>
      <c r="AX383" s="12" t="s">
        <v>81</v>
      </c>
      <c r="AY383" s="226" t="s">
        <v>153</v>
      </c>
    </row>
    <row r="384" spans="2:63" s="10" customFormat="1" ht="29.85" customHeight="1">
      <c r="B384" s="176"/>
      <c r="C384" s="177"/>
      <c r="D384" s="178" t="s">
        <v>72</v>
      </c>
      <c r="E384" s="190" t="s">
        <v>688</v>
      </c>
      <c r="F384" s="190" t="s">
        <v>689</v>
      </c>
      <c r="G384" s="177"/>
      <c r="H384" s="177"/>
      <c r="I384" s="180"/>
      <c r="J384" s="191">
        <f>BK384</f>
        <v>0</v>
      </c>
      <c r="K384" s="177"/>
      <c r="L384" s="182"/>
      <c r="M384" s="183"/>
      <c r="N384" s="184"/>
      <c r="O384" s="184"/>
      <c r="P384" s="185">
        <f>SUM(P385:P405)</f>
        <v>0</v>
      </c>
      <c r="Q384" s="184"/>
      <c r="R384" s="185">
        <f>SUM(R385:R405)</f>
        <v>0.365014</v>
      </c>
      <c r="S384" s="184"/>
      <c r="T384" s="186">
        <f>SUM(T385:T405)</f>
        <v>0</v>
      </c>
      <c r="AR384" s="187" t="s">
        <v>83</v>
      </c>
      <c r="AT384" s="188" t="s">
        <v>72</v>
      </c>
      <c r="AU384" s="188" t="s">
        <v>81</v>
      </c>
      <c r="AY384" s="187" t="s">
        <v>153</v>
      </c>
      <c r="BK384" s="189">
        <f>SUM(BK385:BK405)</f>
        <v>0</v>
      </c>
    </row>
    <row r="385" spans="2:65" s="1" customFormat="1" ht="25.5" customHeight="1">
      <c r="B385" s="41"/>
      <c r="C385" s="192" t="s">
        <v>460</v>
      </c>
      <c r="D385" s="192" t="s">
        <v>156</v>
      </c>
      <c r="E385" s="193" t="s">
        <v>707</v>
      </c>
      <c r="F385" s="194" t="s">
        <v>708</v>
      </c>
      <c r="G385" s="195" t="s">
        <v>159</v>
      </c>
      <c r="H385" s="196">
        <v>730.028</v>
      </c>
      <c r="I385" s="197"/>
      <c r="J385" s="198">
        <f>ROUND(I385*H385,2)</f>
        <v>0</v>
      </c>
      <c r="K385" s="194" t="s">
        <v>160</v>
      </c>
      <c r="L385" s="61"/>
      <c r="M385" s="199" t="s">
        <v>21</v>
      </c>
      <c r="N385" s="200" t="s">
        <v>44</v>
      </c>
      <c r="O385" s="42"/>
      <c r="P385" s="201">
        <f>O385*H385</f>
        <v>0</v>
      </c>
      <c r="Q385" s="201">
        <v>0.00021</v>
      </c>
      <c r="R385" s="201">
        <f>Q385*H385</f>
        <v>0.15330588</v>
      </c>
      <c r="S385" s="201">
        <v>0</v>
      </c>
      <c r="T385" s="202">
        <f>S385*H385</f>
        <v>0</v>
      </c>
      <c r="AR385" s="24" t="s">
        <v>231</v>
      </c>
      <c r="AT385" s="24" t="s">
        <v>156</v>
      </c>
      <c r="AU385" s="24" t="s">
        <v>83</v>
      </c>
      <c r="AY385" s="24" t="s">
        <v>153</v>
      </c>
      <c r="BE385" s="203">
        <f>IF(N385="základní",J385,0)</f>
        <v>0</v>
      </c>
      <c r="BF385" s="203">
        <f>IF(N385="snížená",J385,0)</f>
        <v>0</v>
      </c>
      <c r="BG385" s="203">
        <f>IF(N385="zákl. přenesená",J385,0)</f>
        <v>0</v>
      </c>
      <c r="BH385" s="203">
        <f>IF(N385="sníž. přenesená",J385,0)</f>
        <v>0</v>
      </c>
      <c r="BI385" s="203">
        <f>IF(N385="nulová",J385,0)</f>
        <v>0</v>
      </c>
      <c r="BJ385" s="24" t="s">
        <v>81</v>
      </c>
      <c r="BK385" s="203">
        <f>ROUND(I385*H385,2)</f>
        <v>0</v>
      </c>
      <c r="BL385" s="24" t="s">
        <v>231</v>
      </c>
      <c r="BM385" s="24" t="s">
        <v>1172</v>
      </c>
    </row>
    <row r="386" spans="2:51" s="11" customFormat="1" ht="13.5">
      <c r="B386" s="204"/>
      <c r="C386" s="205"/>
      <c r="D386" s="206" t="s">
        <v>163</v>
      </c>
      <c r="E386" s="207" t="s">
        <v>21</v>
      </c>
      <c r="F386" s="208" t="s">
        <v>1173</v>
      </c>
      <c r="G386" s="205"/>
      <c r="H386" s="209">
        <v>730.028</v>
      </c>
      <c r="I386" s="210"/>
      <c r="J386" s="205"/>
      <c r="K386" s="205"/>
      <c r="L386" s="211"/>
      <c r="M386" s="212"/>
      <c r="N386" s="213"/>
      <c r="O386" s="213"/>
      <c r="P386" s="213"/>
      <c r="Q386" s="213"/>
      <c r="R386" s="213"/>
      <c r="S386" s="213"/>
      <c r="T386" s="214"/>
      <c r="AT386" s="215" t="s">
        <v>163</v>
      </c>
      <c r="AU386" s="215" t="s">
        <v>83</v>
      </c>
      <c r="AV386" s="11" t="s">
        <v>83</v>
      </c>
      <c r="AW386" s="11" t="s">
        <v>37</v>
      </c>
      <c r="AX386" s="11" t="s">
        <v>73</v>
      </c>
      <c r="AY386" s="215" t="s">
        <v>153</v>
      </c>
    </row>
    <row r="387" spans="2:51" s="12" customFormat="1" ht="13.5">
      <c r="B387" s="216"/>
      <c r="C387" s="217"/>
      <c r="D387" s="206" t="s">
        <v>163</v>
      </c>
      <c r="E387" s="218" t="s">
        <v>21</v>
      </c>
      <c r="F387" s="219" t="s">
        <v>165</v>
      </c>
      <c r="G387" s="217"/>
      <c r="H387" s="220">
        <v>730.028</v>
      </c>
      <c r="I387" s="221"/>
      <c r="J387" s="217"/>
      <c r="K387" s="217"/>
      <c r="L387" s="222"/>
      <c r="M387" s="223"/>
      <c r="N387" s="224"/>
      <c r="O387" s="224"/>
      <c r="P387" s="224"/>
      <c r="Q387" s="224"/>
      <c r="R387" s="224"/>
      <c r="S387" s="224"/>
      <c r="T387" s="225"/>
      <c r="AT387" s="226" t="s">
        <v>163</v>
      </c>
      <c r="AU387" s="226" t="s">
        <v>83</v>
      </c>
      <c r="AV387" s="12" t="s">
        <v>161</v>
      </c>
      <c r="AW387" s="12" t="s">
        <v>37</v>
      </c>
      <c r="AX387" s="12" t="s">
        <v>81</v>
      </c>
      <c r="AY387" s="226" t="s">
        <v>153</v>
      </c>
    </row>
    <row r="388" spans="2:65" s="1" customFormat="1" ht="25.5" customHeight="1">
      <c r="B388" s="41"/>
      <c r="C388" s="192" t="s">
        <v>464</v>
      </c>
      <c r="D388" s="192" t="s">
        <v>156</v>
      </c>
      <c r="E388" s="193" t="s">
        <v>720</v>
      </c>
      <c r="F388" s="194" t="s">
        <v>721</v>
      </c>
      <c r="G388" s="195" t="s">
        <v>159</v>
      </c>
      <c r="H388" s="196">
        <v>730.028</v>
      </c>
      <c r="I388" s="197"/>
      <c r="J388" s="198">
        <f>ROUND(I388*H388,2)</f>
        <v>0</v>
      </c>
      <c r="K388" s="194" t="s">
        <v>160</v>
      </c>
      <c r="L388" s="61"/>
      <c r="M388" s="199" t="s">
        <v>21</v>
      </c>
      <c r="N388" s="200" t="s">
        <v>44</v>
      </c>
      <c r="O388" s="42"/>
      <c r="P388" s="201">
        <f>O388*H388</f>
        <v>0</v>
      </c>
      <c r="Q388" s="201">
        <v>0.00029</v>
      </c>
      <c r="R388" s="201">
        <f>Q388*H388</f>
        <v>0.21170812</v>
      </c>
      <c r="S388" s="201">
        <v>0</v>
      </c>
      <c r="T388" s="202">
        <f>S388*H388</f>
        <v>0</v>
      </c>
      <c r="AR388" s="24" t="s">
        <v>231</v>
      </c>
      <c r="AT388" s="24" t="s">
        <v>156</v>
      </c>
      <c r="AU388" s="24" t="s">
        <v>83</v>
      </c>
      <c r="AY388" s="24" t="s">
        <v>153</v>
      </c>
      <c r="BE388" s="203">
        <f>IF(N388="základní",J388,0)</f>
        <v>0</v>
      </c>
      <c r="BF388" s="203">
        <f>IF(N388="snížená",J388,0)</f>
        <v>0</v>
      </c>
      <c r="BG388" s="203">
        <f>IF(N388="zákl. přenesená",J388,0)</f>
        <v>0</v>
      </c>
      <c r="BH388" s="203">
        <f>IF(N388="sníž. přenesená",J388,0)</f>
        <v>0</v>
      </c>
      <c r="BI388" s="203">
        <f>IF(N388="nulová",J388,0)</f>
        <v>0</v>
      </c>
      <c r="BJ388" s="24" t="s">
        <v>81</v>
      </c>
      <c r="BK388" s="203">
        <f>ROUND(I388*H388,2)</f>
        <v>0</v>
      </c>
      <c r="BL388" s="24" t="s">
        <v>231</v>
      </c>
      <c r="BM388" s="24" t="s">
        <v>1174</v>
      </c>
    </row>
    <row r="389" spans="2:51" s="11" customFormat="1" ht="13.5">
      <c r="B389" s="204"/>
      <c r="C389" s="205"/>
      <c r="D389" s="206" t="s">
        <v>163</v>
      </c>
      <c r="E389" s="207" t="s">
        <v>21</v>
      </c>
      <c r="F389" s="208" t="s">
        <v>1120</v>
      </c>
      <c r="G389" s="205"/>
      <c r="H389" s="209">
        <v>40.5</v>
      </c>
      <c r="I389" s="210"/>
      <c r="J389" s="205"/>
      <c r="K389" s="205"/>
      <c r="L389" s="211"/>
      <c r="M389" s="212"/>
      <c r="N389" s="213"/>
      <c r="O389" s="213"/>
      <c r="P389" s="213"/>
      <c r="Q389" s="213"/>
      <c r="R389" s="213"/>
      <c r="S389" s="213"/>
      <c r="T389" s="214"/>
      <c r="AT389" s="215" t="s">
        <v>163</v>
      </c>
      <c r="AU389" s="215" t="s">
        <v>83</v>
      </c>
      <c r="AV389" s="11" t="s">
        <v>83</v>
      </c>
      <c r="AW389" s="11" t="s">
        <v>37</v>
      </c>
      <c r="AX389" s="11" t="s">
        <v>73</v>
      </c>
      <c r="AY389" s="215" t="s">
        <v>153</v>
      </c>
    </row>
    <row r="390" spans="2:51" s="11" customFormat="1" ht="13.5">
      <c r="B390" s="204"/>
      <c r="C390" s="205"/>
      <c r="D390" s="206" t="s">
        <v>163</v>
      </c>
      <c r="E390" s="207" t="s">
        <v>21</v>
      </c>
      <c r="F390" s="208" t="s">
        <v>1175</v>
      </c>
      <c r="G390" s="205"/>
      <c r="H390" s="209">
        <v>49.952</v>
      </c>
      <c r="I390" s="210"/>
      <c r="J390" s="205"/>
      <c r="K390" s="205"/>
      <c r="L390" s="211"/>
      <c r="M390" s="212"/>
      <c r="N390" s="213"/>
      <c r="O390" s="213"/>
      <c r="P390" s="213"/>
      <c r="Q390" s="213"/>
      <c r="R390" s="213"/>
      <c r="S390" s="213"/>
      <c r="T390" s="214"/>
      <c r="AT390" s="215" t="s">
        <v>163</v>
      </c>
      <c r="AU390" s="215" t="s">
        <v>83</v>
      </c>
      <c r="AV390" s="11" t="s">
        <v>83</v>
      </c>
      <c r="AW390" s="11" t="s">
        <v>37</v>
      </c>
      <c r="AX390" s="11" t="s">
        <v>73</v>
      </c>
      <c r="AY390" s="215" t="s">
        <v>153</v>
      </c>
    </row>
    <row r="391" spans="2:51" s="11" customFormat="1" ht="13.5">
      <c r="B391" s="204"/>
      <c r="C391" s="205"/>
      <c r="D391" s="206" t="s">
        <v>163</v>
      </c>
      <c r="E391" s="207" t="s">
        <v>21</v>
      </c>
      <c r="F391" s="208" t="s">
        <v>1176</v>
      </c>
      <c r="G391" s="205"/>
      <c r="H391" s="209">
        <v>36.96</v>
      </c>
      <c r="I391" s="210"/>
      <c r="J391" s="205"/>
      <c r="K391" s="205"/>
      <c r="L391" s="211"/>
      <c r="M391" s="212"/>
      <c r="N391" s="213"/>
      <c r="O391" s="213"/>
      <c r="P391" s="213"/>
      <c r="Q391" s="213"/>
      <c r="R391" s="213"/>
      <c r="S391" s="213"/>
      <c r="T391" s="214"/>
      <c r="AT391" s="215" t="s">
        <v>163</v>
      </c>
      <c r="AU391" s="215" t="s">
        <v>83</v>
      </c>
      <c r="AV391" s="11" t="s">
        <v>83</v>
      </c>
      <c r="AW391" s="11" t="s">
        <v>37</v>
      </c>
      <c r="AX391" s="11" t="s">
        <v>73</v>
      </c>
      <c r="AY391" s="215" t="s">
        <v>153</v>
      </c>
    </row>
    <row r="392" spans="2:51" s="11" customFormat="1" ht="13.5">
      <c r="B392" s="204"/>
      <c r="C392" s="205"/>
      <c r="D392" s="206" t="s">
        <v>163</v>
      </c>
      <c r="E392" s="207" t="s">
        <v>21</v>
      </c>
      <c r="F392" s="208" t="s">
        <v>1177</v>
      </c>
      <c r="G392" s="205"/>
      <c r="H392" s="209">
        <v>34.44</v>
      </c>
      <c r="I392" s="210"/>
      <c r="J392" s="205"/>
      <c r="K392" s="205"/>
      <c r="L392" s="211"/>
      <c r="M392" s="212"/>
      <c r="N392" s="213"/>
      <c r="O392" s="213"/>
      <c r="P392" s="213"/>
      <c r="Q392" s="213"/>
      <c r="R392" s="213"/>
      <c r="S392" s="213"/>
      <c r="T392" s="214"/>
      <c r="AT392" s="215" t="s">
        <v>163</v>
      </c>
      <c r="AU392" s="215" t="s">
        <v>83</v>
      </c>
      <c r="AV392" s="11" t="s">
        <v>83</v>
      </c>
      <c r="AW392" s="11" t="s">
        <v>37</v>
      </c>
      <c r="AX392" s="11" t="s">
        <v>73</v>
      </c>
      <c r="AY392" s="215" t="s">
        <v>153</v>
      </c>
    </row>
    <row r="393" spans="2:51" s="11" customFormat="1" ht="13.5">
      <c r="B393" s="204"/>
      <c r="C393" s="205"/>
      <c r="D393" s="206" t="s">
        <v>163</v>
      </c>
      <c r="E393" s="207" t="s">
        <v>21</v>
      </c>
      <c r="F393" s="208" t="s">
        <v>1178</v>
      </c>
      <c r="G393" s="205"/>
      <c r="H393" s="209">
        <v>25.872</v>
      </c>
      <c r="I393" s="210"/>
      <c r="J393" s="205"/>
      <c r="K393" s="205"/>
      <c r="L393" s="211"/>
      <c r="M393" s="212"/>
      <c r="N393" s="213"/>
      <c r="O393" s="213"/>
      <c r="P393" s="213"/>
      <c r="Q393" s="213"/>
      <c r="R393" s="213"/>
      <c r="S393" s="213"/>
      <c r="T393" s="214"/>
      <c r="AT393" s="215" t="s">
        <v>163</v>
      </c>
      <c r="AU393" s="215" t="s">
        <v>83</v>
      </c>
      <c r="AV393" s="11" t="s">
        <v>83</v>
      </c>
      <c r="AW393" s="11" t="s">
        <v>37</v>
      </c>
      <c r="AX393" s="11" t="s">
        <v>73</v>
      </c>
      <c r="AY393" s="215" t="s">
        <v>153</v>
      </c>
    </row>
    <row r="394" spans="2:51" s="14" customFormat="1" ht="13.5">
      <c r="B394" s="248"/>
      <c r="C394" s="249"/>
      <c r="D394" s="206" t="s">
        <v>163</v>
      </c>
      <c r="E394" s="250" t="s">
        <v>21</v>
      </c>
      <c r="F394" s="251" t="s">
        <v>712</v>
      </c>
      <c r="G394" s="249"/>
      <c r="H394" s="252">
        <v>187.724</v>
      </c>
      <c r="I394" s="253"/>
      <c r="J394" s="249"/>
      <c r="K394" s="249"/>
      <c r="L394" s="254"/>
      <c r="M394" s="255"/>
      <c r="N394" s="256"/>
      <c r="O394" s="256"/>
      <c r="P394" s="256"/>
      <c r="Q394" s="256"/>
      <c r="R394" s="256"/>
      <c r="S394" s="256"/>
      <c r="T394" s="257"/>
      <c r="AT394" s="258" t="s">
        <v>163</v>
      </c>
      <c r="AU394" s="258" t="s">
        <v>83</v>
      </c>
      <c r="AV394" s="14" t="s">
        <v>166</v>
      </c>
      <c r="AW394" s="14" t="s">
        <v>37</v>
      </c>
      <c r="AX394" s="14" t="s">
        <v>73</v>
      </c>
      <c r="AY394" s="258" t="s">
        <v>153</v>
      </c>
    </row>
    <row r="395" spans="2:51" s="11" customFormat="1" ht="13.5">
      <c r="B395" s="204"/>
      <c r="C395" s="205"/>
      <c r="D395" s="206" t="s">
        <v>163</v>
      </c>
      <c r="E395" s="207" t="s">
        <v>21</v>
      </c>
      <c r="F395" s="208" t="s">
        <v>1179</v>
      </c>
      <c r="G395" s="205"/>
      <c r="H395" s="209">
        <v>61.92</v>
      </c>
      <c r="I395" s="210"/>
      <c r="J395" s="205"/>
      <c r="K395" s="205"/>
      <c r="L395" s="211"/>
      <c r="M395" s="212"/>
      <c r="N395" s="213"/>
      <c r="O395" s="213"/>
      <c r="P395" s="213"/>
      <c r="Q395" s="213"/>
      <c r="R395" s="213"/>
      <c r="S395" s="213"/>
      <c r="T395" s="214"/>
      <c r="AT395" s="215" t="s">
        <v>163</v>
      </c>
      <c r="AU395" s="215" t="s">
        <v>83</v>
      </c>
      <c r="AV395" s="11" t="s">
        <v>83</v>
      </c>
      <c r="AW395" s="11" t="s">
        <v>37</v>
      </c>
      <c r="AX395" s="11" t="s">
        <v>73</v>
      </c>
      <c r="AY395" s="215" t="s">
        <v>153</v>
      </c>
    </row>
    <row r="396" spans="2:51" s="11" customFormat="1" ht="13.5">
      <c r="B396" s="204"/>
      <c r="C396" s="205"/>
      <c r="D396" s="206" t="s">
        <v>163</v>
      </c>
      <c r="E396" s="207" t="s">
        <v>21</v>
      </c>
      <c r="F396" s="208" t="s">
        <v>1180</v>
      </c>
      <c r="G396" s="205"/>
      <c r="H396" s="209">
        <v>171.92</v>
      </c>
      <c r="I396" s="210"/>
      <c r="J396" s="205"/>
      <c r="K396" s="205"/>
      <c r="L396" s="211"/>
      <c r="M396" s="212"/>
      <c r="N396" s="213"/>
      <c r="O396" s="213"/>
      <c r="P396" s="213"/>
      <c r="Q396" s="213"/>
      <c r="R396" s="213"/>
      <c r="S396" s="213"/>
      <c r="T396" s="214"/>
      <c r="AT396" s="215" t="s">
        <v>163</v>
      </c>
      <c r="AU396" s="215" t="s">
        <v>83</v>
      </c>
      <c r="AV396" s="11" t="s">
        <v>83</v>
      </c>
      <c r="AW396" s="11" t="s">
        <v>37</v>
      </c>
      <c r="AX396" s="11" t="s">
        <v>73</v>
      </c>
      <c r="AY396" s="215" t="s">
        <v>153</v>
      </c>
    </row>
    <row r="397" spans="2:51" s="14" customFormat="1" ht="13.5">
      <c r="B397" s="248"/>
      <c r="C397" s="249"/>
      <c r="D397" s="206" t="s">
        <v>163</v>
      </c>
      <c r="E397" s="250" t="s">
        <v>21</v>
      </c>
      <c r="F397" s="251" t="s">
        <v>712</v>
      </c>
      <c r="G397" s="249"/>
      <c r="H397" s="252">
        <v>233.84</v>
      </c>
      <c r="I397" s="253"/>
      <c r="J397" s="249"/>
      <c r="K397" s="249"/>
      <c r="L397" s="254"/>
      <c r="M397" s="255"/>
      <c r="N397" s="256"/>
      <c r="O397" s="256"/>
      <c r="P397" s="256"/>
      <c r="Q397" s="256"/>
      <c r="R397" s="256"/>
      <c r="S397" s="256"/>
      <c r="T397" s="257"/>
      <c r="AT397" s="258" t="s">
        <v>163</v>
      </c>
      <c r="AU397" s="258" t="s">
        <v>83</v>
      </c>
      <c r="AV397" s="14" t="s">
        <v>166</v>
      </c>
      <c r="AW397" s="14" t="s">
        <v>37</v>
      </c>
      <c r="AX397" s="14" t="s">
        <v>73</v>
      </c>
      <c r="AY397" s="258" t="s">
        <v>153</v>
      </c>
    </row>
    <row r="398" spans="2:51" s="11" customFormat="1" ht="13.5">
      <c r="B398" s="204"/>
      <c r="C398" s="205"/>
      <c r="D398" s="206" t="s">
        <v>163</v>
      </c>
      <c r="E398" s="207" t="s">
        <v>21</v>
      </c>
      <c r="F398" s="208" t="s">
        <v>1181</v>
      </c>
      <c r="G398" s="205"/>
      <c r="H398" s="209">
        <v>16.934</v>
      </c>
      <c r="I398" s="210"/>
      <c r="J398" s="205"/>
      <c r="K398" s="205"/>
      <c r="L398" s="211"/>
      <c r="M398" s="212"/>
      <c r="N398" s="213"/>
      <c r="O398" s="213"/>
      <c r="P398" s="213"/>
      <c r="Q398" s="213"/>
      <c r="R398" s="213"/>
      <c r="S398" s="213"/>
      <c r="T398" s="214"/>
      <c r="AT398" s="215" t="s">
        <v>163</v>
      </c>
      <c r="AU398" s="215" t="s">
        <v>83</v>
      </c>
      <c r="AV398" s="11" t="s">
        <v>83</v>
      </c>
      <c r="AW398" s="11" t="s">
        <v>37</v>
      </c>
      <c r="AX398" s="11" t="s">
        <v>73</v>
      </c>
      <c r="AY398" s="215" t="s">
        <v>153</v>
      </c>
    </row>
    <row r="399" spans="2:51" s="11" customFormat="1" ht="13.5">
      <c r="B399" s="204"/>
      <c r="C399" s="205"/>
      <c r="D399" s="206" t="s">
        <v>163</v>
      </c>
      <c r="E399" s="207" t="s">
        <v>21</v>
      </c>
      <c r="F399" s="208" t="s">
        <v>1182</v>
      </c>
      <c r="G399" s="205"/>
      <c r="H399" s="209">
        <v>24.65</v>
      </c>
      <c r="I399" s="210"/>
      <c r="J399" s="205"/>
      <c r="K399" s="205"/>
      <c r="L399" s="211"/>
      <c r="M399" s="212"/>
      <c r="N399" s="213"/>
      <c r="O399" s="213"/>
      <c r="P399" s="213"/>
      <c r="Q399" s="213"/>
      <c r="R399" s="213"/>
      <c r="S399" s="213"/>
      <c r="T399" s="214"/>
      <c r="AT399" s="215" t="s">
        <v>163</v>
      </c>
      <c r="AU399" s="215" t="s">
        <v>83</v>
      </c>
      <c r="AV399" s="11" t="s">
        <v>83</v>
      </c>
      <c r="AW399" s="11" t="s">
        <v>37</v>
      </c>
      <c r="AX399" s="11" t="s">
        <v>73</v>
      </c>
      <c r="AY399" s="215" t="s">
        <v>153</v>
      </c>
    </row>
    <row r="400" spans="2:51" s="14" customFormat="1" ht="13.5">
      <c r="B400" s="248"/>
      <c r="C400" s="249"/>
      <c r="D400" s="206" t="s">
        <v>163</v>
      </c>
      <c r="E400" s="250" t="s">
        <v>21</v>
      </c>
      <c r="F400" s="251" t="s">
        <v>712</v>
      </c>
      <c r="G400" s="249"/>
      <c r="H400" s="252">
        <v>41.584</v>
      </c>
      <c r="I400" s="253"/>
      <c r="J400" s="249"/>
      <c r="K400" s="249"/>
      <c r="L400" s="254"/>
      <c r="M400" s="255"/>
      <c r="N400" s="256"/>
      <c r="O400" s="256"/>
      <c r="P400" s="256"/>
      <c r="Q400" s="256"/>
      <c r="R400" s="256"/>
      <c r="S400" s="256"/>
      <c r="T400" s="257"/>
      <c r="AT400" s="258" t="s">
        <v>163</v>
      </c>
      <c r="AU400" s="258" t="s">
        <v>83</v>
      </c>
      <c r="AV400" s="14" t="s">
        <v>166</v>
      </c>
      <c r="AW400" s="14" t="s">
        <v>37</v>
      </c>
      <c r="AX400" s="14" t="s">
        <v>73</v>
      </c>
      <c r="AY400" s="258" t="s">
        <v>153</v>
      </c>
    </row>
    <row r="401" spans="2:51" s="11" customFormat="1" ht="13.5">
      <c r="B401" s="204"/>
      <c r="C401" s="205"/>
      <c r="D401" s="206" t="s">
        <v>163</v>
      </c>
      <c r="E401" s="207" t="s">
        <v>21</v>
      </c>
      <c r="F401" s="208" t="s">
        <v>1022</v>
      </c>
      <c r="G401" s="205"/>
      <c r="H401" s="209">
        <v>74.4</v>
      </c>
      <c r="I401" s="210"/>
      <c r="J401" s="205"/>
      <c r="K401" s="205"/>
      <c r="L401" s="211"/>
      <c r="M401" s="212"/>
      <c r="N401" s="213"/>
      <c r="O401" s="213"/>
      <c r="P401" s="213"/>
      <c r="Q401" s="213"/>
      <c r="R401" s="213"/>
      <c r="S401" s="213"/>
      <c r="T401" s="214"/>
      <c r="AT401" s="215" t="s">
        <v>163</v>
      </c>
      <c r="AU401" s="215" t="s">
        <v>83</v>
      </c>
      <c r="AV401" s="11" t="s">
        <v>83</v>
      </c>
      <c r="AW401" s="11" t="s">
        <v>37</v>
      </c>
      <c r="AX401" s="11" t="s">
        <v>73</v>
      </c>
      <c r="AY401" s="215" t="s">
        <v>153</v>
      </c>
    </row>
    <row r="402" spans="2:51" s="11" customFormat="1" ht="13.5">
      <c r="B402" s="204"/>
      <c r="C402" s="205"/>
      <c r="D402" s="206" t="s">
        <v>163</v>
      </c>
      <c r="E402" s="207" t="s">
        <v>21</v>
      </c>
      <c r="F402" s="208" t="s">
        <v>1183</v>
      </c>
      <c r="G402" s="205"/>
      <c r="H402" s="209">
        <v>98.8</v>
      </c>
      <c r="I402" s="210"/>
      <c r="J402" s="205"/>
      <c r="K402" s="205"/>
      <c r="L402" s="211"/>
      <c r="M402" s="212"/>
      <c r="N402" s="213"/>
      <c r="O402" s="213"/>
      <c r="P402" s="213"/>
      <c r="Q402" s="213"/>
      <c r="R402" s="213"/>
      <c r="S402" s="213"/>
      <c r="T402" s="214"/>
      <c r="AT402" s="215" t="s">
        <v>163</v>
      </c>
      <c r="AU402" s="215" t="s">
        <v>83</v>
      </c>
      <c r="AV402" s="11" t="s">
        <v>83</v>
      </c>
      <c r="AW402" s="11" t="s">
        <v>37</v>
      </c>
      <c r="AX402" s="11" t="s">
        <v>73</v>
      </c>
      <c r="AY402" s="215" t="s">
        <v>153</v>
      </c>
    </row>
    <row r="403" spans="2:51" s="11" customFormat="1" ht="13.5">
      <c r="B403" s="204"/>
      <c r="C403" s="205"/>
      <c r="D403" s="206" t="s">
        <v>163</v>
      </c>
      <c r="E403" s="207" t="s">
        <v>21</v>
      </c>
      <c r="F403" s="208" t="s">
        <v>1184</v>
      </c>
      <c r="G403" s="205"/>
      <c r="H403" s="209">
        <v>93.68</v>
      </c>
      <c r="I403" s="210"/>
      <c r="J403" s="205"/>
      <c r="K403" s="205"/>
      <c r="L403" s="211"/>
      <c r="M403" s="212"/>
      <c r="N403" s="213"/>
      <c r="O403" s="213"/>
      <c r="P403" s="213"/>
      <c r="Q403" s="213"/>
      <c r="R403" s="213"/>
      <c r="S403" s="213"/>
      <c r="T403" s="214"/>
      <c r="AT403" s="215" t="s">
        <v>163</v>
      </c>
      <c r="AU403" s="215" t="s">
        <v>83</v>
      </c>
      <c r="AV403" s="11" t="s">
        <v>83</v>
      </c>
      <c r="AW403" s="11" t="s">
        <v>37</v>
      </c>
      <c r="AX403" s="11" t="s">
        <v>73</v>
      </c>
      <c r="AY403" s="215" t="s">
        <v>153</v>
      </c>
    </row>
    <row r="404" spans="2:51" s="14" customFormat="1" ht="13.5">
      <c r="B404" s="248"/>
      <c r="C404" s="249"/>
      <c r="D404" s="206" t="s">
        <v>163</v>
      </c>
      <c r="E404" s="250" t="s">
        <v>21</v>
      </c>
      <c r="F404" s="251" t="s">
        <v>712</v>
      </c>
      <c r="G404" s="249"/>
      <c r="H404" s="252">
        <v>266.88</v>
      </c>
      <c r="I404" s="253"/>
      <c r="J404" s="249"/>
      <c r="K404" s="249"/>
      <c r="L404" s="254"/>
      <c r="M404" s="255"/>
      <c r="N404" s="256"/>
      <c r="O404" s="256"/>
      <c r="P404" s="256"/>
      <c r="Q404" s="256"/>
      <c r="R404" s="256"/>
      <c r="S404" s="256"/>
      <c r="T404" s="257"/>
      <c r="AT404" s="258" t="s">
        <v>163</v>
      </c>
      <c r="AU404" s="258" t="s">
        <v>83</v>
      </c>
      <c r="AV404" s="14" t="s">
        <v>166</v>
      </c>
      <c r="AW404" s="14" t="s">
        <v>37</v>
      </c>
      <c r="AX404" s="14" t="s">
        <v>73</v>
      </c>
      <c r="AY404" s="258" t="s">
        <v>153</v>
      </c>
    </row>
    <row r="405" spans="2:51" s="12" customFormat="1" ht="13.5">
      <c r="B405" s="216"/>
      <c r="C405" s="217"/>
      <c r="D405" s="206" t="s">
        <v>163</v>
      </c>
      <c r="E405" s="218" t="s">
        <v>21</v>
      </c>
      <c r="F405" s="219" t="s">
        <v>165</v>
      </c>
      <c r="G405" s="217"/>
      <c r="H405" s="220">
        <v>730.028</v>
      </c>
      <c r="I405" s="221"/>
      <c r="J405" s="217"/>
      <c r="K405" s="217"/>
      <c r="L405" s="222"/>
      <c r="M405" s="223"/>
      <c r="N405" s="224"/>
      <c r="O405" s="224"/>
      <c r="P405" s="224"/>
      <c r="Q405" s="224"/>
      <c r="R405" s="224"/>
      <c r="S405" s="224"/>
      <c r="T405" s="225"/>
      <c r="AT405" s="226" t="s">
        <v>163</v>
      </c>
      <c r="AU405" s="226" t="s">
        <v>83</v>
      </c>
      <c r="AV405" s="12" t="s">
        <v>161</v>
      </c>
      <c r="AW405" s="12" t="s">
        <v>37</v>
      </c>
      <c r="AX405" s="12" t="s">
        <v>81</v>
      </c>
      <c r="AY405" s="226" t="s">
        <v>153</v>
      </c>
    </row>
    <row r="406" spans="2:63" s="10" customFormat="1" ht="37.35" customHeight="1">
      <c r="B406" s="176"/>
      <c r="C406" s="177"/>
      <c r="D406" s="178" t="s">
        <v>72</v>
      </c>
      <c r="E406" s="179" t="s">
        <v>191</v>
      </c>
      <c r="F406" s="179" t="s">
        <v>723</v>
      </c>
      <c r="G406" s="177"/>
      <c r="H406" s="177"/>
      <c r="I406" s="180"/>
      <c r="J406" s="181">
        <f>BK406</f>
        <v>0</v>
      </c>
      <c r="K406" s="177"/>
      <c r="L406" s="182"/>
      <c r="M406" s="183"/>
      <c r="N406" s="184"/>
      <c r="O406" s="184"/>
      <c r="P406" s="185">
        <f>P407</f>
        <v>0</v>
      </c>
      <c r="Q406" s="184"/>
      <c r="R406" s="185">
        <f>R407</f>
        <v>0.01461</v>
      </c>
      <c r="S406" s="184"/>
      <c r="T406" s="186">
        <f>T407</f>
        <v>0</v>
      </c>
      <c r="AR406" s="187" t="s">
        <v>166</v>
      </c>
      <c r="AT406" s="188" t="s">
        <v>72</v>
      </c>
      <c r="AU406" s="188" t="s">
        <v>73</v>
      </c>
      <c r="AY406" s="187" t="s">
        <v>153</v>
      </c>
      <c r="BK406" s="189">
        <f>BK407</f>
        <v>0</v>
      </c>
    </row>
    <row r="407" spans="2:63" s="10" customFormat="1" ht="19.9" customHeight="1">
      <c r="B407" s="176"/>
      <c r="C407" s="177"/>
      <c r="D407" s="178" t="s">
        <v>72</v>
      </c>
      <c r="E407" s="190" t="s">
        <v>757</v>
      </c>
      <c r="F407" s="190" t="s">
        <v>758</v>
      </c>
      <c r="G407" s="177"/>
      <c r="H407" s="177"/>
      <c r="I407" s="180"/>
      <c r="J407" s="191">
        <f>BK407</f>
        <v>0</v>
      </c>
      <c r="K407" s="177"/>
      <c r="L407" s="182"/>
      <c r="M407" s="183"/>
      <c r="N407" s="184"/>
      <c r="O407" s="184"/>
      <c r="P407" s="185">
        <f>P408</f>
        <v>0</v>
      </c>
      <c r="Q407" s="184"/>
      <c r="R407" s="185">
        <f>R408</f>
        <v>0.01461</v>
      </c>
      <c r="S407" s="184"/>
      <c r="T407" s="186">
        <f>T408</f>
        <v>0</v>
      </c>
      <c r="AR407" s="187" t="s">
        <v>166</v>
      </c>
      <c r="AT407" s="188" t="s">
        <v>72</v>
      </c>
      <c r="AU407" s="188" t="s">
        <v>81</v>
      </c>
      <c r="AY407" s="187" t="s">
        <v>153</v>
      </c>
      <c r="BK407" s="189">
        <f>BK408</f>
        <v>0</v>
      </c>
    </row>
    <row r="408" spans="2:65" s="1" customFormat="1" ht="25.5" customHeight="1">
      <c r="B408" s="41"/>
      <c r="C408" s="192" t="s">
        <v>663</v>
      </c>
      <c r="D408" s="192" t="s">
        <v>156</v>
      </c>
      <c r="E408" s="193" t="s">
        <v>760</v>
      </c>
      <c r="F408" s="194" t="s">
        <v>1185</v>
      </c>
      <c r="G408" s="195" t="s">
        <v>209</v>
      </c>
      <c r="H408" s="196">
        <v>1</v>
      </c>
      <c r="I408" s="197"/>
      <c r="J408" s="198">
        <f>ROUND(I408*H408,2)</f>
        <v>0</v>
      </c>
      <c r="K408" s="194" t="s">
        <v>160</v>
      </c>
      <c r="L408" s="61"/>
      <c r="M408" s="199" t="s">
        <v>21</v>
      </c>
      <c r="N408" s="200" t="s">
        <v>44</v>
      </c>
      <c r="O408" s="42"/>
      <c r="P408" s="201">
        <f>O408*H408</f>
        <v>0</v>
      </c>
      <c r="Q408" s="201">
        <v>0.01461</v>
      </c>
      <c r="R408" s="201">
        <f>Q408*H408</f>
        <v>0.01461</v>
      </c>
      <c r="S408" s="201">
        <v>0</v>
      </c>
      <c r="T408" s="202">
        <f>S408*H408</f>
        <v>0</v>
      </c>
      <c r="AR408" s="24" t="s">
        <v>257</v>
      </c>
      <c r="AT408" s="24" t="s">
        <v>156</v>
      </c>
      <c r="AU408" s="24" t="s">
        <v>83</v>
      </c>
      <c r="AY408" s="24" t="s">
        <v>153</v>
      </c>
      <c r="BE408" s="203">
        <f>IF(N408="základní",J408,0)</f>
        <v>0</v>
      </c>
      <c r="BF408" s="203">
        <f>IF(N408="snížená",J408,0)</f>
        <v>0</v>
      </c>
      <c r="BG408" s="203">
        <f>IF(N408="zákl. přenesená",J408,0)</f>
        <v>0</v>
      </c>
      <c r="BH408" s="203">
        <f>IF(N408="sníž. přenesená",J408,0)</f>
        <v>0</v>
      </c>
      <c r="BI408" s="203">
        <f>IF(N408="nulová",J408,0)</f>
        <v>0</v>
      </c>
      <c r="BJ408" s="24" t="s">
        <v>81</v>
      </c>
      <c r="BK408" s="203">
        <f>ROUND(I408*H408,2)</f>
        <v>0</v>
      </c>
      <c r="BL408" s="24" t="s">
        <v>257</v>
      </c>
      <c r="BM408" s="24" t="s">
        <v>1186</v>
      </c>
    </row>
    <row r="409" spans="2:63" s="10" customFormat="1" ht="37.35" customHeight="1">
      <c r="B409" s="176"/>
      <c r="C409" s="177"/>
      <c r="D409" s="178" t="s">
        <v>72</v>
      </c>
      <c r="E409" s="179" t="s">
        <v>771</v>
      </c>
      <c r="F409" s="179" t="s">
        <v>772</v>
      </c>
      <c r="G409" s="177"/>
      <c r="H409" s="177"/>
      <c r="I409" s="180"/>
      <c r="J409" s="181">
        <f>BK409</f>
        <v>0</v>
      </c>
      <c r="K409" s="177"/>
      <c r="L409" s="182"/>
      <c r="M409" s="183"/>
      <c r="N409" s="184"/>
      <c r="O409" s="184"/>
      <c r="P409" s="185">
        <f>P410</f>
        <v>0</v>
      </c>
      <c r="Q409" s="184"/>
      <c r="R409" s="185">
        <f>R410</f>
        <v>0</v>
      </c>
      <c r="S409" s="184"/>
      <c r="T409" s="186">
        <f>T410</f>
        <v>0</v>
      </c>
      <c r="AR409" s="187" t="s">
        <v>175</v>
      </c>
      <c r="AT409" s="188" t="s">
        <v>72</v>
      </c>
      <c r="AU409" s="188" t="s">
        <v>73</v>
      </c>
      <c r="AY409" s="187" t="s">
        <v>153</v>
      </c>
      <c r="BK409" s="189">
        <f>BK410</f>
        <v>0</v>
      </c>
    </row>
    <row r="410" spans="2:63" s="10" customFormat="1" ht="19.9" customHeight="1">
      <c r="B410" s="176"/>
      <c r="C410" s="177"/>
      <c r="D410" s="178" t="s">
        <v>72</v>
      </c>
      <c r="E410" s="190" t="s">
        <v>773</v>
      </c>
      <c r="F410" s="190" t="s">
        <v>774</v>
      </c>
      <c r="G410" s="177"/>
      <c r="H410" s="177"/>
      <c r="I410" s="180"/>
      <c r="J410" s="191">
        <f>BK410</f>
        <v>0</v>
      </c>
      <c r="K410" s="177"/>
      <c r="L410" s="182"/>
      <c r="M410" s="183"/>
      <c r="N410" s="184"/>
      <c r="O410" s="184"/>
      <c r="P410" s="185">
        <f>P411</f>
        <v>0</v>
      </c>
      <c r="Q410" s="184"/>
      <c r="R410" s="185">
        <f>R411</f>
        <v>0</v>
      </c>
      <c r="S410" s="184"/>
      <c r="T410" s="186">
        <f>T411</f>
        <v>0</v>
      </c>
      <c r="AR410" s="187" t="s">
        <v>175</v>
      </c>
      <c r="AT410" s="188" t="s">
        <v>72</v>
      </c>
      <c r="AU410" s="188" t="s">
        <v>81</v>
      </c>
      <c r="AY410" s="187" t="s">
        <v>153</v>
      </c>
      <c r="BK410" s="189">
        <f>BK411</f>
        <v>0</v>
      </c>
    </row>
    <row r="411" spans="2:65" s="1" customFormat="1" ht="16.5" customHeight="1">
      <c r="B411" s="41"/>
      <c r="C411" s="192" t="s">
        <v>415</v>
      </c>
      <c r="D411" s="192" t="s">
        <v>156</v>
      </c>
      <c r="E411" s="193" t="s">
        <v>775</v>
      </c>
      <c r="F411" s="194" t="s">
        <v>776</v>
      </c>
      <c r="G411" s="195" t="s">
        <v>1187</v>
      </c>
      <c r="H411" s="196">
        <v>1</v>
      </c>
      <c r="I411" s="197"/>
      <c r="J411" s="198">
        <f>ROUND(I411*H411,2)</f>
        <v>0</v>
      </c>
      <c r="K411" s="194" t="s">
        <v>160</v>
      </c>
      <c r="L411" s="61"/>
      <c r="M411" s="199" t="s">
        <v>21</v>
      </c>
      <c r="N411" s="263" t="s">
        <v>44</v>
      </c>
      <c r="O411" s="260"/>
      <c r="P411" s="261">
        <f>O411*H411</f>
        <v>0</v>
      </c>
      <c r="Q411" s="261">
        <v>0</v>
      </c>
      <c r="R411" s="261">
        <f>Q411*H411</f>
        <v>0</v>
      </c>
      <c r="S411" s="261">
        <v>0</v>
      </c>
      <c r="T411" s="262">
        <f>S411*H411</f>
        <v>0</v>
      </c>
      <c r="AR411" s="24" t="s">
        <v>778</v>
      </c>
      <c r="AT411" s="24" t="s">
        <v>156</v>
      </c>
      <c r="AU411" s="24" t="s">
        <v>83</v>
      </c>
      <c r="AY411" s="24" t="s">
        <v>153</v>
      </c>
      <c r="BE411" s="203">
        <f>IF(N411="základní",J411,0)</f>
        <v>0</v>
      </c>
      <c r="BF411" s="203">
        <f>IF(N411="snížená",J411,0)</f>
        <v>0</v>
      </c>
      <c r="BG411" s="203">
        <f>IF(N411="zákl. přenesená",J411,0)</f>
        <v>0</v>
      </c>
      <c r="BH411" s="203">
        <f>IF(N411="sníž. přenesená",J411,0)</f>
        <v>0</v>
      </c>
      <c r="BI411" s="203">
        <f>IF(N411="nulová",J411,0)</f>
        <v>0</v>
      </c>
      <c r="BJ411" s="24" t="s">
        <v>81</v>
      </c>
      <c r="BK411" s="203">
        <f>ROUND(I411*H411,2)</f>
        <v>0</v>
      </c>
      <c r="BL411" s="24" t="s">
        <v>778</v>
      </c>
      <c r="BM411" s="24" t="s">
        <v>1188</v>
      </c>
    </row>
    <row r="412" spans="2:12" s="1" customFormat="1" ht="6.95" customHeight="1">
      <c r="B412" s="56"/>
      <c r="C412" s="57"/>
      <c r="D412" s="57"/>
      <c r="E412" s="57"/>
      <c r="F412" s="57"/>
      <c r="G412" s="57"/>
      <c r="H412" s="57"/>
      <c r="I412" s="139"/>
      <c r="J412" s="57"/>
      <c r="K412" s="57"/>
      <c r="L412" s="61"/>
    </row>
  </sheetData>
  <sheetProtection algorithmName="SHA-512" hashValue="lSTXi1/+lbVzVm26jr6mjAk6MNOmjCVAeJ/Ieg5fu2/1P8M6k08WxPGLrNFJhEGm0fk+eWxjCFaKymyThzTCkg==" saltValue="aT+KsXploaDgf06ObPGOIlUX52pu9+oSFNBjXzYTBKjaqKdYod/TqEP6ijheoN/Qjykw5Y0XFuqgJ275dzZZzQ==" spinCount="100000" sheet="1" objects="1" scenarios="1" formatColumns="0" formatRows="0" autoFilter="0"/>
  <autoFilter ref="C99:K411"/>
  <mergeCells count="10">
    <mergeCell ref="J51:J52"/>
    <mergeCell ref="E90:H90"/>
    <mergeCell ref="E92:H9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tabSelected="1" workbookViewId="0" topLeftCell="A3"/>
  </sheetViews>
  <sheetFormatPr defaultColWidth="9.33203125" defaultRowHeight="13.5"/>
  <cols>
    <col min="1" max="1" width="8.33203125" style="264" customWidth="1"/>
    <col min="2" max="2" width="1.66796875" style="264" customWidth="1"/>
    <col min="3" max="4" width="5" style="264" customWidth="1"/>
    <col min="5" max="5" width="11.66015625" style="264" customWidth="1"/>
    <col min="6" max="6" width="9.16015625" style="264" customWidth="1"/>
    <col min="7" max="7" width="5" style="264" customWidth="1"/>
    <col min="8" max="8" width="77.83203125" style="264" customWidth="1"/>
    <col min="9" max="10" width="20" style="264" customWidth="1"/>
    <col min="11" max="11" width="1.66796875" style="264" customWidth="1"/>
  </cols>
  <sheetData>
    <row r="1" ht="37.5" customHeight="1"/>
    <row r="2" spans="2:11" ht="7.5" customHeight="1">
      <c r="B2" s="265"/>
      <c r="C2" s="266"/>
      <c r="D2" s="266"/>
      <c r="E2" s="266"/>
      <c r="F2" s="266"/>
      <c r="G2" s="266"/>
      <c r="H2" s="266"/>
      <c r="I2" s="266"/>
      <c r="J2" s="266"/>
      <c r="K2" s="267"/>
    </row>
    <row r="3" spans="2:11" s="15" customFormat="1" ht="45" customHeight="1">
      <c r="B3" s="268"/>
      <c r="C3" s="392" t="s">
        <v>1189</v>
      </c>
      <c r="D3" s="392"/>
      <c r="E3" s="392"/>
      <c r="F3" s="392"/>
      <c r="G3" s="392"/>
      <c r="H3" s="392"/>
      <c r="I3" s="392"/>
      <c r="J3" s="392"/>
      <c r="K3" s="269"/>
    </row>
    <row r="4" spans="2:11" ht="25.5" customHeight="1">
      <c r="B4" s="270"/>
      <c r="C4" s="396" t="s">
        <v>1190</v>
      </c>
      <c r="D4" s="396"/>
      <c r="E4" s="396"/>
      <c r="F4" s="396"/>
      <c r="G4" s="396"/>
      <c r="H4" s="396"/>
      <c r="I4" s="396"/>
      <c r="J4" s="396"/>
      <c r="K4" s="271"/>
    </row>
    <row r="5" spans="2:11" ht="5.25" customHeight="1">
      <c r="B5" s="270"/>
      <c r="C5" s="272"/>
      <c r="D5" s="272"/>
      <c r="E5" s="272"/>
      <c r="F5" s="272"/>
      <c r="G5" s="272"/>
      <c r="H5" s="272"/>
      <c r="I5" s="272"/>
      <c r="J5" s="272"/>
      <c r="K5" s="271"/>
    </row>
    <row r="6" spans="2:11" ht="15" customHeight="1">
      <c r="B6" s="270"/>
      <c r="C6" s="395" t="s">
        <v>1191</v>
      </c>
      <c r="D6" s="395"/>
      <c r="E6" s="395"/>
      <c r="F6" s="395"/>
      <c r="G6" s="395"/>
      <c r="H6" s="395"/>
      <c r="I6" s="395"/>
      <c r="J6" s="395"/>
      <c r="K6" s="271"/>
    </row>
    <row r="7" spans="2:11" ht="15" customHeight="1">
      <c r="B7" s="274"/>
      <c r="C7" s="395" t="s">
        <v>1192</v>
      </c>
      <c r="D7" s="395"/>
      <c r="E7" s="395"/>
      <c r="F7" s="395"/>
      <c r="G7" s="395"/>
      <c r="H7" s="395"/>
      <c r="I7" s="395"/>
      <c r="J7" s="395"/>
      <c r="K7" s="271"/>
    </row>
    <row r="8" spans="2:11" ht="12.75" customHeight="1">
      <c r="B8" s="274"/>
      <c r="C8" s="273"/>
      <c r="D8" s="273"/>
      <c r="E8" s="273"/>
      <c r="F8" s="273"/>
      <c r="G8" s="273"/>
      <c r="H8" s="273"/>
      <c r="I8" s="273"/>
      <c r="J8" s="273"/>
      <c r="K8" s="271"/>
    </row>
    <row r="9" spans="2:11" ht="15" customHeight="1">
      <c r="B9" s="274"/>
      <c r="C9" s="395" t="s">
        <v>1193</v>
      </c>
      <c r="D9" s="395"/>
      <c r="E9" s="395"/>
      <c r="F9" s="395"/>
      <c r="G9" s="395"/>
      <c r="H9" s="395"/>
      <c r="I9" s="395"/>
      <c r="J9" s="395"/>
      <c r="K9" s="271"/>
    </row>
    <row r="10" spans="2:11" ht="15" customHeight="1">
      <c r="B10" s="274"/>
      <c r="C10" s="273"/>
      <c r="D10" s="395" t="s">
        <v>1194</v>
      </c>
      <c r="E10" s="395"/>
      <c r="F10" s="395"/>
      <c r="G10" s="395"/>
      <c r="H10" s="395"/>
      <c r="I10" s="395"/>
      <c r="J10" s="395"/>
      <c r="K10" s="271"/>
    </row>
    <row r="11" spans="2:11" ht="15" customHeight="1">
      <c r="B11" s="274"/>
      <c r="C11" s="275"/>
      <c r="D11" s="395" t="s">
        <v>1195</v>
      </c>
      <c r="E11" s="395"/>
      <c r="F11" s="395"/>
      <c r="G11" s="395"/>
      <c r="H11" s="395"/>
      <c r="I11" s="395"/>
      <c r="J11" s="395"/>
      <c r="K11" s="271"/>
    </row>
    <row r="12" spans="2:11" ht="12.75" customHeight="1">
      <c r="B12" s="274"/>
      <c r="C12" s="275"/>
      <c r="D12" s="275"/>
      <c r="E12" s="275"/>
      <c r="F12" s="275"/>
      <c r="G12" s="275"/>
      <c r="H12" s="275"/>
      <c r="I12" s="275"/>
      <c r="J12" s="275"/>
      <c r="K12" s="271"/>
    </row>
    <row r="13" spans="2:11" ht="15" customHeight="1">
      <c r="B13" s="274"/>
      <c r="C13" s="275"/>
      <c r="D13" s="395" t="s">
        <v>1196</v>
      </c>
      <c r="E13" s="395"/>
      <c r="F13" s="395"/>
      <c r="G13" s="395"/>
      <c r="H13" s="395"/>
      <c r="I13" s="395"/>
      <c r="J13" s="395"/>
      <c r="K13" s="271"/>
    </row>
    <row r="14" spans="2:11" ht="15" customHeight="1">
      <c r="B14" s="274"/>
      <c r="C14" s="275"/>
      <c r="D14" s="395" t="s">
        <v>1197</v>
      </c>
      <c r="E14" s="395"/>
      <c r="F14" s="395"/>
      <c r="G14" s="395"/>
      <c r="H14" s="395"/>
      <c r="I14" s="395"/>
      <c r="J14" s="395"/>
      <c r="K14" s="271"/>
    </row>
    <row r="15" spans="2:11" ht="15" customHeight="1">
      <c r="B15" s="274"/>
      <c r="C15" s="275"/>
      <c r="D15" s="395" t="s">
        <v>1198</v>
      </c>
      <c r="E15" s="395"/>
      <c r="F15" s="395"/>
      <c r="G15" s="395"/>
      <c r="H15" s="395"/>
      <c r="I15" s="395"/>
      <c r="J15" s="395"/>
      <c r="K15" s="271"/>
    </row>
    <row r="16" spans="2:11" ht="15" customHeight="1">
      <c r="B16" s="274"/>
      <c r="C16" s="275"/>
      <c r="D16" s="275"/>
      <c r="E16" s="276" t="s">
        <v>80</v>
      </c>
      <c r="F16" s="395" t="s">
        <v>1199</v>
      </c>
      <c r="G16" s="395"/>
      <c r="H16" s="395"/>
      <c r="I16" s="395"/>
      <c r="J16" s="395"/>
      <c r="K16" s="271"/>
    </row>
    <row r="17" spans="2:11" ht="15" customHeight="1">
      <c r="B17" s="274"/>
      <c r="C17" s="275"/>
      <c r="D17" s="275"/>
      <c r="E17" s="276" t="s">
        <v>1200</v>
      </c>
      <c r="F17" s="395" t="s">
        <v>1201</v>
      </c>
      <c r="G17" s="395"/>
      <c r="H17" s="395"/>
      <c r="I17" s="395"/>
      <c r="J17" s="395"/>
      <c r="K17" s="271"/>
    </row>
    <row r="18" spans="2:11" ht="15" customHeight="1">
      <c r="B18" s="274"/>
      <c r="C18" s="275"/>
      <c r="D18" s="275"/>
      <c r="E18" s="276" t="s">
        <v>1202</v>
      </c>
      <c r="F18" s="395" t="s">
        <v>1203</v>
      </c>
      <c r="G18" s="395"/>
      <c r="H18" s="395"/>
      <c r="I18" s="395"/>
      <c r="J18" s="395"/>
      <c r="K18" s="271"/>
    </row>
    <row r="19" spans="2:11" ht="15" customHeight="1">
      <c r="B19" s="274"/>
      <c r="C19" s="275"/>
      <c r="D19" s="275"/>
      <c r="E19" s="276" t="s">
        <v>1204</v>
      </c>
      <c r="F19" s="395" t="s">
        <v>1205</v>
      </c>
      <c r="G19" s="395"/>
      <c r="H19" s="395"/>
      <c r="I19" s="395"/>
      <c r="J19" s="395"/>
      <c r="K19" s="271"/>
    </row>
    <row r="20" spans="2:11" ht="15" customHeight="1">
      <c r="B20" s="274"/>
      <c r="C20" s="275"/>
      <c r="D20" s="275"/>
      <c r="E20" s="276" t="s">
        <v>1206</v>
      </c>
      <c r="F20" s="395" t="s">
        <v>1207</v>
      </c>
      <c r="G20" s="395"/>
      <c r="H20" s="395"/>
      <c r="I20" s="395"/>
      <c r="J20" s="395"/>
      <c r="K20" s="271"/>
    </row>
    <row r="21" spans="2:11" ht="15" customHeight="1">
      <c r="B21" s="274"/>
      <c r="C21" s="275"/>
      <c r="D21" s="275"/>
      <c r="E21" s="276" t="s">
        <v>1208</v>
      </c>
      <c r="F21" s="395" t="s">
        <v>1209</v>
      </c>
      <c r="G21" s="395"/>
      <c r="H21" s="395"/>
      <c r="I21" s="395"/>
      <c r="J21" s="395"/>
      <c r="K21" s="271"/>
    </row>
    <row r="22" spans="2:11" ht="12.75" customHeight="1">
      <c r="B22" s="274"/>
      <c r="C22" s="275"/>
      <c r="D22" s="275"/>
      <c r="E22" s="275"/>
      <c r="F22" s="275"/>
      <c r="G22" s="275"/>
      <c r="H22" s="275"/>
      <c r="I22" s="275"/>
      <c r="J22" s="275"/>
      <c r="K22" s="271"/>
    </row>
    <row r="23" spans="2:11" ht="15" customHeight="1">
      <c r="B23" s="274"/>
      <c r="C23" s="395" t="s">
        <v>1210</v>
      </c>
      <c r="D23" s="395"/>
      <c r="E23" s="395"/>
      <c r="F23" s="395"/>
      <c r="G23" s="395"/>
      <c r="H23" s="395"/>
      <c r="I23" s="395"/>
      <c r="J23" s="395"/>
      <c r="K23" s="271"/>
    </row>
    <row r="24" spans="2:11" ht="15" customHeight="1">
      <c r="B24" s="274"/>
      <c r="C24" s="395" t="s">
        <v>1211</v>
      </c>
      <c r="D24" s="395"/>
      <c r="E24" s="395"/>
      <c r="F24" s="395"/>
      <c r="G24" s="395"/>
      <c r="H24" s="395"/>
      <c r="I24" s="395"/>
      <c r="J24" s="395"/>
      <c r="K24" s="271"/>
    </row>
    <row r="25" spans="2:11" ht="15" customHeight="1">
      <c r="B25" s="274"/>
      <c r="C25" s="273"/>
      <c r="D25" s="395" t="s">
        <v>1212</v>
      </c>
      <c r="E25" s="395"/>
      <c r="F25" s="395"/>
      <c r="G25" s="395"/>
      <c r="H25" s="395"/>
      <c r="I25" s="395"/>
      <c r="J25" s="395"/>
      <c r="K25" s="271"/>
    </row>
    <row r="26" spans="2:11" ht="15" customHeight="1">
      <c r="B26" s="274"/>
      <c r="C26" s="275"/>
      <c r="D26" s="395" t="s">
        <v>1213</v>
      </c>
      <c r="E26" s="395"/>
      <c r="F26" s="395"/>
      <c r="G26" s="395"/>
      <c r="H26" s="395"/>
      <c r="I26" s="395"/>
      <c r="J26" s="395"/>
      <c r="K26" s="271"/>
    </row>
    <row r="27" spans="2:11" ht="12.75" customHeight="1">
      <c r="B27" s="274"/>
      <c r="C27" s="275"/>
      <c r="D27" s="275"/>
      <c r="E27" s="275"/>
      <c r="F27" s="275"/>
      <c r="G27" s="275"/>
      <c r="H27" s="275"/>
      <c r="I27" s="275"/>
      <c r="J27" s="275"/>
      <c r="K27" s="271"/>
    </row>
    <row r="28" spans="2:11" ht="15" customHeight="1">
      <c r="B28" s="274"/>
      <c r="C28" s="275"/>
      <c r="D28" s="395" t="s">
        <v>1214</v>
      </c>
      <c r="E28" s="395"/>
      <c r="F28" s="395"/>
      <c r="G28" s="395"/>
      <c r="H28" s="395"/>
      <c r="I28" s="395"/>
      <c r="J28" s="395"/>
      <c r="K28" s="271"/>
    </row>
    <row r="29" spans="2:11" ht="15" customHeight="1">
      <c r="B29" s="274"/>
      <c r="C29" s="275"/>
      <c r="D29" s="395" t="s">
        <v>1215</v>
      </c>
      <c r="E29" s="395"/>
      <c r="F29" s="395"/>
      <c r="G29" s="395"/>
      <c r="H29" s="395"/>
      <c r="I29" s="395"/>
      <c r="J29" s="395"/>
      <c r="K29" s="271"/>
    </row>
    <row r="30" spans="2:11" ht="12.75" customHeight="1">
      <c r="B30" s="274"/>
      <c r="C30" s="275"/>
      <c r="D30" s="275"/>
      <c r="E30" s="275"/>
      <c r="F30" s="275"/>
      <c r="G30" s="275"/>
      <c r="H30" s="275"/>
      <c r="I30" s="275"/>
      <c r="J30" s="275"/>
      <c r="K30" s="271"/>
    </row>
    <row r="31" spans="2:11" ht="15" customHeight="1">
      <c r="B31" s="274"/>
      <c r="C31" s="275"/>
      <c r="D31" s="395" t="s">
        <v>1216</v>
      </c>
      <c r="E31" s="395"/>
      <c r="F31" s="395"/>
      <c r="G31" s="395"/>
      <c r="H31" s="395"/>
      <c r="I31" s="395"/>
      <c r="J31" s="395"/>
      <c r="K31" s="271"/>
    </row>
    <row r="32" spans="2:11" ht="15" customHeight="1">
      <c r="B32" s="274"/>
      <c r="C32" s="275"/>
      <c r="D32" s="395" t="s">
        <v>1217</v>
      </c>
      <c r="E32" s="395"/>
      <c r="F32" s="395"/>
      <c r="G32" s="395"/>
      <c r="H32" s="395"/>
      <c r="I32" s="395"/>
      <c r="J32" s="395"/>
      <c r="K32" s="271"/>
    </row>
    <row r="33" spans="2:11" ht="15" customHeight="1">
      <c r="B33" s="274"/>
      <c r="C33" s="275"/>
      <c r="D33" s="395" t="s">
        <v>1218</v>
      </c>
      <c r="E33" s="395"/>
      <c r="F33" s="395"/>
      <c r="G33" s="395"/>
      <c r="H33" s="395"/>
      <c r="I33" s="395"/>
      <c r="J33" s="395"/>
      <c r="K33" s="271"/>
    </row>
    <row r="34" spans="2:11" ht="15" customHeight="1">
      <c r="B34" s="274"/>
      <c r="C34" s="275"/>
      <c r="D34" s="273"/>
      <c r="E34" s="277" t="s">
        <v>138</v>
      </c>
      <c r="F34" s="273"/>
      <c r="G34" s="395" t="s">
        <v>1219</v>
      </c>
      <c r="H34" s="395"/>
      <c r="I34" s="395"/>
      <c r="J34" s="395"/>
      <c r="K34" s="271"/>
    </row>
    <row r="35" spans="2:11" ht="30.75" customHeight="1">
      <c r="B35" s="274"/>
      <c r="C35" s="275"/>
      <c r="D35" s="273"/>
      <c r="E35" s="277" t="s">
        <v>1220</v>
      </c>
      <c r="F35" s="273"/>
      <c r="G35" s="395" t="s">
        <v>1221</v>
      </c>
      <c r="H35" s="395"/>
      <c r="I35" s="395"/>
      <c r="J35" s="395"/>
      <c r="K35" s="271"/>
    </row>
    <row r="36" spans="2:11" ht="15" customHeight="1">
      <c r="B36" s="274"/>
      <c r="C36" s="275"/>
      <c r="D36" s="273"/>
      <c r="E36" s="277" t="s">
        <v>54</v>
      </c>
      <c r="F36" s="273"/>
      <c r="G36" s="395" t="s">
        <v>1222</v>
      </c>
      <c r="H36" s="395"/>
      <c r="I36" s="395"/>
      <c r="J36" s="395"/>
      <c r="K36" s="271"/>
    </row>
    <row r="37" spans="2:11" ht="15" customHeight="1">
      <c r="B37" s="274"/>
      <c r="C37" s="275"/>
      <c r="D37" s="273"/>
      <c r="E37" s="277" t="s">
        <v>139</v>
      </c>
      <c r="F37" s="273"/>
      <c r="G37" s="395" t="s">
        <v>1223</v>
      </c>
      <c r="H37" s="395"/>
      <c r="I37" s="395"/>
      <c r="J37" s="395"/>
      <c r="K37" s="271"/>
    </row>
    <row r="38" spans="2:11" ht="15" customHeight="1">
      <c r="B38" s="274"/>
      <c r="C38" s="275"/>
      <c r="D38" s="273"/>
      <c r="E38" s="277" t="s">
        <v>140</v>
      </c>
      <c r="F38" s="273"/>
      <c r="G38" s="395" t="s">
        <v>1224</v>
      </c>
      <c r="H38" s="395"/>
      <c r="I38" s="395"/>
      <c r="J38" s="395"/>
      <c r="K38" s="271"/>
    </row>
    <row r="39" spans="2:11" ht="15" customHeight="1">
      <c r="B39" s="274"/>
      <c r="C39" s="275"/>
      <c r="D39" s="273"/>
      <c r="E39" s="277" t="s">
        <v>141</v>
      </c>
      <c r="F39" s="273"/>
      <c r="G39" s="395" t="s">
        <v>1225</v>
      </c>
      <c r="H39" s="395"/>
      <c r="I39" s="395"/>
      <c r="J39" s="395"/>
      <c r="K39" s="271"/>
    </row>
    <row r="40" spans="2:11" ht="15" customHeight="1">
      <c r="B40" s="274"/>
      <c r="C40" s="275"/>
      <c r="D40" s="273"/>
      <c r="E40" s="277" t="s">
        <v>1226</v>
      </c>
      <c r="F40" s="273"/>
      <c r="G40" s="395" t="s">
        <v>1227</v>
      </c>
      <c r="H40" s="395"/>
      <c r="I40" s="395"/>
      <c r="J40" s="395"/>
      <c r="K40" s="271"/>
    </row>
    <row r="41" spans="2:11" ht="15" customHeight="1">
      <c r="B41" s="274"/>
      <c r="C41" s="275"/>
      <c r="D41" s="273"/>
      <c r="E41" s="277"/>
      <c r="F41" s="273"/>
      <c r="G41" s="395" t="s">
        <v>1228</v>
      </c>
      <c r="H41" s="395"/>
      <c r="I41" s="395"/>
      <c r="J41" s="395"/>
      <c r="K41" s="271"/>
    </row>
    <row r="42" spans="2:11" ht="15" customHeight="1">
      <c r="B42" s="274"/>
      <c r="C42" s="275"/>
      <c r="D42" s="273"/>
      <c r="E42" s="277" t="s">
        <v>1229</v>
      </c>
      <c r="F42" s="273"/>
      <c r="G42" s="395" t="s">
        <v>1230</v>
      </c>
      <c r="H42" s="395"/>
      <c r="I42" s="395"/>
      <c r="J42" s="395"/>
      <c r="K42" s="271"/>
    </row>
    <row r="43" spans="2:11" ht="15" customHeight="1">
      <c r="B43" s="274"/>
      <c r="C43" s="275"/>
      <c r="D43" s="273"/>
      <c r="E43" s="277" t="s">
        <v>143</v>
      </c>
      <c r="F43" s="273"/>
      <c r="G43" s="395" t="s">
        <v>1231</v>
      </c>
      <c r="H43" s="395"/>
      <c r="I43" s="395"/>
      <c r="J43" s="395"/>
      <c r="K43" s="271"/>
    </row>
    <row r="44" spans="2:11" ht="12.75" customHeight="1">
      <c r="B44" s="274"/>
      <c r="C44" s="275"/>
      <c r="D44" s="273"/>
      <c r="E44" s="273"/>
      <c r="F44" s="273"/>
      <c r="G44" s="273"/>
      <c r="H44" s="273"/>
      <c r="I44" s="273"/>
      <c r="J44" s="273"/>
      <c r="K44" s="271"/>
    </row>
    <row r="45" spans="2:11" ht="15" customHeight="1">
      <c r="B45" s="274"/>
      <c r="C45" s="275"/>
      <c r="D45" s="395" t="s">
        <v>1232</v>
      </c>
      <c r="E45" s="395"/>
      <c r="F45" s="395"/>
      <c r="G45" s="395"/>
      <c r="H45" s="395"/>
      <c r="I45" s="395"/>
      <c r="J45" s="395"/>
      <c r="K45" s="271"/>
    </row>
    <row r="46" spans="2:11" ht="15" customHeight="1">
      <c r="B46" s="274"/>
      <c r="C46" s="275"/>
      <c r="D46" s="275"/>
      <c r="E46" s="395" t="s">
        <v>1233</v>
      </c>
      <c r="F46" s="395"/>
      <c r="G46" s="395"/>
      <c r="H46" s="395"/>
      <c r="I46" s="395"/>
      <c r="J46" s="395"/>
      <c r="K46" s="271"/>
    </row>
    <row r="47" spans="2:11" ht="15" customHeight="1">
      <c r="B47" s="274"/>
      <c r="C47" s="275"/>
      <c r="D47" s="275"/>
      <c r="E47" s="395" t="s">
        <v>1234</v>
      </c>
      <c r="F47" s="395"/>
      <c r="G47" s="395"/>
      <c r="H47" s="395"/>
      <c r="I47" s="395"/>
      <c r="J47" s="395"/>
      <c r="K47" s="271"/>
    </row>
    <row r="48" spans="2:11" ht="15" customHeight="1">
      <c r="B48" s="274"/>
      <c r="C48" s="275"/>
      <c r="D48" s="275"/>
      <c r="E48" s="395" t="s">
        <v>1235</v>
      </c>
      <c r="F48" s="395"/>
      <c r="G48" s="395"/>
      <c r="H48" s="395"/>
      <c r="I48" s="395"/>
      <c r="J48" s="395"/>
      <c r="K48" s="271"/>
    </row>
    <row r="49" spans="2:11" ht="15" customHeight="1">
      <c r="B49" s="274"/>
      <c r="C49" s="275"/>
      <c r="D49" s="395" t="s">
        <v>1236</v>
      </c>
      <c r="E49" s="395"/>
      <c r="F49" s="395"/>
      <c r="G49" s="395"/>
      <c r="H49" s="395"/>
      <c r="I49" s="395"/>
      <c r="J49" s="395"/>
      <c r="K49" s="271"/>
    </row>
    <row r="50" spans="2:11" ht="25.5" customHeight="1">
      <c r="B50" s="270"/>
      <c r="C50" s="396" t="s">
        <v>1237</v>
      </c>
      <c r="D50" s="396"/>
      <c r="E50" s="396"/>
      <c r="F50" s="396"/>
      <c r="G50" s="396"/>
      <c r="H50" s="396"/>
      <c r="I50" s="396"/>
      <c r="J50" s="396"/>
      <c r="K50" s="271"/>
    </row>
    <row r="51" spans="2:11" ht="5.25" customHeight="1">
      <c r="B51" s="270"/>
      <c r="C51" s="272"/>
      <c r="D51" s="272"/>
      <c r="E51" s="272"/>
      <c r="F51" s="272"/>
      <c r="G51" s="272"/>
      <c r="H51" s="272"/>
      <c r="I51" s="272"/>
      <c r="J51" s="272"/>
      <c r="K51" s="271"/>
    </row>
    <row r="52" spans="2:11" ht="15" customHeight="1">
      <c r="B52" s="270"/>
      <c r="C52" s="395" t="s">
        <v>1238</v>
      </c>
      <c r="D52" s="395"/>
      <c r="E52" s="395"/>
      <c r="F52" s="395"/>
      <c r="G52" s="395"/>
      <c r="H52" s="395"/>
      <c r="I52" s="395"/>
      <c r="J52" s="395"/>
      <c r="K52" s="271"/>
    </row>
    <row r="53" spans="2:11" ht="15" customHeight="1">
      <c r="B53" s="270"/>
      <c r="C53" s="395" t="s">
        <v>1239</v>
      </c>
      <c r="D53" s="395"/>
      <c r="E53" s="395"/>
      <c r="F53" s="395"/>
      <c r="G53" s="395"/>
      <c r="H53" s="395"/>
      <c r="I53" s="395"/>
      <c r="J53" s="395"/>
      <c r="K53" s="271"/>
    </row>
    <row r="54" spans="2:11" ht="12.75" customHeight="1">
      <c r="B54" s="270"/>
      <c r="C54" s="273"/>
      <c r="D54" s="273"/>
      <c r="E54" s="273"/>
      <c r="F54" s="273"/>
      <c r="G54" s="273"/>
      <c r="H54" s="273"/>
      <c r="I54" s="273"/>
      <c r="J54" s="273"/>
      <c r="K54" s="271"/>
    </row>
    <row r="55" spans="2:11" ht="15" customHeight="1">
      <c r="B55" s="270"/>
      <c r="C55" s="395" t="s">
        <v>1240</v>
      </c>
      <c r="D55" s="395"/>
      <c r="E55" s="395"/>
      <c r="F55" s="395"/>
      <c r="G55" s="395"/>
      <c r="H55" s="395"/>
      <c r="I55" s="395"/>
      <c r="J55" s="395"/>
      <c r="K55" s="271"/>
    </row>
    <row r="56" spans="2:11" ht="15" customHeight="1">
      <c r="B56" s="270"/>
      <c r="C56" s="275"/>
      <c r="D56" s="395" t="s">
        <v>1241</v>
      </c>
      <c r="E56" s="395"/>
      <c r="F56" s="395"/>
      <c r="G56" s="395"/>
      <c r="H56" s="395"/>
      <c r="I56" s="395"/>
      <c r="J56" s="395"/>
      <c r="K56" s="271"/>
    </row>
    <row r="57" spans="2:11" ht="15" customHeight="1">
      <c r="B57" s="270"/>
      <c r="C57" s="275"/>
      <c r="D57" s="395" t="s">
        <v>1242</v>
      </c>
      <c r="E57" s="395"/>
      <c r="F57" s="395"/>
      <c r="G57" s="395"/>
      <c r="H57" s="395"/>
      <c r="I57" s="395"/>
      <c r="J57" s="395"/>
      <c r="K57" s="271"/>
    </row>
    <row r="58" spans="2:11" ht="15" customHeight="1">
      <c r="B58" s="270"/>
      <c r="C58" s="275"/>
      <c r="D58" s="395" t="s">
        <v>1243</v>
      </c>
      <c r="E58" s="395"/>
      <c r="F58" s="395"/>
      <c r="G58" s="395"/>
      <c r="H58" s="395"/>
      <c r="I58" s="395"/>
      <c r="J58" s="395"/>
      <c r="K58" s="271"/>
    </row>
    <row r="59" spans="2:11" ht="15" customHeight="1">
      <c r="B59" s="270"/>
      <c r="C59" s="275"/>
      <c r="D59" s="395" t="s">
        <v>1244</v>
      </c>
      <c r="E59" s="395"/>
      <c r="F59" s="395"/>
      <c r="G59" s="395"/>
      <c r="H59" s="395"/>
      <c r="I59" s="395"/>
      <c r="J59" s="395"/>
      <c r="K59" s="271"/>
    </row>
    <row r="60" spans="2:11" ht="15" customHeight="1">
      <c r="B60" s="270"/>
      <c r="C60" s="275"/>
      <c r="D60" s="394" t="s">
        <v>1245</v>
      </c>
      <c r="E60" s="394"/>
      <c r="F60" s="394"/>
      <c r="G60" s="394"/>
      <c r="H60" s="394"/>
      <c r="I60" s="394"/>
      <c r="J60" s="394"/>
      <c r="K60" s="271"/>
    </row>
    <row r="61" spans="2:11" ht="15" customHeight="1">
      <c r="B61" s="270"/>
      <c r="C61" s="275"/>
      <c r="D61" s="395" t="s">
        <v>1246</v>
      </c>
      <c r="E61" s="395"/>
      <c r="F61" s="395"/>
      <c r="G61" s="395"/>
      <c r="H61" s="395"/>
      <c r="I61" s="395"/>
      <c r="J61" s="395"/>
      <c r="K61" s="271"/>
    </row>
    <row r="62" spans="2:11" ht="12.75" customHeight="1">
      <c r="B62" s="270"/>
      <c r="C62" s="275"/>
      <c r="D62" s="275"/>
      <c r="E62" s="278"/>
      <c r="F62" s="275"/>
      <c r="G62" s="275"/>
      <c r="H62" s="275"/>
      <c r="I62" s="275"/>
      <c r="J62" s="275"/>
      <c r="K62" s="271"/>
    </row>
    <row r="63" spans="2:11" ht="15" customHeight="1">
      <c r="B63" s="270"/>
      <c r="C63" s="275"/>
      <c r="D63" s="395" t="s">
        <v>1247</v>
      </c>
      <c r="E63" s="395"/>
      <c r="F63" s="395"/>
      <c r="G63" s="395"/>
      <c r="H63" s="395"/>
      <c r="I63" s="395"/>
      <c r="J63" s="395"/>
      <c r="K63" s="271"/>
    </row>
    <row r="64" spans="2:11" ht="15" customHeight="1">
      <c r="B64" s="270"/>
      <c r="C64" s="275"/>
      <c r="D64" s="394" t="s">
        <v>1248</v>
      </c>
      <c r="E64" s="394"/>
      <c r="F64" s="394"/>
      <c r="G64" s="394"/>
      <c r="H64" s="394"/>
      <c r="I64" s="394"/>
      <c r="J64" s="394"/>
      <c r="K64" s="271"/>
    </row>
    <row r="65" spans="2:11" ht="15" customHeight="1">
      <c r="B65" s="270"/>
      <c r="C65" s="275"/>
      <c r="D65" s="395" t="s">
        <v>1249</v>
      </c>
      <c r="E65" s="395"/>
      <c r="F65" s="395"/>
      <c r="G65" s="395"/>
      <c r="H65" s="395"/>
      <c r="I65" s="395"/>
      <c r="J65" s="395"/>
      <c r="K65" s="271"/>
    </row>
    <row r="66" spans="2:11" ht="15" customHeight="1">
      <c r="B66" s="270"/>
      <c r="C66" s="275"/>
      <c r="D66" s="395" t="s">
        <v>1250</v>
      </c>
      <c r="E66" s="395"/>
      <c r="F66" s="395"/>
      <c r="G66" s="395"/>
      <c r="H66" s="395"/>
      <c r="I66" s="395"/>
      <c r="J66" s="395"/>
      <c r="K66" s="271"/>
    </row>
    <row r="67" spans="2:11" ht="15" customHeight="1">
      <c r="B67" s="270"/>
      <c r="C67" s="275"/>
      <c r="D67" s="395" t="s">
        <v>1251</v>
      </c>
      <c r="E67" s="395"/>
      <c r="F67" s="395"/>
      <c r="G67" s="395"/>
      <c r="H67" s="395"/>
      <c r="I67" s="395"/>
      <c r="J67" s="395"/>
      <c r="K67" s="271"/>
    </row>
    <row r="68" spans="2:11" ht="15" customHeight="1">
      <c r="B68" s="270"/>
      <c r="C68" s="275"/>
      <c r="D68" s="395" t="s">
        <v>1252</v>
      </c>
      <c r="E68" s="395"/>
      <c r="F68" s="395"/>
      <c r="G68" s="395"/>
      <c r="H68" s="395"/>
      <c r="I68" s="395"/>
      <c r="J68" s="395"/>
      <c r="K68" s="271"/>
    </row>
    <row r="69" spans="2:11" ht="12.75" customHeight="1">
      <c r="B69" s="279"/>
      <c r="C69" s="280"/>
      <c r="D69" s="280"/>
      <c r="E69" s="280"/>
      <c r="F69" s="280"/>
      <c r="G69" s="280"/>
      <c r="H69" s="280"/>
      <c r="I69" s="280"/>
      <c r="J69" s="280"/>
      <c r="K69" s="281"/>
    </row>
    <row r="70" spans="2:11" ht="18.75" customHeight="1">
      <c r="B70" s="282"/>
      <c r="C70" s="282"/>
      <c r="D70" s="282"/>
      <c r="E70" s="282"/>
      <c r="F70" s="282"/>
      <c r="G70" s="282"/>
      <c r="H70" s="282"/>
      <c r="I70" s="282"/>
      <c r="J70" s="282"/>
      <c r="K70" s="283"/>
    </row>
    <row r="71" spans="2:11" ht="18.75" customHeight="1">
      <c r="B71" s="283"/>
      <c r="C71" s="283"/>
      <c r="D71" s="283"/>
      <c r="E71" s="283"/>
      <c r="F71" s="283"/>
      <c r="G71" s="283"/>
      <c r="H71" s="283"/>
      <c r="I71" s="283"/>
      <c r="J71" s="283"/>
      <c r="K71" s="283"/>
    </row>
    <row r="72" spans="2:11" ht="7.5" customHeight="1">
      <c r="B72" s="284"/>
      <c r="C72" s="285"/>
      <c r="D72" s="285"/>
      <c r="E72" s="285"/>
      <c r="F72" s="285"/>
      <c r="G72" s="285"/>
      <c r="H72" s="285"/>
      <c r="I72" s="285"/>
      <c r="J72" s="285"/>
      <c r="K72" s="286"/>
    </row>
    <row r="73" spans="2:11" ht="45" customHeight="1">
      <c r="B73" s="287"/>
      <c r="C73" s="393" t="s">
        <v>94</v>
      </c>
      <c r="D73" s="393"/>
      <c r="E73" s="393"/>
      <c r="F73" s="393"/>
      <c r="G73" s="393"/>
      <c r="H73" s="393"/>
      <c r="I73" s="393"/>
      <c r="J73" s="393"/>
      <c r="K73" s="288"/>
    </row>
    <row r="74" spans="2:11" ht="17.25" customHeight="1">
      <c r="B74" s="287"/>
      <c r="C74" s="289" t="s">
        <v>1253</v>
      </c>
      <c r="D74" s="289"/>
      <c r="E74" s="289"/>
      <c r="F74" s="289" t="s">
        <v>1254</v>
      </c>
      <c r="G74" s="290"/>
      <c r="H74" s="289" t="s">
        <v>139</v>
      </c>
      <c r="I74" s="289" t="s">
        <v>58</v>
      </c>
      <c r="J74" s="289" t="s">
        <v>1255</v>
      </c>
      <c r="K74" s="288"/>
    </row>
    <row r="75" spans="2:11" ht="17.25" customHeight="1">
      <c r="B75" s="287"/>
      <c r="C75" s="291" t="s">
        <v>1256</v>
      </c>
      <c r="D75" s="291"/>
      <c r="E75" s="291"/>
      <c r="F75" s="292" t="s">
        <v>1257</v>
      </c>
      <c r="G75" s="293"/>
      <c r="H75" s="291"/>
      <c r="I75" s="291"/>
      <c r="J75" s="291" t="s">
        <v>1258</v>
      </c>
      <c r="K75" s="288"/>
    </row>
    <row r="76" spans="2:11" ht="5.25" customHeight="1">
      <c r="B76" s="287"/>
      <c r="C76" s="294"/>
      <c r="D76" s="294"/>
      <c r="E76" s="294"/>
      <c r="F76" s="294"/>
      <c r="G76" s="295"/>
      <c r="H76" s="294"/>
      <c r="I76" s="294"/>
      <c r="J76" s="294"/>
      <c r="K76" s="288"/>
    </row>
    <row r="77" spans="2:11" ht="15" customHeight="1">
      <c r="B77" s="287"/>
      <c r="C77" s="277" t="s">
        <v>54</v>
      </c>
      <c r="D77" s="294"/>
      <c r="E77" s="294"/>
      <c r="F77" s="296" t="s">
        <v>1259</v>
      </c>
      <c r="G77" s="295"/>
      <c r="H77" s="277" t="s">
        <v>1260</v>
      </c>
      <c r="I77" s="277" t="s">
        <v>1261</v>
      </c>
      <c r="J77" s="277">
        <v>20</v>
      </c>
      <c r="K77" s="288"/>
    </row>
    <row r="78" spans="2:11" ht="15" customHeight="1">
      <c r="B78" s="287"/>
      <c r="C78" s="277" t="s">
        <v>1262</v>
      </c>
      <c r="D78" s="277"/>
      <c r="E78" s="277"/>
      <c r="F78" s="296" t="s">
        <v>1259</v>
      </c>
      <c r="G78" s="295"/>
      <c r="H78" s="277" t="s">
        <v>1263</v>
      </c>
      <c r="I78" s="277" t="s">
        <v>1261</v>
      </c>
      <c r="J78" s="277">
        <v>120</v>
      </c>
      <c r="K78" s="288"/>
    </row>
    <row r="79" spans="2:11" ht="15" customHeight="1">
      <c r="B79" s="297"/>
      <c r="C79" s="277" t="s">
        <v>1264</v>
      </c>
      <c r="D79" s="277"/>
      <c r="E79" s="277"/>
      <c r="F79" s="296" t="s">
        <v>1265</v>
      </c>
      <c r="G79" s="295"/>
      <c r="H79" s="277" t="s">
        <v>1266</v>
      </c>
      <c r="I79" s="277" t="s">
        <v>1261</v>
      </c>
      <c r="J79" s="277">
        <v>50</v>
      </c>
      <c r="K79" s="288"/>
    </row>
    <row r="80" spans="2:11" ht="15" customHeight="1">
      <c r="B80" s="297"/>
      <c r="C80" s="277" t="s">
        <v>1267</v>
      </c>
      <c r="D80" s="277"/>
      <c r="E80" s="277"/>
      <c r="F80" s="296" t="s">
        <v>1259</v>
      </c>
      <c r="G80" s="295"/>
      <c r="H80" s="277" t="s">
        <v>1268</v>
      </c>
      <c r="I80" s="277" t="s">
        <v>1269</v>
      </c>
      <c r="J80" s="277"/>
      <c r="K80" s="288"/>
    </row>
    <row r="81" spans="2:11" ht="15" customHeight="1">
      <c r="B81" s="297"/>
      <c r="C81" s="298" t="s">
        <v>1270</v>
      </c>
      <c r="D81" s="298"/>
      <c r="E81" s="298"/>
      <c r="F81" s="299" t="s">
        <v>1265</v>
      </c>
      <c r="G81" s="298"/>
      <c r="H81" s="298" t="s">
        <v>1271</v>
      </c>
      <c r="I81" s="298" t="s">
        <v>1261</v>
      </c>
      <c r="J81" s="298">
        <v>15</v>
      </c>
      <c r="K81" s="288"/>
    </row>
    <row r="82" spans="2:11" ht="15" customHeight="1">
      <c r="B82" s="297"/>
      <c r="C82" s="298" t="s">
        <v>1272</v>
      </c>
      <c r="D82" s="298"/>
      <c r="E82" s="298"/>
      <c r="F82" s="299" t="s">
        <v>1265</v>
      </c>
      <c r="G82" s="298"/>
      <c r="H82" s="298" t="s">
        <v>1273</v>
      </c>
      <c r="I82" s="298" t="s">
        <v>1261</v>
      </c>
      <c r="J82" s="298">
        <v>15</v>
      </c>
      <c r="K82" s="288"/>
    </row>
    <row r="83" spans="2:11" ht="15" customHeight="1">
      <c r="B83" s="297"/>
      <c r="C83" s="298" t="s">
        <v>1274</v>
      </c>
      <c r="D83" s="298"/>
      <c r="E83" s="298"/>
      <c r="F83" s="299" t="s">
        <v>1265</v>
      </c>
      <c r="G83" s="298"/>
      <c r="H83" s="298" t="s">
        <v>1275</v>
      </c>
      <c r="I83" s="298" t="s">
        <v>1261</v>
      </c>
      <c r="J83" s="298">
        <v>20</v>
      </c>
      <c r="K83" s="288"/>
    </row>
    <row r="84" spans="2:11" ht="15" customHeight="1">
      <c r="B84" s="297"/>
      <c r="C84" s="298" t="s">
        <v>1276</v>
      </c>
      <c r="D84" s="298"/>
      <c r="E84" s="298"/>
      <c r="F84" s="299" t="s">
        <v>1265</v>
      </c>
      <c r="G84" s="298"/>
      <c r="H84" s="298" t="s">
        <v>1277</v>
      </c>
      <c r="I84" s="298" t="s">
        <v>1261</v>
      </c>
      <c r="J84" s="298">
        <v>20</v>
      </c>
      <c r="K84" s="288"/>
    </row>
    <row r="85" spans="2:11" ht="15" customHeight="1">
      <c r="B85" s="297"/>
      <c r="C85" s="277" t="s">
        <v>1278</v>
      </c>
      <c r="D85" s="277"/>
      <c r="E85" s="277"/>
      <c r="F85" s="296" t="s">
        <v>1265</v>
      </c>
      <c r="G85" s="295"/>
      <c r="H85" s="277" t="s">
        <v>1279</v>
      </c>
      <c r="I85" s="277" t="s">
        <v>1261</v>
      </c>
      <c r="J85" s="277">
        <v>50</v>
      </c>
      <c r="K85" s="288"/>
    </row>
    <row r="86" spans="2:11" ht="15" customHeight="1">
      <c r="B86" s="297"/>
      <c r="C86" s="277" t="s">
        <v>1280</v>
      </c>
      <c r="D86" s="277"/>
      <c r="E86" s="277"/>
      <c r="F86" s="296" t="s">
        <v>1265</v>
      </c>
      <c r="G86" s="295"/>
      <c r="H86" s="277" t="s">
        <v>1281</v>
      </c>
      <c r="I86" s="277" t="s">
        <v>1261</v>
      </c>
      <c r="J86" s="277">
        <v>20</v>
      </c>
      <c r="K86" s="288"/>
    </row>
    <row r="87" spans="2:11" ht="15" customHeight="1">
      <c r="B87" s="297"/>
      <c r="C87" s="277" t="s">
        <v>1282</v>
      </c>
      <c r="D87" s="277"/>
      <c r="E87" s="277"/>
      <c r="F87" s="296" t="s">
        <v>1265</v>
      </c>
      <c r="G87" s="295"/>
      <c r="H87" s="277" t="s">
        <v>1283</v>
      </c>
      <c r="I87" s="277" t="s">
        <v>1261</v>
      </c>
      <c r="J87" s="277">
        <v>20</v>
      </c>
      <c r="K87" s="288"/>
    </row>
    <row r="88" spans="2:11" ht="15" customHeight="1">
      <c r="B88" s="297"/>
      <c r="C88" s="277" t="s">
        <v>1284</v>
      </c>
      <c r="D88" s="277"/>
      <c r="E88" s="277"/>
      <c r="F88" s="296" t="s">
        <v>1265</v>
      </c>
      <c r="G88" s="295"/>
      <c r="H88" s="277" t="s">
        <v>1285</v>
      </c>
      <c r="I88" s="277" t="s">
        <v>1261</v>
      </c>
      <c r="J88" s="277">
        <v>50</v>
      </c>
      <c r="K88" s="288"/>
    </row>
    <row r="89" spans="2:11" ht="15" customHeight="1">
      <c r="B89" s="297"/>
      <c r="C89" s="277" t="s">
        <v>1286</v>
      </c>
      <c r="D89" s="277"/>
      <c r="E89" s="277"/>
      <c r="F89" s="296" t="s">
        <v>1265</v>
      </c>
      <c r="G89" s="295"/>
      <c r="H89" s="277" t="s">
        <v>1286</v>
      </c>
      <c r="I89" s="277" t="s">
        <v>1261</v>
      </c>
      <c r="J89" s="277">
        <v>50</v>
      </c>
      <c r="K89" s="288"/>
    </row>
    <row r="90" spans="2:11" ht="15" customHeight="1">
      <c r="B90" s="297"/>
      <c r="C90" s="277" t="s">
        <v>144</v>
      </c>
      <c r="D90" s="277"/>
      <c r="E90" s="277"/>
      <c r="F90" s="296" t="s">
        <v>1265</v>
      </c>
      <c r="G90" s="295"/>
      <c r="H90" s="277" t="s">
        <v>1287</v>
      </c>
      <c r="I90" s="277" t="s">
        <v>1261</v>
      </c>
      <c r="J90" s="277">
        <v>255</v>
      </c>
      <c r="K90" s="288"/>
    </row>
    <row r="91" spans="2:11" ht="15" customHeight="1">
      <c r="B91" s="297"/>
      <c r="C91" s="277" t="s">
        <v>1288</v>
      </c>
      <c r="D91" s="277"/>
      <c r="E91" s="277"/>
      <c r="F91" s="296" t="s">
        <v>1259</v>
      </c>
      <c r="G91" s="295"/>
      <c r="H91" s="277" t="s">
        <v>1289</v>
      </c>
      <c r="I91" s="277" t="s">
        <v>1290</v>
      </c>
      <c r="J91" s="277"/>
      <c r="K91" s="288"/>
    </row>
    <row r="92" spans="2:11" ht="15" customHeight="1">
      <c r="B92" s="297"/>
      <c r="C92" s="277" t="s">
        <v>1291</v>
      </c>
      <c r="D92" s="277"/>
      <c r="E92" s="277"/>
      <c r="F92" s="296" t="s">
        <v>1259</v>
      </c>
      <c r="G92" s="295"/>
      <c r="H92" s="277" t="s">
        <v>1292</v>
      </c>
      <c r="I92" s="277" t="s">
        <v>1293</v>
      </c>
      <c r="J92" s="277"/>
      <c r="K92" s="288"/>
    </row>
    <row r="93" spans="2:11" ht="15" customHeight="1">
      <c r="B93" s="297"/>
      <c r="C93" s="277" t="s">
        <v>1294</v>
      </c>
      <c r="D93" s="277"/>
      <c r="E93" s="277"/>
      <c r="F93" s="296" t="s">
        <v>1259</v>
      </c>
      <c r="G93" s="295"/>
      <c r="H93" s="277" t="s">
        <v>1294</v>
      </c>
      <c r="I93" s="277" t="s">
        <v>1293</v>
      </c>
      <c r="J93" s="277"/>
      <c r="K93" s="288"/>
    </row>
    <row r="94" spans="2:11" ht="15" customHeight="1">
      <c r="B94" s="297"/>
      <c r="C94" s="277" t="s">
        <v>39</v>
      </c>
      <c r="D94" s="277"/>
      <c r="E94" s="277"/>
      <c r="F94" s="296" t="s">
        <v>1259</v>
      </c>
      <c r="G94" s="295"/>
      <c r="H94" s="277" t="s">
        <v>1295</v>
      </c>
      <c r="I94" s="277" t="s">
        <v>1293</v>
      </c>
      <c r="J94" s="277"/>
      <c r="K94" s="288"/>
    </row>
    <row r="95" spans="2:11" ht="15" customHeight="1">
      <c r="B95" s="297"/>
      <c r="C95" s="277" t="s">
        <v>49</v>
      </c>
      <c r="D95" s="277"/>
      <c r="E95" s="277"/>
      <c r="F95" s="296" t="s">
        <v>1259</v>
      </c>
      <c r="G95" s="295"/>
      <c r="H95" s="277" t="s">
        <v>1296</v>
      </c>
      <c r="I95" s="277" t="s">
        <v>1293</v>
      </c>
      <c r="J95" s="277"/>
      <c r="K95" s="288"/>
    </row>
    <row r="96" spans="2:11" ht="15" customHeight="1">
      <c r="B96" s="300"/>
      <c r="C96" s="301"/>
      <c r="D96" s="301"/>
      <c r="E96" s="301"/>
      <c r="F96" s="301"/>
      <c r="G96" s="301"/>
      <c r="H96" s="301"/>
      <c r="I96" s="301"/>
      <c r="J96" s="301"/>
      <c r="K96" s="302"/>
    </row>
    <row r="97" spans="2:11" ht="18.75" customHeight="1">
      <c r="B97" s="303"/>
      <c r="C97" s="304"/>
      <c r="D97" s="304"/>
      <c r="E97" s="304"/>
      <c r="F97" s="304"/>
      <c r="G97" s="304"/>
      <c r="H97" s="304"/>
      <c r="I97" s="304"/>
      <c r="J97" s="304"/>
      <c r="K97" s="303"/>
    </row>
    <row r="98" spans="2:11" ht="18.75" customHeight="1">
      <c r="B98" s="283"/>
      <c r="C98" s="283"/>
      <c r="D98" s="283"/>
      <c r="E98" s="283"/>
      <c r="F98" s="283"/>
      <c r="G98" s="283"/>
      <c r="H98" s="283"/>
      <c r="I98" s="283"/>
      <c r="J98" s="283"/>
      <c r="K98" s="283"/>
    </row>
    <row r="99" spans="2:11" ht="7.5" customHeight="1">
      <c r="B99" s="284"/>
      <c r="C99" s="285"/>
      <c r="D99" s="285"/>
      <c r="E99" s="285"/>
      <c r="F99" s="285"/>
      <c r="G99" s="285"/>
      <c r="H99" s="285"/>
      <c r="I99" s="285"/>
      <c r="J99" s="285"/>
      <c r="K99" s="286"/>
    </row>
    <row r="100" spans="2:11" ht="45" customHeight="1">
      <c r="B100" s="287"/>
      <c r="C100" s="393" t="s">
        <v>1297</v>
      </c>
      <c r="D100" s="393"/>
      <c r="E100" s="393"/>
      <c r="F100" s="393"/>
      <c r="G100" s="393"/>
      <c r="H100" s="393"/>
      <c r="I100" s="393"/>
      <c r="J100" s="393"/>
      <c r="K100" s="288"/>
    </row>
    <row r="101" spans="2:11" ht="17.25" customHeight="1">
      <c r="B101" s="287"/>
      <c r="C101" s="289" t="s">
        <v>1253</v>
      </c>
      <c r="D101" s="289"/>
      <c r="E101" s="289"/>
      <c r="F101" s="289" t="s">
        <v>1254</v>
      </c>
      <c r="G101" s="290"/>
      <c r="H101" s="289" t="s">
        <v>139</v>
      </c>
      <c r="I101" s="289" t="s">
        <v>58</v>
      </c>
      <c r="J101" s="289" t="s">
        <v>1255</v>
      </c>
      <c r="K101" s="288"/>
    </row>
    <row r="102" spans="2:11" ht="17.25" customHeight="1">
      <c r="B102" s="287"/>
      <c r="C102" s="291" t="s">
        <v>1256</v>
      </c>
      <c r="D102" s="291"/>
      <c r="E102" s="291"/>
      <c r="F102" s="292" t="s">
        <v>1257</v>
      </c>
      <c r="G102" s="293"/>
      <c r="H102" s="291"/>
      <c r="I102" s="291"/>
      <c r="J102" s="291" t="s">
        <v>1258</v>
      </c>
      <c r="K102" s="288"/>
    </row>
    <row r="103" spans="2:11" ht="5.25" customHeight="1">
      <c r="B103" s="287"/>
      <c r="C103" s="289"/>
      <c r="D103" s="289"/>
      <c r="E103" s="289"/>
      <c r="F103" s="289"/>
      <c r="G103" s="305"/>
      <c r="H103" s="289"/>
      <c r="I103" s="289"/>
      <c r="J103" s="289"/>
      <c r="K103" s="288"/>
    </row>
    <row r="104" spans="2:11" ht="15" customHeight="1">
      <c r="B104" s="287"/>
      <c r="C104" s="277" t="s">
        <v>54</v>
      </c>
      <c r="D104" s="294"/>
      <c r="E104" s="294"/>
      <c r="F104" s="296" t="s">
        <v>1259</v>
      </c>
      <c r="G104" s="305"/>
      <c r="H104" s="277" t="s">
        <v>1298</v>
      </c>
      <c r="I104" s="277" t="s">
        <v>1261</v>
      </c>
      <c r="J104" s="277">
        <v>20</v>
      </c>
      <c r="K104" s="288"/>
    </row>
    <row r="105" spans="2:11" ht="15" customHeight="1">
      <c r="B105" s="287"/>
      <c r="C105" s="277" t="s">
        <v>1262</v>
      </c>
      <c r="D105" s="277"/>
      <c r="E105" s="277"/>
      <c r="F105" s="296" t="s">
        <v>1259</v>
      </c>
      <c r="G105" s="277"/>
      <c r="H105" s="277" t="s">
        <v>1298</v>
      </c>
      <c r="I105" s="277" t="s">
        <v>1261</v>
      </c>
      <c r="J105" s="277">
        <v>120</v>
      </c>
      <c r="K105" s="288"/>
    </row>
    <row r="106" spans="2:11" ht="15" customHeight="1">
      <c r="B106" s="297"/>
      <c r="C106" s="277" t="s">
        <v>1264</v>
      </c>
      <c r="D106" s="277"/>
      <c r="E106" s="277"/>
      <c r="F106" s="296" t="s">
        <v>1265</v>
      </c>
      <c r="G106" s="277"/>
      <c r="H106" s="277" t="s">
        <v>1298</v>
      </c>
      <c r="I106" s="277" t="s">
        <v>1261</v>
      </c>
      <c r="J106" s="277">
        <v>50</v>
      </c>
      <c r="K106" s="288"/>
    </row>
    <row r="107" spans="2:11" ht="15" customHeight="1">
      <c r="B107" s="297"/>
      <c r="C107" s="277" t="s">
        <v>1267</v>
      </c>
      <c r="D107" s="277"/>
      <c r="E107" s="277"/>
      <c r="F107" s="296" t="s">
        <v>1259</v>
      </c>
      <c r="G107" s="277"/>
      <c r="H107" s="277" t="s">
        <v>1298</v>
      </c>
      <c r="I107" s="277" t="s">
        <v>1269</v>
      </c>
      <c r="J107" s="277"/>
      <c r="K107" s="288"/>
    </row>
    <row r="108" spans="2:11" ht="15" customHeight="1">
      <c r="B108" s="297"/>
      <c r="C108" s="277" t="s">
        <v>1278</v>
      </c>
      <c r="D108" s="277"/>
      <c r="E108" s="277"/>
      <c r="F108" s="296" t="s">
        <v>1265</v>
      </c>
      <c r="G108" s="277"/>
      <c r="H108" s="277" t="s">
        <v>1298</v>
      </c>
      <c r="I108" s="277" t="s">
        <v>1261</v>
      </c>
      <c r="J108" s="277">
        <v>50</v>
      </c>
      <c r="K108" s="288"/>
    </row>
    <row r="109" spans="2:11" ht="15" customHeight="1">
      <c r="B109" s="297"/>
      <c r="C109" s="277" t="s">
        <v>1286</v>
      </c>
      <c r="D109" s="277"/>
      <c r="E109" s="277"/>
      <c r="F109" s="296" t="s">
        <v>1265</v>
      </c>
      <c r="G109" s="277"/>
      <c r="H109" s="277" t="s">
        <v>1298</v>
      </c>
      <c r="I109" s="277" t="s">
        <v>1261</v>
      </c>
      <c r="J109" s="277">
        <v>50</v>
      </c>
      <c r="K109" s="288"/>
    </row>
    <row r="110" spans="2:11" ht="15" customHeight="1">
      <c r="B110" s="297"/>
      <c r="C110" s="277" t="s">
        <v>1284</v>
      </c>
      <c r="D110" s="277"/>
      <c r="E110" s="277"/>
      <c r="F110" s="296" t="s">
        <v>1265</v>
      </c>
      <c r="G110" s="277"/>
      <c r="H110" s="277" t="s">
        <v>1298</v>
      </c>
      <c r="I110" s="277" t="s">
        <v>1261</v>
      </c>
      <c r="J110" s="277">
        <v>50</v>
      </c>
      <c r="K110" s="288"/>
    </row>
    <row r="111" spans="2:11" ht="15" customHeight="1">
      <c r="B111" s="297"/>
      <c r="C111" s="277" t="s">
        <v>54</v>
      </c>
      <c r="D111" s="277"/>
      <c r="E111" s="277"/>
      <c r="F111" s="296" t="s">
        <v>1259</v>
      </c>
      <c r="G111" s="277"/>
      <c r="H111" s="277" t="s">
        <v>1299</v>
      </c>
      <c r="I111" s="277" t="s">
        <v>1261</v>
      </c>
      <c r="J111" s="277">
        <v>20</v>
      </c>
      <c r="K111" s="288"/>
    </row>
    <row r="112" spans="2:11" ht="15" customHeight="1">
      <c r="B112" s="297"/>
      <c r="C112" s="277" t="s">
        <v>1300</v>
      </c>
      <c r="D112" s="277"/>
      <c r="E112" s="277"/>
      <c r="F112" s="296" t="s">
        <v>1259</v>
      </c>
      <c r="G112" s="277"/>
      <c r="H112" s="277" t="s">
        <v>1301</v>
      </c>
      <c r="I112" s="277" t="s">
        <v>1261</v>
      </c>
      <c r="J112" s="277">
        <v>120</v>
      </c>
      <c r="K112" s="288"/>
    </row>
    <row r="113" spans="2:11" ht="15" customHeight="1">
      <c r="B113" s="297"/>
      <c r="C113" s="277" t="s">
        <v>39</v>
      </c>
      <c r="D113" s="277"/>
      <c r="E113" s="277"/>
      <c r="F113" s="296" t="s">
        <v>1259</v>
      </c>
      <c r="G113" s="277"/>
      <c r="H113" s="277" t="s">
        <v>1302</v>
      </c>
      <c r="I113" s="277" t="s">
        <v>1293</v>
      </c>
      <c r="J113" s="277"/>
      <c r="K113" s="288"/>
    </row>
    <row r="114" spans="2:11" ht="15" customHeight="1">
      <c r="B114" s="297"/>
      <c r="C114" s="277" t="s">
        <v>49</v>
      </c>
      <c r="D114" s="277"/>
      <c r="E114" s="277"/>
      <c r="F114" s="296" t="s">
        <v>1259</v>
      </c>
      <c r="G114" s="277"/>
      <c r="H114" s="277" t="s">
        <v>1303</v>
      </c>
      <c r="I114" s="277" t="s">
        <v>1293</v>
      </c>
      <c r="J114" s="277"/>
      <c r="K114" s="288"/>
    </row>
    <row r="115" spans="2:11" ht="15" customHeight="1">
      <c r="B115" s="297"/>
      <c r="C115" s="277" t="s">
        <v>58</v>
      </c>
      <c r="D115" s="277"/>
      <c r="E115" s="277"/>
      <c r="F115" s="296" t="s">
        <v>1259</v>
      </c>
      <c r="G115" s="277"/>
      <c r="H115" s="277" t="s">
        <v>1304</v>
      </c>
      <c r="I115" s="277" t="s">
        <v>1305</v>
      </c>
      <c r="J115" s="277"/>
      <c r="K115" s="288"/>
    </row>
    <row r="116" spans="2:11" ht="15" customHeight="1">
      <c r="B116" s="300"/>
      <c r="C116" s="306"/>
      <c r="D116" s="306"/>
      <c r="E116" s="306"/>
      <c r="F116" s="306"/>
      <c r="G116" s="306"/>
      <c r="H116" s="306"/>
      <c r="I116" s="306"/>
      <c r="J116" s="306"/>
      <c r="K116" s="302"/>
    </row>
    <row r="117" spans="2:11" ht="18.75" customHeight="1">
      <c r="B117" s="307"/>
      <c r="C117" s="273"/>
      <c r="D117" s="273"/>
      <c r="E117" s="273"/>
      <c r="F117" s="308"/>
      <c r="G117" s="273"/>
      <c r="H117" s="273"/>
      <c r="I117" s="273"/>
      <c r="J117" s="273"/>
      <c r="K117" s="307"/>
    </row>
    <row r="118" spans="2:11" ht="18.75" customHeight="1">
      <c r="B118" s="283"/>
      <c r="C118" s="283"/>
      <c r="D118" s="283"/>
      <c r="E118" s="283"/>
      <c r="F118" s="283"/>
      <c r="G118" s="283"/>
      <c r="H118" s="283"/>
      <c r="I118" s="283"/>
      <c r="J118" s="283"/>
      <c r="K118" s="283"/>
    </row>
    <row r="119" spans="2:11" ht="7.5" customHeight="1">
      <c r="B119" s="309"/>
      <c r="C119" s="310"/>
      <c r="D119" s="310"/>
      <c r="E119" s="310"/>
      <c r="F119" s="310"/>
      <c r="G119" s="310"/>
      <c r="H119" s="310"/>
      <c r="I119" s="310"/>
      <c r="J119" s="310"/>
      <c r="K119" s="311"/>
    </row>
    <row r="120" spans="2:11" ht="45" customHeight="1">
      <c r="B120" s="312"/>
      <c r="C120" s="392" t="s">
        <v>1306</v>
      </c>
      <c r="D120" s="392"/>
      <c r="E120" s="392"/>
      <c r="F120" s="392"/>
      <c r="G120" s="392"/>
      <c r="H120" s="392"/>
      <c r="I120" s="392"/>
      <c r="J120" s="392"/>
      <c r="K120" s="313"/>
    </row>
    <row r="121" spans="2:11" ht="17.25" customHeight="1">
      <c r="B121" s="314"/>
      <c r="C121" s="289" t="s">
        <v>1253</v>
      </c>
      <c r="D121" s="289"/>
      <c r="E121" s="289"/>
      <c r="F121" s="289" t="s">
        <v>1254</v>
      </c>
      <c r="G121" s="290"/>
      <c r="H121" s="289" t="s">
        <v>139</v>
      </c>
      <c r="I121" s="289" t="s">
        <v>58</v>
      </c>
      <c r="J121" s="289" t="s">
        <v>1255</v>
      </c>
      <c r="K121" s="315"/>
    </row>
    <row r="122" spans="2:11" ht="17.25" customHeight="1">
      <c r="B122" s="314"/>
      <c r="C122" s="291" t="s">
        <v>1256</v>
      </c>
      <c r="D122" s="291"/>
      <c r="E122" s="291"/>
      <c r="F122" s="292" t="s">
        <v>1257</v>
      </c>
      <c r="G122" s="293"/>
      <c r="H122" s="291"/>
      <c r="I122" s="291"/>
      <c r="J122" s="291" t="s">
        <v>1258</v>
      </c>
      <c r="K122" s="315"/>
    </row>
    <row r="123" spans="2:11" ht="5.25" customHeight="1">
      <c r="B123" s="316"/>
      <c r="C123" s="294"/>
      <c r="D123" s="294"/>
      <c r="E123" s="294"/>
      <c r="F123" s="294"/>
      <c r="G123" s="277"/>
      <c r="H123" s="294"/>
      <c r="I123" s="294"/>
      <c r="J123" s="294"/>
      <c r="K123" s="317"/>
    </row>
    <row r="124" spans="2:11" ht="15" customHeight="1">
      <c r="B124" s="316"/>
      <c r="C124" s="277" t="s">
        <v>1262</v>
      </c>
      <c r="D124" s="294"/>
      <c r="E124" s="294"/>
      <c r="F124" s="296" t="s">
        <v>1259</v>
      </c>
      <c r="G124" s="277"/>
      <c r="H124" s="277" t="s">
        <v>1298</v>
      </c>
      <c r="I124" s="277" t="s">
        <v>1261</v>
      </c>
      <c r="J124" s="277">
        <v>120</v>
      </c>
      <c r="K124" s="318"/>
    </row>
    <row r="125" spans="2:11" ht="15" customHeight="1">
      <c r="B125" s="316"/>
      <c r="C125" s="277" t="s">
        <v>1307</v>
      </c>
      <c r="D125" s="277"/>
      <c r="E125" s="277"/>
      <c r="F125" s="296" t="s">
        <v>1259</v>
      </c>
      <c r="G125" s="277"/>
      <c r="H125" s="277" t="s">
        <v>1308</v>
      </c>
      <c r="I125" s="277" t="s">
        <v>1261</v>
      </c>
      <c r="J125" s="277" t="s">
        <v>1309</v>
      </c>
      <c r="K125" s="318"/>
    </row>
    <row r="126" spans="2:11" ht="15" customHeight="1">
      <c r="B126" s="316"/>
      <c r="C126" s="277" t="s">
        <v>1208</v>
      </c>
      <c r="D126" s="277"/>
      <c r="E126" s="277"/>
      <c r="F126" s="296" t="s">
        <v>1259</v>
      </c>
      <c r="G126" s="277"/>
      <c r="H126" s="277" t="s">
        <v>1310</v>
      </c>
      <c r="I126" s="277" t="s">
        <v>1261</v>
      </c>
      <c r="J126" s="277" t="s">
        <v>1309</v>
      </c>
      <c r="K126" s="318"/>
    </row>
    <row r="127" spans="2:11" ht="15" customHeight="1">
      <c r="B127" s="316"/>
      <c r="C127" s="277" t="s">
        <v>1270</v>
      </c>
      <c r="D127" s="277"/>
      <c r="E127" s="277"/>
      <c r="F127" s="296" t="s">
        <v>1265</v>
      </c>
      <c r="G127" s="277"/>
      <c r="H127" s="277" t="s">
        <v>1271</v>
      </c>
      <c r="I127" s="277" t="s">
        <v>1261</v>
      </c>
      <c r="J127" s="277">
        <v>15</v>
      </c>
      <c r="K127" s="318"/>
    </row>
    <row r="128" spans="2:11" ht="15" customHeight="1">
      <c r="B128" s="316"/>
      <c r="C128" s="298" t="s">
        <v>1272</v>
      </c>
      <c r="D128" s="298"/>
      <c r="E128" s="298"/>
      <c r="F128" s="299" t="s">
        <v>1265</v>
      </c>
      <c r="G128" s="298"/>
      <c r="H128" s="298" t="s">
        <v>1273</v>
      </c>
      <c r="I128" s="298" t="s">
        <v>1261</v>
      </c>
      <c r="J128" s="298">
        <v>15</v>
      </c>
      <c r="K128" s="318"/>
    </row>
    <row r="129" spans="2:11" ht="15" customHeight="1">
      <c r="B129" s="316"/>
      <c r="C129" s="298" t="s">
        <v>1274</v>
      </c>
      <c r="D129" s="298"/>
      <c r="E129" s="298"/>
      <c r="F129" s="299" t="s">
        <v>1265</v>
      </c>
      <c r="G129" s="298"/>
      <c r="H129" s="298" t="s">
        <v>1275</v>
      </c>
      <c r="I129" s="298" t="s">
        <v>1261</v>
      </c>
      <c r="J129" s="298">
        <v>20</v>
      </c>
      <c r="K129" s="318"/>
    </row>
    <row r="130" spans="2:11" ht="15" customHeight="1">
      <c r="B130" s="316"/>
      <c r="C130" s="298" t="s">
        <v>1276</v>
      </c>
      <c r="D130" s="298"/>
      <c r="E130" s="298"/>
      <c r="F130" s="299" t="s">
        <v>1265</v>
      </c>
      <c r="G130" s="298"/>
      <c r="H130" s="298" t="s">
        <v>1277</v>
      </c>
      <c r="I130" s="298" t="s">
        <v>1261</v>
      </c>
      <c r="J130" s="298">
        <v>20</v>
      </c>
      <c r="K130" s="318"/>
    </row>
    <row r="131" spans="2:11" ht="15" customHeight="1">
      <c r="B131" s="316"/>
      <c r="C131" s="277" t="s">
        <v>1264</v>
      </c>
      <c r="D131" s="277"/>
      <c r="E131" s="277"/>
      <c r="F131" s="296" t="s">
        <v>1265</v>
      </c>
      <c r="G131" s="277"/>
      <c r="H131" s="277" t="s">
        <v>1298</v>
      </c>
      <c r="I131" s="277" t="s">
        <v>1261</v>
      </c>
      <c r="J131" s="277">
        <v>50</v>
      </c>
      <c r="K131" s="318"/>
    </row>
    <row r="132" spans="2:11" ht="15" customHeight="1">
      <c r="B132" s="316"/>
      <c r="C132" s="277" t="s">
        <v>1278</v>
      </c>
      <c r="D132" s="277"/>
      <c r="E132" s="277"/>
      <c r="F132" s="296" t="s">
        <v>1265</v>
      </c>
      <c r="G132" s="277"/>
      <c r="H132" s="277" t="s">
        <v>1298</v>
      </c>
      <c r="I132" s="277" t="s">
        <v>1261</v>
      </c>
      <c r="J132" s="277">
        <v>50</v>
      </c>
      <c r="K132" s="318"/>
    </row>
    <row r="133" spans="2:11" ht="15" customHeight="1">
      <c r="B133" s="316"/>
      <c r="C133" s="277" t="s">
        <v>1284</v>
      </c>
      <c r="D133" s="277"/>
      <c r="E133" s="277"/>
      <c r="F133" s="296" t="s">
        <v>1265</v>
      </c>
      <c r="G133" s="277"/>
      <c r="H133" s="277" t="s">
        <v>1298</v>
      </c>
      <c r="I133" s="277" t="s">
        <v>1261</v>
      </c>
      <c r="J133" s="277">
        <v>50</v>
      </c>
      <c r="K133" s="318"/>
    </row>
    <row r="134" spans="2:11" ht="15" customHeight="1">
      <c r="B134" s="316"/>
      <c r="C134" s="277" t="s">
        <v>1286</v>
      </c>
      <c r="D134" s="277"/>
      <c r="E134" s="277"/>
      <c r="F134" s="296" t="s">
        <v>1265</v>
      </c>
      <c r="G134" s="277"/>
      <c r="H134" s="277" t="s">
        <v>1298</v>
      </c>
      <c r="I134" s="277" t="s">
        <v>1261</v>
      </c>
      <c r="J134" s="277">
        <v>50</v>
      </c>
      <c r="K134" s="318"/>
    </row>
    <row r="135" spans="2:11" ht="15" customHeight="1">
      <c r="B135" s="316"/>
      <c r="C135" s="277" t="s">
        <v>144</v>
      </c>
      <c r="D135" s="277"/>
      <c r="E135" s="277"/>
      <c r="F135" s="296" t="s">
        <v>1265</v>
      </c>
      <c r="G135" s="277"/>
      <c r="H135" s="277" t="s">
        <v>1311</v>
      </c>
      <c r="I135" s="277" t="s">
        <v>1261</v>
      </c>
      <c r="J135" s="277">
        <v>255</v>
      </c>
      <c r="K135" s="318"/>
    </row>
    <row r="136" spans="2:11" ht="15" customHeight="1">
      <c r="B136" s="316"/>
      <c r="C136" s="277" t="s">
        <v>1288</v>
      </c>
      <c r="D136" s="277"/>
      <c r="E136" s="277"/>
      <c r="F136" s="296" t="s">
        <v>1259</v>
      </c>
      <c r="G136" s="277"/>
      <c r="H136" s="277" t="s">
        <v>1312</v>
      </c>
      <c r="I136" s="277" t="s">
        <v>1290</v>
      </c>
      <c r="J136" s="277"/>
      <c r="K136" s="318"/>
    </row>
    <row r="137" spans="2:11" ht="15" customHeight="1">
      <c r="B137" s="316"/>
      <c r="C137" s="277" t="s">
        <v>1291</v>
      </c>
      <c r="D137" s="277"/>
      <c r="E137" s="277"/>
      <c r="F137" s="296" t="s">
        <v>1259</v>
      </c>
      <c r="G137" s="277"/>
      <c r="H137" s="277" t="s">
        <v>1313</v>
      </c>
      <c r="I137" s="277" t="s">
        <v>1293</v>
      </c>
      <c r="J137" s="277"/>
      <c r="K137" s="318"/>
    </row>
    <row r="138" spans="2:11" ht="15" customHeight="1">
      <c r="B138" s="316"/>
      <c r="C138" s="277" t="s">
        <v>1294</v>
      </c>
      <c r="D138" s="277"/>
      <c r="E138" s="277"/>
      <c r="F138" s="296" t="s">
        <v>1259</v>
      </c>
      <c r="G138" s="277"/>
      <c r="H138" s="277" t="s">
        <v>1294</v>
      </c>
      <c r="I138" s="277" t="s">
        <v>1293</v>
      </c>
      <c r="J138" s="277"/>
      <c r="K138" s="318"/>
    </row>
    <row r="139" spans="2:11" ht="15" customHeight="1">
      <c r="B139" s="316"/>
      <c r="C139" s="277" t="s">
        <v>39</v>
      </c>
      <c r="D139" s="277"/>
      <c r="E139" s="277"/>
      <c r="F139" s="296" t="s">
        <v>1259</v>
      </c>
      <c r="G139" s="277"/>
      <c r="H139" s="277" t="s">
        <v>1314</v>
      </c>
      <c r="I139" s="277" t="s">
        <v>1293</v>
      </c>
      <c r="J139" s="277"/>
      <c r="K139" s="318"/>
    </row>
    <row r="140" spans="2:11" ht="15" customHeight="1">
      <c r="B140" s="316"/>
      <c r="C140" s="277" t="s">
        <v>1315</v>
      </c>
      <c r="D140" s="277"/>
      <c r="E140" s="277"/>
      <c r="F140" s="296" t="s">
        <v>1259</v>
      </c>
      <c r="G140" s="277"/>
      <c r="H140" s="277" t="s">
        <v>1316</v>
      </c>
      <c r="I140" s="277" t="s">
        <v>1293</v>
      </c>
      <c r="J140" s="277"/>
      <c r="K140" s="318"/>
    </row>
    <row r="141" spans="2:11" ht="15" customHeight="1">
      <c r="B141" s="319"/>
      <c r="C141" s="320"/>
      <c r="D141" s="320"/>
      <c r="E141" s="320"/>
      <c r="F141" s="320"/>
      <c r="G141" s="320"/>
      <c r="H141" s="320"/>
      <c r="I141" s="320"/>
      <c r="J141" s="320"/>
      <c r="K141" s="321"/>
    </row>
    <row r="142" spans="2:11" ht="18.75" customHeight="1">
      <c r="B142" s="273"/>
      <c r="C142" s="273"/>
      <c r="D142" s="273"/>
      <c r="E142" s="273"/>
      <c r="F142" s="308"/>
      <c r="G142" s="273"/>
      <c r="H142" s="273"/>
      <c r="I142" s="273"/>
      <c r="J142" s="273"/>
      <c r="K142" s="273"/>
    </row>
    <row r="143" spans="2:11" ht="18.75" customHeight="1">
      <c r="B143" s="283"/>
      <c r="C143" s="283"/>
      <c r="D143" s="283"/>
      <c r="E143" s="283"/>
      <c r="F143" s="283"/>
      <c r="G143" s="283"/>
      <c r="H143" s="283"/>
      <c r="I143" s="283"/>
      <c r="J143" s="283"/>
      <c r="K143" s="283"/>
    </row>
    <row r="144" spans="2:11" ht="7.5" customHeight="1">
      <c r="B144" s="284"/>
      <c r="C144" s="285"/>
      <c r="D144" s="285"/>
      <c r="E144" s="285"/>
      <c r="F144" s="285"/>
      <c r="G144" s="285"/>
      <c r="H144" s="285"/>
      <c r="I144" s="285"/>
      <c r="J144" s="285"/>
      <c r="K144" s="286"/>
    </row>
    <row r="145" spans="2:11" ht="45" customHeight="1">
      <c r="B145" s="287"/>
      <c r="C145" s="393" t="s">
        <v>1317</v>
      </c>
      <c r="D145" s="393"/>
      <c r="E145" s="393"/>
      <c r="F145" s="393"/>
      <c r="G145" s="393"/>
      <c r="H145" s="393"/>
      <c r="I145" s="393"/>
      <c r="J145" s="393"/>
      <c r="K145" s="288"/>
    </row>
    <row r="146" spans="2:11" ht="17.25" customHeight="1">
      <c r="B146" s="287"/>
      <c r="C146" s="289" t="s">
        <v>1253</v>
      </c>
      <c r="D146" s="289"/>
      <c r="E146" s="289"/>
      <c r="F146" s="289" t="s">
        <v>1254</v>
      </c>
      <c r="G146" s="290"/>
      <c r="H146" s="289" t="s">
        <v>139</v>
      </c>
      <c r="I146" s="289" t="s">
        <v>58</v>
      </c>
      <c r="J146" s="289" t="s">
        <v>1255</v>
      </c>
      <c r="K146" s="288"/>
    </row>
    <row r="147" spans="2:11" ht="17.25" customHeight="1">
      <c r="B147" s="287"/>
      <c r="C147" s="291" t="s">
        <v>1256</v>
      </c>
      <c r="D147" s="291"/>
      <c r="E147" s="291"/>
      <c r="F147" s="292" t="s">
        <v>1257</v>
      </c>
      <c r="G147" s="293"/>
      <c r="H147" s="291"/>
      <c r="I147" s="291"/>
      <c r="J147" s="291" t="s">
        <v>1258</v>
      </c>
      <c r="K147" s="288"/>
    </row>
    <row r="148" spans="2:11" ht="5.25" customHeight="1">
      <c r="B148" s="297"/>
      <c r="C148" s="294"/>
      <c r="D148" s="294"/>
      <c r="E148" s="294"/>
      <c r="F148" s="294"/>
      <c r="G148" s="295"/>
      <c r="H148" s="294"/>
      <c r="I148" s="294"/>
      <c r="J148" s="294"/>
      <c r="K148" s="318"/>
    </row>
    <row r="149" spans="2:11" ht="15" customHeight="1">
      <c r="B149" s="297"/>
      <c r="C149" s="322" t="s">
        <v>1262</v>
      </c>
      <c r="D149" s="277"/>
      <c r="E149" s="277"/>
      <c r="F149" s="323" t="s">
        <v>1259</v>
      </c>
      <c r="G149" s="277"/>
      <c r="H149" s="322" t="s">
        <v>1298</v>
      </c>
      <c r="I149" s="322" t="s">
        <v>1261</v>
      </c>
      <c r="J149" s="322">
        <v>120</v>
      </c>
      <c r="K149" s="318"/>
    </row>
    <row r="150" spans="2:11" ht="15" customHeight="1">
      <c r="B150" s="297"/>
      <c r="C150" s="322" t="s">
        <v>1307</v>
      </c>
      <c r="D150" s="277"/>
      <c r="E150" s="277"/>
      <c r="F150" s="323" t="s">
        <v>1259</v>
      </c>
      <c r="G150" s="277"/>
      <c r="H150" s="322" t="s">
        <v>1318</v>
      </c>
      <c r="I150" s="322" t="s">
        <v>1261</v>
      </c>
      <c r="J150" s="322" t="s">
        <v>1309</v>
      </c>
      <c r="K150" s="318"/>
    </row>
    <row r="151" spans="2:11" ht="15" customHeight="1">
      <c r="B151" s="297"/>
      <c r="C151" s="322" t="s">
        <v>1208</v>
      </c>
      <c r="D151" s="277"/>
      <c r="E151" s="277"/>
      <c r="F151" s="323" t="s">
        <v>1259</v>
      </c>
      <c r="G151" s="277"/>
      <c r="H151" s="322" t="s">
        <v>1319</v>
      </c>
      <c r="I151" s="322" t="s">
        <v>1261</v>
      </c>
      <c r="J151" s="322" t="s">
        <v>1309</v>
      </c>
      <c r="K151" s="318"/>
    </row>
    <row r="152" spans="2:11" ht="15" customHeight="1">
      <c r="B152" s="297"/>
      <c r="C152" s="322" t="s">
        <v>1264</v>
      </c>
      <c r="D152" s="277"/>
      <c r="E152" s="277"/>
      <c r="F152" s="323" t="s">
        <v>1265</v>
      </c>
      <c r="G152" s="277"/>
      <c r="H152" s="322" t="s">
        <v>1298</v>
      </c>
      <c r="I152" s="322" t="s">
        <v>1261</v>
      </c>
      <c r="J152" s="322">
        <v>50</v>
      </c>
      <c r="K152" s="318"/>
    </row>
    <row r="153" spans="2:11" ht="15" customHeight="1">
      <c r="B153" s="297"/>
      <c r="C153" s="322" t="s">
        <v>1267</v>
      </c>
      <c r="D153" s="277"/>
      <c r="E153" s="277"/>
      <c r="F153" s="323" t="s">
        <v>1259</v>
      </c>
      <c r="G153" s="277"/>
      <c r="H153" s="322" t="s">
        <v>1298</v>
      </c>
      <c r="I153" s="322" t="s">
        <v>1269</v>
      </c>
      <c r="J153" s="322"/>
      <c r="K153" s="318"/>
    </row>
    <row r="154" spans="2:11" ht="15" customHeight="1">
      <c r="B154" s="297"/>
      <c r="C154" s="322" t="s">
        <v>1278</v>
      </c>
      <c r="D154" s="277"/>
      <c r="E154" s="277"/>
      <c r="F154" s="323" t="s">
        <v>1265</v>
      </c>
      <c r="G154" s="277"/>
      <c r="H154" s="322" t="s">
        <v>1298</v>
      </c>
      <c r="I154" s="322" t="s">
        <v>1261</v>
      </c>
      <c r="J154" s="322">
        <v>50</v>
      </c>
      <c r="K154" s="318"/>
    </row>
    <row r="155" spans="2:11" ht="15" customHeight="1">
      <c r="B155" s="297"/>
      <c r="C155" s="322" t="s">
        <v>1286</v>
      </c>
      <c r="D155" s="277"/>
      <c r="E155" s="277"/>
      <c r="F155" s="323" t="s">
        <v>1265</v>
      </c>
      <c r="G155" s="277"/>
      <c r="H155" s="322" t="s">
        <v>1298</v>
      </c>
      <c r="I155" s="322" t="s">
        <v>1261</v>
      </c>
      <c r="J155" s="322">
        <v>50</v>
      </c>
      <c r="K155" s="318"/>
    </row>
    <row r="156" spans="2:11" ht="15" customHeight="1">
      <c r="B156" s="297"/>
      <c r="C156" s="322" t="s">
        <v>1284</v>
      </c>
      <c r="D156" s="277"/>
      <c r="E156" s="277"/>
      <c r="F156" s="323" t="s">
        <v>1265</v>
      </c>
      <c r="G156" s="277"/>
      <c r="H156" s="322" t="s">
        <v>1298</v>
      </c>
      <c r="I156" s="322" t="s">
        <v>1261</v>
      </c>
      <c r="J156" s="322">
        <v>50</v>
      </c>
      <c r="K156" s="318"/>
    </row>
    <row r="157" spans="2:11" ht="15" customHeight="1">
      <c r="B157" s="297"/>
      <c r="C157" s="322" t="s">
        <v>104</v>
      </c>
      <c r="D157" s="277"/>
      <c r="E157" s="277"/>
      <c r="F157" s="323" t="s">
        <v>1259</v>
      </c>
      <c r="G157" s="277"/>
      <c r="H157" s="322" t="s">
        <v>1320</v>
      </c>
      <c r="I157" s="322" t="s">
        <v>1261</v>
      </c>
      <c r="J157" s="322" t="s">
        <v>1321</v>
      </c>
      <c r="K157" s="318"/>
    </row>
    <row r="158" spans="2:11" ht="15" customHeight="1">
      <c r="B158" s="297"/>
      <c r="C158" s="322" t="s">
        <v>1322</v>
      </c>
      <c r="D158" s="277"/>
      <c r="E158" s="277"/>
      <c r="F158" s="323" t="s">
        <v>1259</v>
      </c>
      <c r="G158" s="277"/>
      <c r="H158" s="322" t="s">
        <v>1323</v>
      </c>
      <c r="I158" s="322" t="s">
        <v>1293</v>
      </c>
      <c r="J158" s="322"/>
      <c r="K158" s="318"/>
    </row>
    <row r="159" spans="2:11" ht="15" customHeight="1">
      <c r="B159" s="324"/>
      <c r="C159" s="306"/>
      <c r="D159" s="306"/>
      <c r="E159" s="306"/>
      <c r="F159" s="306"/>
      <c r="G159" s="306"/>
      <c r="H159" s="306"/>
      <c r="I159" s="306"/>
      <c r="J159" s="306"/>
      <c r="K159" s="325"/>
    </row>
    <row r="160" spans="2:11" ht="18.75" customHeight="1">
      <c r="B160" s="273"/>
      <c r="C160" s="277"/>
      <c r="D160" s="277"/>
      <c r="E160" s="277"/>
      <c r="F160" s="296"/>
      <c r="G160" s="277"/>
      <c r="H160" s="277"/>
      <c r="I160" s="277"/>
      <c r="J160" s="277"/>
      <c r="K160" s="273"/>
    </row>
    <row r="161" spans="2:11" ht="18.75" customHeight="1">
      <c r="B161" s="283"/>
      <c r="C161" s="283"/>
      <c r="D161" s="283"/>
      <c r="E161" s="283"/>
      <c r="F161" s="283"/>
      <c r="G161" s="283"/>
      <c r="H161" s="283"/>
      <c r="I161" s="283"/>
      <c r="J161" s="283"/>
      <c r="K161" s="283"/>
    </row>
    <row r="162" spans="2:11" ht="7.5" customHeight="1">
      <c r="B162" s="265"/>
      <c r="C162" s="266"/>
      <c r="D162" s="266"/>
      <c r="E162" s="266"/>
      <c r="F162" s="266"/>
      <c r="G162" s="266"/>
      <c r="H162" s="266"/>
      <c r="I162" s="266"/>
      <c r="J162" s="266"/>
      <c r="K162" s="267"/>
    </row>
    <row r="163" spans="2:11" ht="45" customHeight="1">
      <c r="B163" s="268"/>
      <c r="C163" s="392" t="s">
        <v>1324</v>
      </c>
      <c r="D163" s="392"/>
      <c r="E163" s="392"/>
      <c r="F163" s="392"/>
      <c r="G163" s="392"/>
      <c r="H163" s="392"/>
      <c r="I163" s="392"/>
      <c r="J163" s="392"/>
      <c r="K163" s="269"/>
    </row>
    <row r="164" spans="2:11" ht="17.25" customHeight="1">
      <c r="B164" s="268"/>
      <c r="C164" s="289" t="s">
        <v>1253</v>
      </c>
      <c r="D164" s="289"/>
      <c r="E164" s="289"/>
      <c r="F164" s="289" t="s">
        <v>1254</v>
      </c>
      <c r="G164" s="326"/>
      <c r="H164" s="327" t="s">
        <v>139</v>
      </c>
      <c r="I164" s="327" t="s">
        <v>58</v>
      </c>
      <c r="J164" s="289" t="s">
        <v>1255</v>
      </c>
      <c r="K164" s="269"/>
    </row>
    <row r="165" spans="2:11" ht="17.25" customHeight="1">
      <c r="B165" s="270"/>
      <c r="C165" s="291" t="s">
        <v>1256</v>
      </c>
      <c r="D165" s="291"/>
      <c r="E165" s="291"/>
      <c r="F165" s="292" t="s">
        <v>1257</v>
      </c>
      <c r="G165" s="328"/>
      <c r="H165" s="329"/>
      <c r="I165" s="329"/>
      <c r="J165" s="291" t="s">
        <v>1258</v>
      </c>
      <c r="K165" s="271"/>
    </row>
    <row r="166" spans="2:11" ht="5.25" customHeight="1">
      <c r="B166" s="297"/>
      <c r="C166" s="294"/>
      <c r="D166" s="294"/>
      <c r="E166" s="294"/>
      <c r="F166" s="294"/>
      <c r="G166" s="295"/>
      <c r="H166" s="294"/>
      <c r="I166" s="294"/>
      <c r="J166" s="294"/>
      <c r="K166" s="318"/>
    </row>
    <row r="167" spans="2:11" ht="15" customHeight="1">
      <c r="B167" s="297"/>
      <c r="C167" s="277" t="s">
        <v>1262</v>
      </c>
      <c r="D167" s="277"/>
      <c r="E167" s="277"/>
      <c r="F167" s="296" t="s">
        <v>1259</v>
      </c>
      <c r="G167" s="277"/>
      <c r="H167" s="277" t="s">
        <v>1298</v>
      </c>
      <c r="I167" s="277" t="s">
        <v>1261</v>
      </c>
      <c r="J167" s="277">
        <v>120</v>
      </c>
      <c r="K167" s="318"/>
    </row>
    <row r="168" spans="2:11" ht="15" customHeight="1">
      <c r="B168" s="297"/>
      <c r="C168" s="277" t="s">
        <v>1307</v>
      </c>
      <c r="D168" s="277"/>
      <c r="E168" s="277"/>
      <c r="F168" s="296" t="s">
        <v>1259</v>
      </c>
      <c r="G168" s="277"/>
      <c r="H168" s="277" t="s">
        <v>1308</v>
      </c>
      <c r="I168" s="277" t="s">
        <v>1261</v>
      </c>
      <c r="J168" s="277" t="s">
        <v>1309</v>
      </c>
      <c r="K168" s="318"/>
    </row>
    <row r="169" spans="2:11" ht="15" customHeight="1">
      <c r="B169" s="297"/>
      <c r="C169" s="277" t="s">
        <v>1208</v>
      </c>
      <c r="D169" s="277"/>
      <c r="E169" s="277"/>
      <c r="F169" s="296" t="s">
        <v>1259</v>
      </c>
      <c r="G169" s="277"/>
      <c r="H169" s="277" t="s">
        <v>1325</v>
      </c>
      <c r="I169" s="277" t="s">
        <v>1261</v>
      </c>
      <c r="J169" s="277" t="s">
        <v>1309</v>
      </c>
      <c r="K169" s="318"/>
    </row>
    <row r="170" spans="2:11" ht="15" customHeight="1">
      <c r="B170" s="297"/>
      <c r="C170" s="277" t="s">
        <v>1264</v>
      </c>
      <c r="D170" s="277"/>
      <c r="E170" s="277"/>
      <c r="F170" s="296" t="s">
        <v>1265</v>
      </c>
      <c r="G170" s="277"/>
      <c r="H170" s="277" t="s">
        <v>1325</v>
      </c>
      <c r="I170" s="277" t="s">
        <v>1261</v>
      </c>
      <c r="J170" s="277">
        <v>50</v>
      </c>
      <c r="K170" s="318"/>
    </row>
    <row r="171" spans="2:11" ht="15" customHeight="1">
      <c r="B171" s="297"/>
      <c r="C171" s="277" t="s">
        <v>1267</v>
      </c>
      <c r="D171" s="277"/>
      <c r="E171" s="277"/>
      <c r="F171" s="296" t="s">
        <v>1259</v>
      </c>
      <c r="G171" s="277"/>
      <c r="H171" s="277" t="s">
        <v>1325</v>
      </c>
      <c r="I171" s="277" t="s">
        <v>1269</v>
      </c>
      <c r="J171" s="277"/>
      <c r="K171" s="318"/>
    </row>
    <row r="172" spans="2:11" ht="15" customHeight="1">
      <c r="B172" s="297"/>
      <c r="C172" s="277" t="s">
        <v>1278</v>
      </c>
      <c r="D172" s="277"/>
      <c r="E172" s="277"/>
      <c r="F172" s="296" t="s">
        <v>1265</v>
      </c>
      <c r="G172" s="277"/>
      <c r="H172" s="277" t="s">
        <v>1325</v>
      </c>
      <c r="I172" s="277" t="s">
        <v>1261</v>
      </c>
      <c r="J172" s="277">
        <v>50</v>
      </c>
      <c r="K172" s="318"/>
    </row>
    <row r="173" spans="2:11" ht="15" customHeight="1">
      <c r="B173" s="297"/>
      <c r="C173" s="277" t="s">
        <v>1286</v>
      </c>
      <c r="D173" s="277"/>
      <c r="E173" s="277"/>
      <c r="F173" s="296" t="s">
        <v>1265</v>
      </c>
      <c r="G173" s="277"/>
      <c r="H173" s="277" t="s">
        <v>1325</v>
      </c>
      <c r="I173" s="277" t="s">
        <v>1261</v>
      </c>
      <c r="J173" s="277">
        <v>50</v>
      </c>
      <c r="K173" s="318"/>
    </row>
    <row r="174" spans="2:11" ht="15" customHeight="1">
      <c r="B174" s="297"/>
      <c r="C174" s="277" t="s">
        <v>1284</v>
      </c>
      <c r="D174" s="277"/>
      <c r="E174" s="277"/>
      <c r="F174" s="296" t="s">
        <v>1265</v>
      </c>
      <c r="G174" s="277"/>
      <c r="H174" s="277" t="s">
        <v>1325</v>
      </c>
      <c r="I174" s="277" t="s">
        <v>1261</v>
      </c>
      <c r="J174" s="277">
        <v>50</v>
      </c>
      <c r="K174" s="318"/>
    </row>
    <row r="175" spans="2:11" ht="15" customHeight="1">
      <c r="B175" s="297"/>
      <c r="C175" s="277" t="s">
        <v>138</v>
      </c>
      <c r="D175" s="277"/>
      <c r="E175" s="277"/>
      <c r="F175" s="296" t="s">
        <v>1259</v>
      </c>
      <c r="G175" s="277"/>
      <c r="H175" s="277" t="s">
        <v>1326</v>
      </c>
      <c r="I175" s="277" t="s">
        <v>1327</v>
      </c>
      <c r="J175" s="277"/>
      <c r="K175" s="318"/>
    </row>
    <row r="176" spans="2:11" ht="15" customHeight="1">
      <c r="B176" s="297"/>
      <c r="C176" s="277" t="s">
        <v>58</v>
      </c>
      <c r="D176" s="277"/>
      <c r="E176" s="277"/>
      <c r="F176" s="296" t="s">
        <v>1259</v>
      </c>
      <c r="G176" s="277"/>
      <c r="H176" s="277" t="s">
        <v>1328</v>
      </c>
      <c r="I176" s="277" t="s">
        <v>1329</v>
      </c>
      <c r="J176" s="277">
        <v>1</v>
      </c>
      <c r="K176" s="318"/>
    </row>
    <row r="177" spans="2:11" ht="15" customHeight="1">
      <c r="B177" s="297"/>
      <c r="C177" s="277" t="s">
        <v>54</v>
      </c>
      <c r="D177" s="277"/>
      <c r="E177" s="277"/>
      <c r="F177" s="296" t="s">
        <v>1259</v>
      </c>
      <c r="G177" s="277"/>
      <c r="H177" s="277" t="s">
        <v>1330</v>
      </c>
      <c r="I177" s="277" t="s">
        <v>1261</v>
      </c>
      <c r="J177" s="277">
        <v>20</v>
      </c>
      <c r="K177" s="318"/>
    </row>
    <row r="178" spans="2:11" ht="15" customHeight="1">
      <c r="B178" s="297"/>
      <c r="C178" s="277" t="s">
        <v>139</v>
      </c>
      <c r="D178" s="277"/>
      <c r="E178" s="277"/>
      <c r="F178" s="296" t="s">
        <v>1259</v>
      </c>
      <c r="G178" s="277"/>
      <c r="H178" s="277" t="s">
        <v>1331</v>
      </c>
      <c r="I178" s="277" t="s">
        <v>1261</v>
      </c>
      <c r="J178" s="277">
        <v>255</v>
      </c>
      <c r="K178" s="318"/>
    </row>
    <row r="179" spans="2:11" ht="15" customHeight="1">
      <c r="B179" s="297"/>
      <c r="C179" s="277" t="s">
        <v>140</v>
      </c>
      <c r="D179" s="277"/>
      <c r="E179" s="277"/>
      <c r="F179" s="296" t="s">
        <v>1259</v>
      </c>
      <c r="G179" s="277"/>
      <c r="H179" s="277" t="s">
        <v>1224</v>
      </c>
      <c r="I179" s="277" t="s">
        <v>1261</v>
      </c>
      <c r="J179" s="277">
        <v>10</v>
      </c>
      <c r="K179" s="318"/>
    </row>
    <row r="180" spans="2:11" ht="15" customHeight="1">
      <c r="B180" s="297"/>
      <c r="C180" s="277" t="s">
        <v>141</v>
      </c>
      <c r="D180" s="277"/>
      <c r="E180" s="277"/>
      <c r="F180" s="296" t="s">
        <v>1259</v>
      </c>
      <c r="G180" s="277"/>
      <c r="H180" s="277" t="s">
        <v>1332</v>
      </c>
      <c r="I180" s="277" t="s">
        <v>1293</v>
      </c>
      <c r="J180" s="277"/>
      <c r="K180" s="318"/>
    </row>
    <row r="181" spans="2:11" ht="15" customHeight="1">
      <c r="B181" s="297"/>
      <c r="C181" s="277" t="s">
        <v>1333</v>
      </c>
      <c r="D181" s="277"/>
      <c r="E181" s="277"/>
      <c r="F181" s="296" t="s">
        <v>1259</v>
      </c>
      <c r="G181" s="277"/>
      <c r="H181" s="277" t="s">
        <v>1334</v>
      </c>
      <c r="I181" s="277" t="s">
        <v>1293</v>
      </c>
      <c r="J181" s="277"/>
      <c r="K181" s="318"/>
    </row>
    <row r="182" spans="2:11" ht="15" customHeight="1">
      <c r="B182" s="297"/>
      <c r="C182" s="277" t="s">
        <v>1322</v>
      </c>
      <c r="D182" s="277"/>
      <c r="E182" s="277"/>
      <c r="F182" s="296" t="s">
        <v>1259</v>
      </c>
      <c r="G182" s="277"/>
      <c r="H182" s="277" t="s">
        <v>1335</v>
      </c>
      <c r="I182" s="277" t="s">
        <v>1293</v>
      </c>
      <c r="J182" s="277"/>
      <c r="K182" s="318"/>
    </row>
    <row r="183" spans="2:11" ht="15" customHeight="1">
      <c r="B183" s="297"/>
      <c r="C183" s="277" t="s">
        <v>143</v>
      </c>
      <c r="D183" s="277"/>
      <c r="E183" s="277"/>
      <c r="F183" s="296" t="s">
        <v>1265</v>
      </c>
      <c r="G183" s="277"/>
      <c r="H183" s="277" t="s">
        <v>1336</v>
      </c>
      <c r="I183" s="277" t="s">
        <v>1261</v>
      </c>
      <c r="J183" s="277">
        <v>50</v>
      </c>
      <c r="K183" s="318"/>
    </row>
    <row r="184" spans="2:11" ht="15" customHeight="1">
      <c r="B184" s="297"/>
      <c r="C184" s="277" t="s">
        <v>1337</v>
      </c>
      <c r="D184" s="277"/>
      <c r="E184" s="277"/>
      <c r="F184" s="296" t="s">
        <v>1265</v>
      </c>
      <c r="G184" s="277"/>
      <c r="H184" s="277" t="s">
        <v>1338</v>
      </c>
      <c r="I184" s="277" t="s">
        <v>1339</v>
      </c>
      <c r="J184" s="277"/>
      <c r="K184" s="318"/>
    </row>
    <row r="185" spans="2:11" ht="15" customHeight="1">
      <c r="B185" s="297"/>
      <c r="C185" s="277" t="s">
        <v>1340</v>
      </c>
      <c r="D185" s="277"/>
      <c r="E185" s="277"/>
      <c r="F185" s="296" t="s">
        <v>1265</v>
      </c>
      <c r="G185" s="277"/>
      <c r="H185" s="277" t="s">
        <v>1341</v>
      </c>
      <c r="I185" s="277" t="s">
        <v>1339</v>
      </c>
      <c r="J185" s="277"/>
      <c r="K185" s="318"/>
    </row>
    <row r="186" spans="2:11" ht="15" customHeight="1">
      <c r="B186" s="297"/>
      <c r="C186" s="277" t="s">
        <v>1342</v>
      </c>
      <c r="D186" s="277"/>
      <c r="E186" s="277"/>
      <c r="F186" s="296" t="s">
        <v>1265</v>
      </c>
      <c r="G186" s="277"/>
      <c r="H186" s="277" t="s">
        <v>1343</v>
      </c>
      <c r="I186" s="277" t="s">
        <v>1339</v>
      </c>
      <c r="J186" s="277"/>
      <c r="K186" s="318"/>
    </row>
    <row r="187" spans="2:11" ht="15" customHeight="1">
      <c r="B187" s="297"/>
      <c r="C187" s="330" t="s">
        <v>1344</v>
      </c>
      <c r="D187" s="277"/>
      <c r="E187" s="277"/>
      <c r="F187" s="296" t="s">
        <v>1265</v>
      </c>
      <c r="G187" s="277"/>
      <c r="H187" s="277" t="s">
        <v>1345</v>
      </c>
      <c r="I187" s="277" t="s">
        <v>1346</v>
      </c>
      <c r="J187" s="331" t="s">
        <v>1347</v>
      </c>
      <c r="K187" s="318"/>
    </row>
    <row r="188" spans="2:11" ht="15" customHeight="1">
      <c r="B188" s="297"/>
      <c r="C188" s="282" t="s">
        <v>43</v>
      </c>
      <c r="D188" s="277"/>
      <c r="E188" s="277"/>
      <c r="F188" s="296" t="s">
        <v>1259</v>
      </c>
      <c r="G188" s="277"/>
      <c r="H188" s="273" t="s">
        <v>1348</v>
      </c>
      <c r="I188" s="277" t="s">
        <v>1349</v>
      </c>
      <c r="J188" s="277"/>
      <c r="K188" s="318"/>
    </row>
    <row r="189" spans="2:11" ht="15" customHeight="1">
      <c r="B189" s="297"/>
      <c r="C189" s="282" t="s">
        <v>1350</v>
      </c>
      <c r="D189" s="277"/>
      <c r="E189" s="277"/>
      <c r="F189" s="296" t="s">
        <v>1259</v>
      </c>
      <c r="G189" s="277"/>
      <c r="H189" s="277" t="s">
        <v>1351</v>
      </c>
      <c r="I189" s="277" t="s">
        <v>1293</v>
      </c>
      <c r="J189" s="277"/>
      <c r="K189" s="318"/>
    </row>
    <row r="190" spans="2:11" ht="15" customHeight="1">
      <c r="B190" s="297"/>
      <c r="C190" s="282" t="s">
        <v>1352</v>
      </c>
      <c r="D190" s="277"/>
      <c r="E190" s="277"/>
      <c r="F190" s="296" t="s">
        <v>1259</v>
      </c>
      <c r="G190" s="277"/>
      <c r="H190" s="277" t="s">
        <v>1353</v>
      </c>
      <c r="I190" s="277" t="s">
        <v>1293</v>
      </c>
      <c r="J190" s="277"/>
      <c r="K190" s="318"/>
    </row>
    <row r="191" spans="2:11" ht="15" customHeight="1">
      <c r="B191" s="297"/>
      <c r="C191" s="282" t="s">
        <v>1354</v>
      </c>
      <c r="D191" s="277"/>
      <c r="E191" s="277"/>
      <c r="F191" s="296" t="s">
        <v>1265</v>
      </c>
      <c r="G191" s="277"/>
      <c r="H191" s="277" t="s">
        <v>1355</v>
      </c>
      <c r="I191" s="277" t="s">
        <v>1293</v>
      </c>
      <c r="J191" s="277"/>
      <c r="K191" s="318"/>
    </row>
    <row r="192" spans="2:11" ht="15" customHeight="1">
      <c r="B192" s="324"/>
      <c r="C192" s="332"/>
      <c r="D192" s="306"/>
      <c r="E192" s="306"/>
      <c r="F192" s="306"/>
      <c r="G192" s="306"/>
      <c r="H192" s="306"/>
      <c r="I192" s="306"/>
      <c r="J192" s="306"/>
      <c r="K192" s="325"/>
    </row>
    <row r="193" spans="2:11" ht="18.75" customHeight="1">
      <c r="B193" s="273"/>
      <c r="C193" s="277"/>
      <c r="D193" s="277"/>
      <c r="E193" s="277"/>
      <c r="F193" s="296"/>
      <c r="G193" s="277"/>
      <c r="H193" s="277"/>
      <c r="I193" s="277"/>
      <c r="J193" s="277"/>
      <c r="K193" s="273"/>
    </row>
    <row r="194" spans="2:11" ht="18.75" customHeight="1">
      <c r="B194" s="273"/>
      <c r="C194" s="277"/>
      <c r="D194" s="277"/>
      <c r="E194" s="277"/>
      <c r="F194" s="296"/>
      <c r="G194" s="277"/>
      <c r="H194" s="277"/>
      <c r="I194" s="277"/>
      <c r="J194" s="277"/>
      <c r="K194" s="273"/>
    </row>
    <row r="195" spans="2:11" ht="18.75" customHeight="1">
      <c r="B195" s="283"/>
      <c r="C195" s="283"/>
      <c r="D195" s="283"/>
      <c r="E195" s="283"/>
      <c r="F195" s="283"/>
      <c r="G195" s="283"/>
      <c r="H195" s="283"/>
      <c r="I195" s="283"/>
      <c r="J195" s="283"/>
      <c r="K195" s="283"/>
    </row>
    <row r="196" spans="2:11" ht="13.5">
      <c r="B196" s="265"/>
      <c r="C196" s="266"/>
      <c r="D196" s="266"/>
      <c r="E196" s="266"/>
      <c r="F196" s="266"/>
      <c r="G196" s="266"/>
      <c r="H196" s="266"/>
      <c r="I196" s="266"/>
      <c r="J196" s="266"/>
      <c r="K196" s="267"/>
    </row>
    <row r="197" spans="2:11" ht="21">
      <c r="B197" s="268"/>
      <c r="C197" s="392" t="s">
        <v>1356</v>
      </c>
      <c r="D197" s="392"/>
      <c r="E197" s="392"/>
      <c r="F197" s="392"/>
      <c r="G197" s="392"/>
      <c r="H197" s="392"/>
      <c r="I197" s="392"/>
      <c r="J197" s="392"/>
      <c r="K197" s="269"/>
    </row>
    <row r="198" spans="2:11" ht="25.5" customHeight="1">
      <c r="B198" s="268"/>
      <c r="C198" s="333" t="s">
        <v>1357</v>
      </c>
      <c r="D198" s="333"/>
      <c r="E198" s="333"/>
      <c r="F198" s="333" t="s">
        <v>1358</v>
      </c>
      <c r="G198" s="334"/>
      <c r="H198" s="391" t="s">
        <v>1359</v>
      </c>
      <c r="I198" s="391"/>
      <c r="J198" s="391"/>
      <c r="K198" s="269"/>
    </row>
    <row r="199" spans="2:11" ht="5.25" customHeight="1">
      <c r="B199" s="297"/>
      <c r="C199" s="294"/>
      <c r="D199" s="294"/>
      <c r="E199" s="294"/>
      <c r="F199" s="294"/>
      <c r="G199" s="277"/>
      <c r="H199" s="294"/>
      <c r="I199" s="294"/>
      <c r="J199" s="294"/>
      <c r="K199" s="318"/>
    </row>
    <row r="200" spans="2:11" ht="15" customHeight="1">
      <c r="B200" s="297"/>
      <c r="C200" s="277" t="s">
        <v>1349</v>
      </c>
      <c r="D200" s="277"/>
      <c r="E200" s="277"/>
      <c r="F200" s="296" t="s">
        <v>44</v>
      </c>
      <c r="G200" s="277"/>
      <c r="H200" s="389" t="s">
        <v>1360</v>
      </c>
      <c r="I200" s="389"/>
      <c r="J200" s="389"/>
      <c r="K200" s="318"/>
    </row>
    <row r="201" spans="2:11" ht="15" customHeight="1">
      <c r="B201" s="297"/>
      <c r="C201" s="303"/>
      <c r="D201" s="277"/>
      <c r="E201" s="277"/>
      <c r="F201" s="296" t="s">
        <v>45</v>
      </c>
      <c r="G201" s="277"/>
      <c r="H201" s="389" t="s">
        <v>1361</v>
      </c>
      <c r="I201" s="389"/>
      <c r="J201" s="389"/>
      <c r="K201" s="318"/>
    </row>
    <row r="202" spans="2:11" ht="15" customHeight="1">
      <c r="B202" s="297"/>
      <c r="C202" s="303"/>
      <c r="D202" s="277"/>
      <c r="E202" s="277"/>
      <c r="F202" s="296" t="s">
        <v>48</v>
      </c>
      <c r="G202" s="277"/>
      <c r="H202" s="389" t="s">
        <v>1362</v>
      </c>
      <c r="I202" s="389"/>
      <c r="J202" s="389"/>
      <c r="K202" s="318"/>
    </row>
    <row r="203" spans="2:11" ht="15" customHeight="1">
      <c r="B203" s="297"/>
      <c r="C203" s="277"/>
      <c r="D203" s="277"/>
      <c r="E203" s="277"/>
      <c r="F203" s="296" t="s">
        <v>46</v>
      </c>
      <c r="G203" s="277"/>
      <c r="H203" s="389" t="s">
        <v>1363</v>
      </c>
      <c r="I203" s="389"/>
      <c r="J203" s="389"/>
      <c r="K203" s="318"/>
    </row>
    <row r="204" spans="2:11" ht="15" customHeight="1">
      <c r="B204" s="297"/>
      <c r="C204" s="277"/>
      <c r="D204" s="277"/>
      <c r="E204" s="277"/>
      <c r="F204" s="296" t="s">
        <v>47</v>
      </c>
      <c r="G204" s="277"/>
      <c r="H204" s="389" t="s">
        <v>1364</v>
      </c>
      <c r="I204" s="389"/>
      <c r="J204" s="389"/>
      <c r="K204" s="318"/>
    </row>
    <row r="205" spans="2:11" ht="15" customHeight="1">
      <c r="B205" s="297"/>
      <c r="C205" s="277"/>
      <c r="D205" s="277"/>
      <c r="E205" s="277"/>
      <c r="F205" s="296"/>
      <c r="G205" s="277"/>
      <c r="H205" s="277"/>
      <c r="I205" s="277"/>
      <c r="J205" s="277"/>
      <c r="K205" s="318"/>
    </row>
    <row r="206" spans="2:11" ht="15" customHeight="1">
      <c r="B206" s="297"/>
      <c r="C206" s="277" t="s">
        <v>1305</v>
      </c>
      <c r="D206" s="277"/>
      <c r="E206" s="277"/>
      <c r="F206" s="296" t="s">
        <v>80</v>
      </c>
      <c r="G206" s="277"/>
      <c r="H206" s="389" t="s">
        <v>1365</v>
      </c>
      <c r="I206" s="389"/>
      <c r="J206" s="389"/>
      <c r="K206" s="318"/>
    </row>
    <row r="207" spans="2:11" ht="15" customHeight="1">
      <c r="B207" s="297"/>
      <c r="C207" s="303"/>
      <c r="D207" s="277"/>
      <c r="E207" s="277"/>
      <c r="F207" s="296" t="s">
        <v>1202</v>
      </c>
      <c r="G207" s="277"/>
      <c r="H207" s="389" t="s">
        <v>1203</v>
      </c>
      <c r="I207" s="389"/>
      <c r="J207" s="389"/>
      <c r="K207" s="318"/>
    </row>
    <row r="208" spans="2:11" ht="15" customHeight="1">
      <c r="B208" s="297"/>
      <c r="C208" s="277"/>
      <c r="D208" s="277"/>
      <c r="E208" s="277"/>
      <c r="F208" s="296" t="s">
        <v>1200</v>
      </c>
      <c r="G208" s="277"/>
      <c r="H208" s="389" t="s">
        <v>1366</v>
      </c>
      <c r="I208" s="389"/>
      <c r="J208" s="389"/>
      <c r="K208" s="318"/>
    </row>
    <row r="209" spans="2:11" ht="15" customHeight="1">
      <c r="B209" s="335"/>
      <c r="C209" s="303"/>
      <c r="D209" s="303"/>
      <c r="E209" s="303"/>
      <c r="F209" s="296" t="s">
        <v>1204</v>
      </c>
      <c r="G209" s="282"/>
      <c r="H209" s="390" t="s">
        <v>1205</v>
      </c>
      <c r="I209" s="390"/>
      <c r="J209" s="390"/>
      <c r="K209" s="336"/>
    </row>
    <row r="210" spans="2:11" ht="15" customHeight="1">
      <c r="B210" s="335"/>
      <c r="C210" s="303"/>
      <c r="D210" s="303"/>
      <c r="E210" s="303"/>
      <c r="F210" s="296" t="s">
        <v>1206</v>
      </c>
      <c r="G210" s="282"/>
      <c r="H210" s="390" t="s">
        <v>1367</v>
      </c>
      <c r="I210" s="390"/>
      <c r="J210" s="390"/>
      <c r="K210" s="336"/>
    </row>
    <row r="211" spans="2:11" ht="15" customHeight="1">
      <c r="B211" s="335"/>
      <c r="C211" s="303"/>
      <c r="D211" s="303"/>
      <c r="E211" s="303"/>
      <c r="F211" s="337"/>
      <c r="G211" s="282"/>
      <c r="H211" s="338"/>
      <c r="I211" s="338"/>
      <c r="J211" s="338"/>
      <c r="K211" s="336"/>
    </row>
    <row r="212" spans="2:11" ht="15" customHeight="1">
      <c r="B212" s="335"/>
      <c r="C212" s="277" t="s">
        <v>1329</v>
      </c>
      <c r="D212" s="303"/>
      <c r="E212" s="303"/>
      <c r="F212" s="296">
        <v>1</v>
      </c>
      <c r="G212" s="282"/>
      <c r="H212" s="390" t="s">
        <v>1368</v>
      </c>
      <c r="I212" s="390"/>
      <c r="J212" s="390"/>
      <c r="K212" s="336"/>
    </row>
    <row r="213" spans="2:11" ht="15" customHeight="1">
      <c r="B213" s="335"/>
      <c r="C213" s="303"/>
      <c r="D213" s="303"/>
      <c r="E213" s="303"/>
      <c r="F213" s="296">
        <v>2</v>
      </c>
      <c r="G213" s="282"/>
      <c r="H213" s="390" t="s">
        <v>1369</v>
      </c>
      <c r="I213" s="390"/>
      <c r="J213" s="390"/>
      <c r="K213" s="336"/>
    </row>
    <row r="214" spans="2:11" ht="15" customHeight="1">
      <c r="B214" s="335"/>
      <c r="C214" s="303"/>
      <c r="D214" s="303"/>
      <c r="E214" s="303"/>
      <c r="F214" s="296">
        <v>3</v>
      </c>
      <c r="G214" s="282"/>
      <c r="H214" s="390" t="s">
        <v>1370</v>
      </c>
      <c r="I214" s="390"/>
      <c r="J214" s="390"/>
      <c r="K214" s="336"/>
    </row>
    <row r="215" spans="2:11" ht="15" customHeight="1">
      <c r="B215" s="335"/>
      <c r="C215" s="303"/>
      <c r="D215" s="303"/>
      <c r="E215" s="303"/>
      <c r="F215" s="296">
        <v>4</v>
      </c>
      <c r="G215" s="282"/>
      <c r="H215" s="390" t="s">
        <v>1371</v>
      </c>
      <c r="I215" s="390"/>
      <c r="J215" s="390"/>
      <c r="K215" s="336"/>
    </row>
    <row r="216" spans="2:11" ht="12.75" customHeight="1">
      <c r="B216" s="339"/>
      <c r="C216" s="340"/>
      <c r="D216" s="340"/>
      <c r="E216" s="340"/>
      <c r="F216" s="340"/>
      <c r="G216" s="340"/>
      <c r="H216" s="340"/>
      <c r="I216" s="340"/>
      <c r="J216" s="340"/>
      <c r="K216" s="341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PC18VEDENI\Projekce</dc:creator>
  <cp:keywords/>
  <dc:description/>
  <cp:lastModifiedBy>Kutnohorská stavební s.r.o.</cp:lastModifiedBy>
  <dcterms:created xsi:type="dcterms:W3CDTF">2017-11-08T15:05:25Z</dcterms:created>
  <dcterms:modified xsi:type="dcterms:W3CDTF">2017-11-08T15:08:01Z</dcterms:modified>
  <cp:category/>
  <cp:version/>
  <cp:contentType/>
  <cp:contentStatus/>
</cp:coreProperties>
</file>