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81_2Aktual - Oprava zpe..." sheetId="2" r:id="rId2"/>
  </sheets>
  <definedNames>
    <definedName name="_xlnm.Print_Area" localSheetId="0">'Rekapitulace stavby'!$D$4:$AO$76,'Rekapitulace stavby'!$C$82:$AQ$96</definedName>
    <definedName name="_xlnm._FilterDatabase" localSheetId="1" hidden="1">'1981_2Aktual - Oprava zpe...'!$C$122:$K$170</definedName>
    <definedName name="_xlnm.Print_Area" localSheetId="1">'1981_2Aktual - Oprava zpe...'!$C$4:$J$76,'1981_2Aktual - Oprava zpe...'!$C$82:$J$106,'1981_2Aktual - Oprava zpe...'!$C$112:$J$170</definedName>
    <definedName name="_xlnm.Print_Titles" localSheetId="0">'Rekapitulace stavby'!$92:$92</definedName>
    <definedName name="_xlnm.Print_Titles" localSheetId="1">'1981_2Aktual - Oprava zpe...'!$122:$122</definedName>
  </definedNames>
  <calcPr fullCalcOnLoad="1"/>
</workbook>
</file>

<file path=xl/sharedStrings.xml><?xml version="1.0" encoding="utf-8"?>
<sst xmlns="http://schemas.openxmlformats.org/spreadsheetml/2006/main" count="833" uniqueCount="280">
  <si>
    <t>Export Komplet</t>
  </si>
  <si>
    <t/>
  </si>
  <si>
    <t>2.0</t>
  </si>
  <si>
    <t>False</t>
  </si>
  <si>
    <t>{c2494fb3-d0fa-45f7-bbf5-40c967bfa6aa}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</si>
  <si>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</si>
  <si>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</si>
  <si>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</si>
  <si>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</si>
  <si>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</si>
  <si>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</si>
  <si>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</si>
  <si>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</si>
  <si>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</si>
  <si>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1981_2Aktual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</si>
  <si>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</si>
  <si>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</si>
  <si>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zpevněných ploch v areálu školy - etapa1</t>
  </si>
  <si>
    <t>KSO:</t>
  </si>
  <si>
    <t>CC-CZ:</t>
  </si>
  <si>
    <t>Místo:</t>
  </si>
  <si>
    <t>SOŠ A SOU Kladno</t>
  </si>
  <si>
    <t>Datum:</t>
  </si>
  <si>
    <t>21. 5. 2021</t>
  </si>
  <si>
    <t>Zadavatel:</t>
  </si>
  <si>
    <t>IČ:</t>
  </si>
  <si>
    <t>DIČ:</t>
  </si>
  <si>
    <t>Uchazeč:</t>
  </si>
  <si>
    <t>Vyplň údaj</t>
  </si>
  <si>
    <t>Projektant:</t>
  </si>
  <si>
    <t>Ing. Jiří Sobol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</si>
  <si>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</si>
  <si>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</si>
  <si>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</si>
  <si>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</si>
  <si>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</si>
  <si>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</si>
  <si>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</si>
  <si>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</si>
  <si>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</si>
  <si>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</si>
  <si>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</si>
  <si>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</si>
  <si>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</si>
  <si>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</si>
  <si>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</si>
  <si>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</si>
  <si>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</si>
  <si>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</si>
  <si>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</si>
  <si>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</si>
  <si>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</si>
  <si>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</si>
  <si>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</si>
  <si>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</si>
  <si>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</si>
  <si>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</si>
  <si>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</si>
  <si>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</si>
  <si>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</si>
  <si>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</si>
  <si>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</si>
  <si>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</si>
  <si>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</si>
  <si>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</si>
  <si>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</si>
  <si>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</si>
  <si>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</si>
  <si>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</si>
  <si>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</si>
  <si>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</si>
  <si>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</si>
  <si>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</si>
  <si>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</si>
  <si>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</si>
  <si>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</si>
  <si>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</si>
  <si>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</si>
  <si>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</si>
  <si>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</si>
  <si>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</si>
  <si>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</si>
  <si>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</si>
  <si>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</si>
  <si>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</si>
  <si>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</si>
  <si>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</si>
  <si>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</si>
  <si>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</si>
  <si>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</si>
  <si>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</si>
  <si>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</si>
  <si>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</si>
  <si>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práce-bourání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</si>
  <si>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</si>
  <si>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</si>
  <si>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</si>
  <si>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</si>
  <si>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</si>
  <si>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</si>
  <si>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</si>
  <si>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</si>
  <si>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</si>
  <si>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</si>
  <si>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</si>
  <si>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</si>
  <si>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</si>
  <si>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</si>
  <si>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</si>
  <si>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</si>
  <si>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</si>
  <si>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</si>
  <si>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</si>
  <si>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</si>
  <si>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</si>
  <si>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</si>
  <si>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</si>
  <si>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</si>
  <si>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113107312</t>
  </si>
  <si>
    <t>Odstranění podkladu z kameniva těženého tl 200 mm strojně pl do 50 m2</t>
  </si>
  <si>
    <t>m2</t>
  </si>
  <si>
    <t>4</t>
  </si>
  <si>
    <t>-2098013746</t>
  </si>
  <si>
    <t>113107323</t>
  </si>
  <si>
    <t>Odstranění podkladu z kameniva drceného tl 300 mm strojně pl do 50 m2</t>
  </si>
  <si>
    <t>-1391228178</t>
  </si>
  <si>
    <t>3</t>
  </si>
  <si>
    <t>119001213</t>
  </si>
  <si>
    <t>Zemina promísená s vápnem na deponii v množství 2 % vápna z objemové hmotnosti zeminy</t>
  </si>
  <si>
    <t>m3</t>
  </si>
  <si>
    <t>-473508360</t>
  </si>
  <si>
    <t>122201101</t>
  </si>
  <si>
    <t>Odkopávky a prokopávky nezapažené v hornině tř. 3 objem do 100 m3</t>
  </si>
  <si>
    <t>-1991692121</t>
  </si>
  <si>
    <t>5</t>
  </si>
  <si>
    <t>122201109</t>
  </si>
  <si>
    <t>Příplatek za lepivost u odkopávek v hornině tř. 1 až 3</t>
  </si>
  <si>
    <t>706100797</t>
  </si>
  <si>
    <t>6</t>
  </si>
  <si>
    <t>181951102</t>
  </si>
  <si>
    <t>Úprava pláně v hornině tř. 1 až 4 se zhutněním</t>
  </si>
  <si>
    <t>-1329432187</t>
  </si>
  <si>
    <t>Zakládání</t>
  </si>
  <si>
    <t>7</t>
  </si>
  <si>
    <t>212752212</t>
  </si>
  <si>
    <t>Trativod z drenážních trubek plastových flexibilních D do 100 mm včetně lože otevřený výkop</t>
  </si>
  <si>
    <t>m</t>
  </si>
  <si>
    <t>1137212905</t>
  </si>
  <si>
    <t>Komunikace pozemní</t>
  </si>
  <si>
    <t>42</t>
  </si>
  <si>
    <t>564841111</t>
  </si>
  <si>
    <t>Podklad ze štěrkodrtě ŠD tl 120 mm</t>
  </si>
  <si>
    <t>-990241298</t>
  </si>
  <si>
    <t>8</t>
  </si>
  <si>
    <t>564851111</t>
  </si>
  <si>
    <t>Podklad ze štěrkodrtě ŠD tl 150 mm</t>
  </si>
  <si>
    <t>1300453421</t>
  </si>
  <si>
    <t>9</t>
  </si>
  <si>
    <t>564851114</t>
  </si>
  <si>
    <t>Podklad ze štěrkodrtě ŠD tl 180 mm</t>
  </si>
  <si>
    <t>-1039132030</t>
  </si>
  <si>
    <t>11</t>
  </si>
  <si>
    <t>567122114</t>
  </si>
  <si>
    <t>Podklad ze směsi stmelené cementem SC C 8/10 (KSC I) tl 150 mm</t>
  </si>
  <si>
    <t>-409529169</t>
  </si>
  <si>
    <t>12</t>
  </si>
  <si>
    <t>573191111</t>
  </si>
  <si>
    <t>Postřik infiltrační kationaktivní emulzí v množství 1 kg/m2</t>
  </si>
  <si>
    <t>1261075545</t>
  </si>
  <si>
    <t>13</t>
  </si>
  <si>
    <t>573231112</t>
  </si>
  <si>
    <t>Postřik živičný spojovací ze silniční emulze v množství 0,80 kg/m2</t>
  </si>
  <si>
    <t>-634200401</t>
  </si>
  <si>
    <t>14</t>
  </si>
  <si>
    <t>577134131</t>
  </si>
  <si>
    <t>Asfaltový beton vrstva obrusná ACO 11 (ABS) tř. I tl 40 mm š do 3 m z modifikovaného asfaltu</t>
  </si>
  <si>
    <t>-149263591</t>
  </si>
  <si>
    <t>577155132</t>
  </si>
  <si>
    <t>Asfaltový beton vrstva ložní ACL 16 (ABH) tl 60 mm š do 3 m z modifikovaného asfaltu</t>
  </si>
  <si>
    <t>1164219514</t>
  </si>
  <si>
    <t>16</t>
  </si>
  <si>
    <t>596211111</t>
  </si>
  <si>
    <t>Kladení zámkové dlažby komunikací pro pěší tl 60 mm skupiny A pl do 100 m2</t>
  </si>
  <si>
    <t>-873902621</t>
  </si>
  <si>
    <t>17</t>
  </si>
  <si>
    <t>M</t>
  </si>
  <si>
    <t>59245015xx</t>
  </si>
  <si>
    <t>dlažba zámková 60mm přírodní</t>
  </si>
  <si>
    <t>1438382477</t>
  </si>
  <si>
    <t>18</t>
  </si>
  <si>
    <t>596211210</t>
  </si>
  <si>
    <t>Kladení zámkové dlažby komunikací pro pěší tl 80 mm skupiny A pl do 50 m2</t>
  </si>
  <si>
    <t>-1772937032</t>
  </si>
  <si>
    <t>19</t>
  </si>
  <si>
    <t>DTN.0007414.xxx</t>
  </si>
  <si>
    <t>dlažba zámková 8 cm</t>
  </si>
  <si>
    <t>-1102213197</t>
  </si>
  <si>
    <t>20</t>
  </si>
  <si>
    <t>BET.KA8Cxx</t>
  </si>
  <si>
    <t>dlažba zasakovací 8 cm</t>
  </si>
  <si>
    <t>1211051512</t>
  </si>
  <si>
    <t>Ostatní konstrukce a práce-bourání</t>
  </si>
  <si>
    <t>916131213</t>
  </si>
  <si>
    <t>Osazení silničního obrubníku betonového stojatého s boční opěrou do lože z betonu prostého</t>
  </si>
  <si>
    <t>918467831</t>
  </si>
  <si>
    <t>22</t>
  </si>
  <si>
    <t>592170xx</t>
  </si>
  <si>
    <t>obrubník betonový silniční/parkový</t>
  </si>
  <si>
    <t>-1361293426</t>
  </si>
  <si>
    <t>997</t>
  </si>
  <si>
    <t>Přesun sutě</t>
  </si>
  <si>
    <t>26</t>
  </si>
  <si>
    <t>997211511</t>
  </si>
  <si>
    <t>Vodorovná doprava suti po suchu na vzdálenost do 1 km</t>
  </si>
  <si>
    <t>t</t>
  </si>
  <si>
    <t>901805017</t>
  </si>
  <si>
    <t>27</t>
  </si>
  <si>
    <t>997211519</t>
  </si>
  <si>
    <t>Příplatek ZKD 9 km u vodorovné dopravy suti</t>
  </si>
  <si>
    <t>1032516591</t>
  </si>
  <si>
    <t>30</t>
  </si>
  <si>
    <t>997221855</t>
  </si>
  <si>
    <t>Poplatek za uložení na skládce (skládkovné) zeminy a kameniva kód odpadu 170 504</t>
  </si>
  <si>
    <t>-1001634247</t>
  </si>
  <si>
    <t>VRN</t>
  </si>
  <si>
    <t>Vedlejší rozpočtové náklady</t>
  </si>
  <si>
    <t>VRN1</t>
  </si>
  <si>
    <t>Průzkumné, geodetické a projektové práce</t>
  </si>
  <si>
    <t>31</t>
  </si>
  <si>
    <t>011503000</t>
  </si>
  <si>
    <t>Stavební průzkum bez rozlišení - pasportizace/repasportizace</t>
  </si>
  <si>
    <t>kpl</t>
  </si>
  <si>
    <t>1024</t>
  </si>
  <si>
    <t>-9941341</t>
  </si>
  <si>
    <t>32</t>
  </si>
  <si>
    <t>012103000</t>
  </si>
  <si>
    <t>Geodetické práce před výstavbou</t>
  </si>
  <si>
    <t>625245774</t>
  </si>
  <si>
    <t>33</t>
  </si>
  <si>
    <t>012203000</t>
  </si>
  <si>
    <t>Geodetické práce při provádění stavby</t>
  </si>
  <si>
    <t>1494980514</t>
  </si>
  <si>
    <t>34</t>
  </si>
  <si>
    <t>012303000</t>
  </si>
  <si>
    <t>Geodetické práce po výstavbě</t>
  </si>
  <si>
    <t>-309262762</t>
  </si>
  <si>
    <t>35</t>
  </si>
  <si>
    <t>013203000</t>
  </si>
  <si>
    <t>Dokumentace stavby bez rozlišení - DIO</t>
  </si>
  <si>
    <t>1387319818</t>
  </si>
  <si>
    <t>36</t>
  </si>
  <si>
    <t>013254000</t>
  </si>
  <si>
    <t>Dokumentace skutečného provedení stavby</t>
  </si>
  <si>
    <t>998590156</t>
  </si>
  <si>
    <t>VRN3</t>
  </si>
  <si>
    <t>Zařízení staveniště</t>
  </si>
  <si>
    <t>37</t>
  </si>
  <si>
    <t>030001000</t>
  </si>
  <si>
    <t>1783486832</t>
  </si>
  <si>
    <t>38</t>
  </si>
  <si>
    <t>034303000</t>
  </si>
  <si>
    <t>Dopravní značení na staveništi</t>
  </si>
  <si>
    <t>-416238008</t>
  </si>
  <si>
    <t>VRN4</t>
  </si>
  <si>
    <t>Inženýrská činnost</t>
  </si>
  <si>
    <t>39</t>
  </si>
  <si>
    <t>043002000</t>
  </si>
  <si>
    <t>Zkoušky a ostatní měření</t>
  </si>
  <si>
    <t>1697371976</t>
  </si>
  <si>
    <t>VRN9</t>
  </si>
  <si>
    <t>Ostatní náklady</t>
  </si>
  <si>
    <t>40</t>
  </si>
  <si>
    <t>R-007</t>
  </si>
  <si>
    <t>Sondy</t>
  </si>
  <si>
    <t>737072288</t>
  </si>
  <si>
    <t>41</t>
  </si>
  <si>
    <t>R-012</t>
  </si>
  <si>
    <t>Vytyčení všech IS</t>
  </si>
  <si>
    <t>ks</t>
  </si>
  <si>
    <t>615335118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</si>
</sst>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15</v>
      </c>
      <c r="BS5" s="15" t="s">
        <v>6</v>
      </c>
    </row>
    <row r="6" spans="2:71" s="1" customFormat="1" ht="36.95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pans="2:71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pans="2:71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pans="2:71" s="1" customFormat="1" ht="14.4" customHeight="1">
      <c r="B9" s="18"/>
      <c r="AR9" s="18"/>
      <c r="BE9" s="27"/>
      <c r="BS9" s="15" t="s">
        <v>6</v>
      </c>
    </row>
    <row r="10" spans="2:71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pans="2:71" s="1" customFormat="1" ht="18.45" customHeight="1">
      <c r="B11" s="18"/>
      <c r="E11" s="23" t="s">
        <v>21</v>
      </c>
      <c r="AK11" s="28" t="s">
        <v>26</v>
      </c>
      <c r="AN11" s="23" t="s">
        <v>1</v>
      </c>
      <c r="AR11" s="18"/>
      <c r="BE11" s="27"/>
      <c r="BS11" s="15" t="s">
        <v>6</v>
      </c>
    </row>
    <row r="12" spans="2:71" s="1" customFormat="1" ht="6.95" customHeight="1">
      <c r="B12" s="18"/>
      <c r="AR12" s="18"/>
      <c r="BE12" s="27"/>
      <c r="BS12" s="15" t="s">
        <v>6</v>
      </c>
    </row>
    <row r="13" spans="2:71" s="1" customFormat="1" ht="12" customHeight="1">
      <c r="B13" s="18"/>
      <c r="D13" s="28" t="s">
        <v>27</v>
      </c>
      <c r="AK13" s="28" t="s">
        <v>25</v>
      </c>
      <c r="AN13" s="30" t="s">
        <v>28</v>
      </c>
      <c r="AR13" s="18"/>
      <c r="BE13" s="27"/>
      <c r="BS13" s="15" t="s">
        <v>6</v>
      </c>
    </row>
    <row r="14" spans="2:71" ht="12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pans="2:71" s="1" customFormat="1" ht="6.95" customHeight="1">
      <c r="B15" s="18"/>
      <c r="AR15" s="18"/>
      <c r="BE15" s="27"/>
      <c r="BS15" s="15" t="s">
        <v>3</v>
      </c>
    </row>
    <row r="16" spans="2:71" s="1" customFormat="1" ht="12" customHeight="1">
      <c r="B16" s="18"/>
      <c r="D16" s="28" t="s">
        <v>29</v>
      </c>
      <c r="AK16" s="28" t="s">
        <v>25</v>
      </c>
      <c r="AN16" s="23" t="s">
        <v>1</v>
      </c>
      <c r="AR16" s="18"/>
      <c r="BE16" s="27"/>
      <c r="BS16" s="15" t="s">
        <v>3</v>
      </c>
    </row>
    <row r="17" spans="2:71" s="1" customFormat="1" ht="18.45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pans="2:71" s="1" customFormat="1" ht="6.95" customHeight="1">
      <c r="B18" s="18"/>
      <c r="AR18" s="18"/>
      <c r="BE18" s="27"/>
      <c r="BS18" s="15" t="s">
        <v>6</v>
      </c>
    </row>
    <row r="19" spans="2:71" s="1" customFormat="1" ht="12" customHeight="1">
      <c r="B19" s="18"/>
      <c r="D19" s="28" t="s">
        <v>32</v>
      </c>
      <c r="AK19" s="28" t="s">
        <v>25</v>
      </c>
      <c r="AN19" s="23" t="s">
        <v>1</v>
      </c>
      <c r="AR19" s="18"/>
      <c r="BE19" s="27"/>
      <c r="BS19" s="15" t="s">
        <v>6</v>
      </c>
    </row>
    <row r="20" spans="2:71" s="1" customFormat="1" ht="18.45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pans="2:57" s="1" customFormat="1" ht="6.95" customHeight="1">
      <c r="B21" s="18"/>
      <c r="AR21" s="18"/>
      <c r="BE21" s="27"/>
    </row>
    <row r="22" spans="2:57" s="1" customFormat="1" ht="12" customHeight="1">
      <c r="B22" s="18"/>
      <c r="D22" s="28" t="s">
        <v>34</v>
      </c>
      <c r="AR22" s="18"/>
      <c r="BE22" s="27"/>
    </row>
    <row r="23" spans="2:57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pans="2:57" s="1" customFormat="1" ht="6.95" customHeight="1">
      <c r="B24" s="18"/>
      <c r="AR24" s="18"/>
      <c r="BE24" s="27"/>
    </row>
    <row r="25" spans="2:57" s="1" customFormat="1" ht="6.95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pans="1:57" s="2" customFormat="1" ht="25.9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pans="1:57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pans="1:57" s="3" customFormat="1" ht="14.4" customHeight="1">
      <c r="A29" s="3"/>
      <c r="B29" s="40"/>
      <c r="C29" s="3"/>
      <c r="D29" s="28" t="s">
        <v>39</v>
      </c>
      <c r="E29" s="3"/>
      <c r="F29" s="28" t="s">
        <v>40</v>
      </c>
      <c r="G29" s="3"/>
      <c r="H29" s="3"/>
      <c r="I29" s="3"/>
      <c r="J29" s="3"/>
      <c r="K29" s="3"/>
      <c r="L29" s="41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ROUND(AV94,2)</f>
        <v>0</v>
      </c>
      <c r="AL29" s="3"/>
      <c r="AM29" s="3"/>
      <c r="AN29" s="3"/>
      <c r="AO29" s="3"/>
      <c r="AP29" s="3"/>
      <c r="AQ29" s="3"/>
      <c r="AR29" s="40"/>
      <c r="BE29" s="43"/>
    </row>
    <row r="30" spans="1:57" s="3" customFormat="1" ht="14.4" customHeight="1">
      <c r="A30" s="3"/>
      <c r="B30" s="40"/>
      <c r="C30" s="3"/>
      <c r="D30" s="3"/>
      <c r="E30" s="3"/>
      <c r="F30" s="28" t="s">
        <v>41</v>
      </c>
      <c r="G30" s="3"/>
      <c r="H30" s="3"/>
      <c r="I30" s="3"/>
      <c r="J30" s="3"/>
      <c r="K30" s="3"/>
      <c r="L30" s="41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ROUND(AW94,2)</f>
        <v>0</v>
      </c>
      <c r="AL30" s="3"/>
      <c r="AM30" s="3"/>
      <c r="AN30" s="3"/>
      <c r="AO30" s="3"/>
      <c r="AP30" s="3"/>
      <c r="AQ30" s="3"/>
      <c r="AR30" s="40"/>
      <c r="BE30" s="43"/>
    </row>
    <row r="31" spans="1:57" s="3" customFormat="1" ht="14.4" customHeight="1" hidden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1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spans="1:57" s="3" customFormat="1" ht="14.4" customHeight="1" hidden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1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spans="1:57" s="3" customFormat="1" ht="14.4" customHeight="1" hidden="1">
      <c r="A33" s="3"/>
      <c r="B33" s="40"/>
      <c r="C33" s="3"/>
      <c r="D33" s="3"/>
      <c r="E33" s="3"/>
      <c r="F33" s="28" t="s">
        <v>44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pans="1:57" s="2" customFormat="1" ht="25.9" customHeight="1">
      <c r="A35" s="34"/>
      <c r="B35" s="35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48" t="s">
        <v>47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51"/>
      <c r="D49" s="52" t="s">
        <v>48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49</v>
      </c>
      <c r="AI49" s="53"/>
      <c r="AJ49" s="53"/>
      <c r="AK49" s="53"/>
      <c r="AL49" s="53"/>
      <c r="AM49" s="53"/>
      <c r="AN49" s="53"/>
      <c r="AO49" s="53"/>
      <c r="AR49" s="51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">
      <c r="A60" s="34"/>
      <c r="B60" s="35"/>
      <c r="C60" s="34"/>
      <c r="D60" s="54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50</v>
      </c>
      <c r="AI60" s="37"/>
      <c r="AJ60" s="37"/>
      <c r="AK60" s="37"/>
      <c r="AL60" s="37"/>
      <c r="AM60" s="54" t="s">
        <v>51</v>
      </c>
      <c r="AN60" s="37"/>
      <c r="AO60" s="37"/>
      <c r="AP60" s="34"/>
      <c r="AQ60" s="34"/>
      <c r="AR60" s="35"/>
      <c r="BE60" s="34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">
      <c r="A64" s="34"/>
      <c r="B64" s="35"/>
      <c r="C64" s="34"/>
      <c r="D64" s="52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53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">
      <c r="A75" s="34"/>
      <c r="B75" s="35"/>
      <c r="C75" s="34"/>
      <c r="D75" s="54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50</v>
      </c>
      <c r="AI75" s="37"/>
      <c r="AJ75" s="37"/>
      <c r="AK75" s="37"/>
      <c r="AL75" s="37"/>
      <c r="AM75" s="54" t="s">
        <v>51</v>
      </c>
      <c r="AN75" s="37"/>
      <c r="AO75" s="37"/>
      <c r="AP75" s="34"/>
      <c r="AQ75" s="34"/>
      <c r="AR75" s="35"/>
      <c r="BE75" s="34"/>
    </row>
    <row r="76" spans="1:57" s="2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pans="1:57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pans="1:57" s="2" customFormat="1" ht="24.95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5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57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1981_2Aktual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pans="1:57" s="5" customFormat="1" ht="36.95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Oprava zpevněných ploch v areálu školy - etapa1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pans="1:57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5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>SOŠ A SOU Kladno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IF(AN8="","",AN8)</f>
        <v>21. 5. 2021</v>
      </c>
      <c r="AN87" s="65"/>
      <c r="AO87" s="34"/>
      <c r="AP87" s="34"/>
      <c r="AQ87" s="34"/>
      <c r="AR87" s="35"/>
      <c r="BE87" s="34"/>
    </row>
    <row r="88" spans="1:5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57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IF(E11="","",E11)</f>
        <v>SOŠ A SOU Kladno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>Ing. Jiří Sobol</v>
      </c>
      <c r="AN89" s="4"/>
      <c r="AO89" s="4"/>
      <c r="AP89" s="4"/>
      <c r="AQ89" s="34"/>
      <c r="AR89" s="35"/>
      <c r="AS89" s="67" t="s">
        <v>55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pans="1:57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57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pans="1:57" s="2" customFormat="1" ht="29.25" customHeight="1">
      <c r="A92" s="34"/>
      <c r="B92" s="35"/>
      <c r="C92" s="75" t="s">
        <v>56</v>
      </c>
      <c r="D92" s="76"/>
      <c r="E92" s="76"/>
      <c r="F92" s="76"/>
      <c r="G92" s="76"/>
      <c r="H92" s="77"/>
      <c r="I92" s="78" t="s">
        <v>57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58</v>
      </c>
      <c r="AH92" s="76"/>
      <c r="AI92" s="76"/>
      <c r="AJ92" s="76"/>
      <c r="AK92" s="76"/>
      <c r="AL92" s="76"/>
      <c r="AM92" s="76"/>
      <c r="AN92" s="78" t="s">
        <v>59</v>
      </c>
      <c r="AO92" s="76"/>
      <c r="AP92" s="80"/>
      <c r="AQ92" s="81" t="s">
        <v>60</v>
      </c>
      <c r="AR92" s="35"/>
      <c r="AS92" s="82" t="s">
        <v>61</v>
      </c>
      <c r="AT92" s="83" t="s">
        <v>62</v>
      </c>
      <c r="AU92" s="83" t="s">
        <v>63</v>
      </c>
      <c r="AV92" s="83" t="s">
        <v>64</v>
      </c>
      <c r="AW92" s="83" t="s">
        <v>65</v>
      </c>
      <c r="AX92" s="83" t="s">
        <v>66</v>
      </c>
      <c r="AY92" s="83" t="s">
        <v>67</v>
      </c>
      <c r="AZ92" s="83" t="s">
        <v>68</v>
      </c>
      <c r="BA92" s="83" t="s">
        <v>69</v>
      </c>
      <c r="BB92" s="83" t="s">
        <v>70</v>
      </c>
      <c r="BC92" s="83" t="s">
        <v>71</v>
      </c>
      <c r="BD92" s="84" t="s">
        <v>72</v>
      </c>
      <c r="BE92" s="34"/>
    </row>
    <row r="93" spans="1:57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pans="1:90" s="6" customFormat="1" ht="32.4" customHeight="1">
      <c r="A94" s="6"/>
      <c r="B94" s="88"/>
      <c r="C94" s="89" t="s">
        <v>73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74</v>
      </c>
      <c r="BT94" s="98" t="s">
        <v>75</v>
      </c>
      <c r="BV94" s="98" t="s">
        <v>76</v>
      </c>
      <c r="BW94" s="98" t="s">
        <v>4</v>
      </c>
      <c r="BX94" s="98" t="s">
        <v>77</v>
      </c>
      <c r="CL94" s="98" t="s">
        <v>1</v>
      </c>
    </row>
    <row r="95" spans="1:90" s="7" customFormat="1" ht="24.75" customHeight="1">
      <c r="A95" s="99" t="s">
        <v>78</v>
      </c>
      <c r="B95" s="100"/>
      <c r="C95" s="101"/>
      <c r="D95" s="102" t="s">
        <v>14</v>
      </c>
      <c r="E95" s="102"/>
      <c r="F95" s="102"/>
      <c r="G95" s="102"/>
      <c r="H95" s="102"/>
      <c r="I95" s="103"/>
      <c r="J95" s="102" t="s">
        <v>17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'1981_2Aktual - Oprava zpe...'!J28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79</v>
      </c>
      <c r="AR95" s="100"/>
      <c r="AS95" s="106">
        <v>0</v>
      </c>
      <c r="AT95" s="107">
        <f>ROUND(SUM(AV95:AW95),2)</f>
        <v>0</v>
      </c>
      <c r="AU95" s="108">
        <f>'1981_2Aktual - Oprava zpe...'!P123</f>
        <v>0</v>
      </c>
      <c r="AV95" s="107">
        <f>'1981_2Aktual - Oprava zpe...'!J31</f>
        <v>0</v>
      </c>
      <c r="AW95" s="107">
        <f>'1981_2Aktual - Oprava zpe...'!J32</f>
        <v>0</v>
      </c>
      <c r="AX95" s="107">
        <f>'1981_2Aktual - Oprava zpe...'!J33</f>
        <v>0</v>
      </c>
      <c r="AY95" s="107">
        <f>'1981_2Aktual - Oprava zpe...'!J34</f>
        <v>0</v>
      </c>
      <c r="AZ95" s="107">
        <f>'1981_2Aktual - Oprava zpe...'!F31</f>
        <v>0</v>
      </c>
      <c r="BA95" s="107">
        <f>'1981_2Aktual - Oprava zpe...'!F32</f>
        <v>0</v>
      </c>
      <c r="BB95" s="107">
        <f>'1981_2Aktual - Oprava zpe...'!F33</f>
        <v>0</v>
      </c>
      <c r="BC95" s="107">
        <f>'1981_2Aktual - Oprava zpe...'!F34</f>
        <v>0</v>
      </c>
      <c r="BD95" s="109">
        <f>'1981_2Aktual - Oprava zpe...'!F35</f>
        <v>0</v>
      </c>
      <c r="BE95" s="7"/>
      <c r="BT95" s="110" t="s">
        <v>80</v>
      </c>
      <c r="BU95" s="110" t="s">
        <v>81</v>
      </c>
      <c r="BV95" s="110" t="s">
        <v>76</v>
      </c>
      <c r="BW95" s="110" t="s">
        <v>4</v>
      </c>
      <c r="BX95" s="110" t="s">
        <v>77</v>
      </c>
      <c r="CL95" s="110" t="s">
        <v>1</v>
      </c>
    </row>
    <row r="96" spans="1:57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981_2Aktual - Oprava zp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83</v>
      </c>
      <c r="L4" s="18"/>
      <c r="M4" s="111" t="s">
        <v>10</v>
      </c>
      <c r="AT4" s="15" t="s">
        <v>3</v>
      </c>
    </row>
    <row r="5" spans="2:12" s="1" customFormat="1" ht="6.95" customHeight="1">
      <c r="B5" s="18"/>
      <c r="L5" s="18"/>
    </row>
    <row r="6" spans="1:31" s="2" customFormat="1" ht="12" customHeight="1">
      <c r="A6" s="34"/>
      <c r="B6" s="35"/>
      <c r="C6" s="34"/>
      <c r="D6" s="28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5"/>
      <c r="C7" s="34"/>
      <c r="D7" s="34"/>
      <c r="E7" s="63" t="s">
        <v>17</v>
      </c>
      <c r="F7" s="34"/>
      <c r="G7" s="34"/>
      <c r="H7" s="34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5"/>
      <c r="C9" s="34"/>
      <c r="D9" s="28" t="s">
        <v>18</v>
      </c>
      <c r="E9" s="34"/>
      <c r="F9" s="23" t="s">
        <v>1</v>
      </c>
      <c r="G9" s="34"/>
      <c r="H9" s="34"/>
      <c r="I9" s="28" t="s">
        <v>19</v>
      </c>
      <c r="J9" s="23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8" t="s">
        <v>20</v>
      </c>
      <c r="E10" s="34"/>
      <c r="F10" s="23" t="s">
        <v>21</v>
      </c>
      <c r="G10" s="34"/>
      <c r="H10" s="34"/>
      <c r="I10" s="28" t="s">
        <v>22</v>
      </c>
      <c r="J10" s="65" t="str">
        <f>'Rekapitulace stavby'!AN8</f>
        <v>21. 5. 2021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24</v>
      </c>
      <c r="E12" s="34"/>
      <c r="F12" s="34"/>
      <c r="G12" s="34"/>
      <c r="H12" s="34"/>
      <c r="I12" s="28" t="s">
        <v>25</v>
      </c>
      <c r="J12" s="23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5"/>
      <c r="C13" s="34"/>
      <c r="D13" s="34"/>
      <c r="E13" s="23" t="s">
        <v>21</v>
      </c>
      <c r="F13" s="34"/>
      <c r="G13" s="34"/>
      <c r="H13" s="34"/>
      <c r="I13" s="28" t="s">
        <v>26</v>
      </c>
      <c r="J13" s="23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5"/>
      <c r="C15" s="34"/>
      <c r="D15" s="28" t="s">
        <v>27</v>
      </c>
      <c r="E15" s="34"/>
      <c r="F15" s="34"/>
      <c r="G15" s="34"/>
      <c r="H15" s="34"/>
      <c r="I15" s="28" t="s">
        <v>25</v>
      </c>
      <c r="J15" s="29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5"/>
      <c r="C16" s="34"/>
      <c r="D16" s="34"/>
      <c r="E16" s="29" t="str">
        <f>'Rekapitulace stavby'!E14</f>
        <v>Vyplň údaj</v>
      </c>
      <c r="F16" s="23"/>
      <c r="G16" s="23"/>
      <c r="H16" s="23"/>
      <c r="I16" s="28" t="s">
        <v>26</v>
      </c>
      <c r="J16" s="29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5"/>
      <c r="C18" s="34"/>
      <c r="D18" s="28" t="s">
        <v>29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5"/>
      <c r="C19" s="34"/>
      <c r="D19" s="34"/>
      <c r="E19" s="23" t="s">
        <v>30</v>
      </c>
      <c r="F19" s="34"/>
      <c r="G19" s="34"/>
      <c r="H19" s="34"/>
      <c r="I19" s="28" t="s">
        <v>26</v>
      </c>
      <c r="J19" s="23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5"/>
      <c r="C21" s="34"/>
      <c r="D21" s="28" t="s">
        <v>32</v>
      </c>
      <c r="E21" s="34"/>
      <c r="F21" s="34"/>
      <c r="G21" s="34"/>
      <c r="H21" s="34"/>
      <c r="I21" s="28" t="s">
        <v>25</v>
      </c>
      <c r="J21" s="23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5"/>
      <c r="C22" s="34"/>
      <c r="D22" s="34"/>
      <c r="E22" s="23" t="str">
        <f>IF('Rekapitulace stavby'!E20="","",'Rekapitulace stavby'!E20)</f>
        <v xml:space="preserve"> </v>
      </c>
      <c r="F22" s="34"/>
      <c r="G22" s="34"/>
      <c r="H22" s="34"/>
      <c r="I22" s="28" t="s">
        <v>26</v>
      </c>
      <c r="J22" s="23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5"/>
      <c r="C24" s="34"/>
      <c r="D24" s="28" t="s">
        <v>34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2"/>
      <c r="B25" s="113"/>
      <c r="C25" s="112"/>
      <c r="D25" s="112"/>
      <c r="E25" s="32" t="s">
        <v>1</v>
      </c>
      <c r="F25" s="32"/>
      <c r="G25" s="32"/>
      <c r="H25" s="32"/>
      <c r="I25" s="112"/>
      <c r="J25" s="112"/>
      <c r="K25" s="112"/>
      <c r="L25" s="114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5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86"/>
      <c r="E27" s="86"/>
      <c r="F27" s="86"/>
      <c r="G27" s="86"/>
      <c r="H27" s="86"/>
      <c r="I27" s="86"/>
      <c r="J27" s="86"/>
      <c r="K27" s="8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4" customHeight="1">
      <c r="A28" s="34"/>
      <c r="B28" s="35"/>
      <c r="C28" s="34"/>
      <c r="D28" s="115" t="s">
        <v>35</v>
      </c>
      <c r="E28" s="34"/>
      <c r="F28" s="34"/>
      <c r="G28" s="34"/>
      <c r="H28" s="34"/>
      <c r="I28" s="34"/>
      <c r="J28" s="92">
        <f>ROUND(J123,2)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5"/>
      <c r="C30" s="34"/>
      <c r="D30" s="34"/>
      <c r="E30" s="34"/>
      <c r="F30" s="39" t="s">
        <v>37</v>
      </c>
      <c r="G30" s="34"/>
      <c r="H30" s="34"/>
      <c r="I30" s="39" t="s">
        <v>36</v>
      </c>
      <c r="J30" s="39" t="s">
        <v>38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5"/>
      <c r="C31" s="34"/>
      <c r="D31" s="116" t="s">
        <v>39</v>
      </c>
      <c r="E31" s="28" t="s">
        <v>40</v>
      </c>
      <c r="F31" s="117">
        <f>ROUND((SUM(BE123:BE170)),2)</f>
        <v>0</v>
      </c>
      <c r="G31" s="34"/>
      <c r="H31" s="34"/>
      <c r="I31" s="118">
        <v>0.21</v>
      </c>
      <c r="J31" s="117">
        <f>ROUND(((SUM(BE123:BE170))*I31),2)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28" t="s">
        <v>41</v>
      </c>
      <c r="F32" s="117">
        <f>ROUND((SUM(BF123:BF170)),2)</f>
        <v>0</v>
      </c>
      <c r="G32" s="34"/>
      <c r="H32" s="34"/>
      <c r="I32" s="118">
        <v>0.15</v>
      </c>
      <c r="J32" s="117">
        <f>ROUND(((SUM(BF123:BF170))*I32),2)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34"/>
      <c r="E33" s="28" t="s">
        <v>42</v>
      </c>
      <c r="F33" s="117">
        <f>ROUND((SUM(BG123:BG170)),2)</f>
        <v>0</v>
      </c>
      <c r="G33" s="34"/>
      <c r="H33" s="34"/>
      <c r="I33" s="118">
        <v>0.21</v>
      </c>
      <c r="J33" s="117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43</v>
      </c>
      <c r="F34" s="117">
        <f>ROUND((SUM(BH123:BH170)),2)</f>
        <v>0</v>
      </c>
      <c r="G34" s="34"/>
      <c r="H34" s="34"/>
      <c r="I34" s="118">
        <v>0.15</v>
      </c>
      <c r="J34" s="117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44</v>
      </c>
      <c r="F35" s="117">
        <f>ROUND((SUM(BI123:BI170)),2)</f>
        <v>0</v>
      </c>
      <c r="G35" s="34"/>
      <c r="H35" s="34"/>
      <c r="I35" s="118">
        <v>0</v>
      </c>
      <c r="J35" s="11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4" customHeight="1">
      <c r="A37" s="34"/>
      <c r="B37" s="35"/>
      <c r="C37" s="119"/>
      <c r="D37" s="120" t="s">
        <v>45</v>
      </c>
      <c r="E37" s="77"/>
      <c r="F37" s="77"/>
      <c r="G37" s="121" t="s">
        <v>46</v>
      </c>
      <c r="H37" s="122" t="s">
        <v>47</v>
      </c>
      <c r="I37" s="77"/>
      <c r="J37" s="123">
        <f>SUM(J28:J35)</f>
        <v>0</v>
      </c>
      <c r="K37" s="12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" customHeight="1">
      <c r="B39" s="18"/>
      <c r="L39" s="18"/>
    </row>
    <row r="40" spans="2:12" s="1" customFormat="1" ht="14.4" customHeight="1">
      <c r="B40" s="18"/>
      <c r="L40" s="1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50</v>
      </c>
      <c r="E61" s="37"/>
      <c r="F61" s="125" t="s">
        <v>51</v>
      </c>
      <c r="G61" s="54" t="s">
        <v>50</v>
      </c>
      <c r="H61" s="37"/>
      <c r="I61" s="37"/>
      <c r="J61" s="126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50</v>
      </c>
      <c r="E76" s="37"/>
      <c r="F76" s="125" t="s">
        <v>51</v>
      </c>
      <c r="G76" s="54" t="s">
        <v>50</v>
      </c>
      <c r="H76" s="37"/>
      <c r="I76" s="37"/>
      <c r="J76" s="126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84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63" t="str">
        <f>E7</f>
        <v>Oprava zpevněných ploch v areálu školy - etapa1</v>
      </c>
      <c r="F85" s="34"/>
      <c r="G85" s="34"/>
      <c r="H85" s="34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8" t="s">
        <v>20</v>
      </c>
      <c r="D87" s="34"/>
      <c r="E87" s="34"/>
      <c r="F87" s="23" t="str">
        <f>F10</f>
        <v>SOŠ A SOU Kladno</v>
      </c>
      <c r="G87" s="34"/>
      <c r="H87" s="34"/>
      <c r="I87" s="28" t="s">
        <v>22</v>
      </c>
      <c r="J87" s="65" t="str">
        <f>IF(J10="","",J10)</f>
        <v>21. 5. 2021</v>
      </c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>
      <c r="A89" s="34"/>
      <c r="B89" s="35"/>
      <c r="C89" s="28" t="s">
        <v>24</v>
      </c>
      <c r="D89" s="34"/>
      <c r="E89" s="34"/>
      <c r="F89" s="23" t="str">
        <f>E13</f>
        <v>SOŠ A SOU Kladno</v>
      </c>
      <c r="G89" s="34"/>
      <c r="H89" s="34"/>
      <c r="I89" s="28" t="s">
        <v>29</v>
      </c>
      <c r="J89" s="32" t="str">
        <f>E19</f>
        <v>Ing. Jiří Sobol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>
      <c r="A90" s="34"/>
      <c r="B90" s="35"/>
      <c r="C90" s="28" t="s">
        <v>27</v>
      </c>
      <c r="D90" s="34"/>
      <c r="E90" s="34"/>
      <c r="F90" s="23" t="str">
        <f>IF(E16="","",E16)</f>
        <v>Vyplň údaj</v>
      </c>
      <c r="G90" s="34"/>
      <c r="H90" s="34"/>
      <c r="I90" s="28" t="s">
        <v>32</v>
      </c>
      <c r="J90" s="32" t="str">
        <f>E22</f>
        <v xml:space="preserve"> </v>
      </c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27" t="s">
        <v>85</v>
      </c>
      <c r="D92" s="119"/>
      <c r="E92" s="119"/>
      <c r="F92" s="119"/>
      <c r="G92" s="119"/>
      <c r="H92" s="119"/>
      <c r="I92" s="119"/>
      <c r="J92" s="128" t="s">
        <v>86</v>
      </c>
      <c r="K92" s="11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>
      <c r="A94" s="34"/>
      <c r="B94" s="35"/>
      <c r="C94" s="129" t="s">
        <v>87</v>
      </c>
      <c r="D94" s="34"/>
      <c r="E94" s="34"/>
      <c r="F94" s="34"/>
      <c r="G94" s="34"/>
      <c r="H94" s="34"/>
      <c r="I94" s="34"/>
      <c r="J94" s="92">
        <f>J123</f>
        <v>0</v>
      </c>
      <c r="K94" s="3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88</v>
      </c>
    </row>
    <row r="95" spans="1:31" s="9" customFormat="1" ht="24.95" customHeight="1">
      <c r="A95" s="9"/>
      <c r="B95" s="130"/>
      <c r="C95" s="9"/>
      <c r="D95" s="131" t="s">
        <v>89</v>
      </c>
      <c r="E95" s="132"/>
      <c r="F95" s="132"/>
      <c r="G95" s="132"/>
      <c r="H95" s="132"/>
      <c r="I95" s="132"/>
      <c r="J95" s="133">
        <f>J124</f>
        <v>0</v>
      </c>
      <c r="K95" s="9"/>
      <c r="L95" s="13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4"/>
      <c r="C96" s="10"/>
      <c r="D96" s="135" t="s">
        <v>90</v>
      </c>
      <c r="E96" s="136"/>
      <c r="F96" s="136"/>
      <c r="G96" s="136"/>
      <c r="H96" s="136"/>
      <c r="I96" s="136"/>
      <c r="J96" s="137">
        <f>J125</f>
        <v>0</v>
      </c>
      <c r="K96" s="10"/>
      <c r="L96" s="13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34"/>
      <c r="C97" s="10"/>
      <c r="D97" s="135" t="s">
        <v>91</v>
      </c>
      <c r="E97" s="136"/>
      <c r="F97" s="136"/>
      <c r="G97" s="136"/>
      <c r="H97" s="136"/>
      <c r="I97" s="136"/>
      <c r="J97" s="137">
        <f>J132</f>
        <v>0</v>
      </c>
      <c r="K97" s="10"/>
      <c r="L97" s="13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34"/>
      <c r="C98" s="10"/>
      <c r="D98" s="135" t="s">
        <v>92</v>
      </c>
      <c r="E98" s="136"/>
      <c r="F98" s="136"/>
      <c r="G98" s="136"/>
      <c r="H98" s="136"/>
      <c r="I98" s="136"/>
      <c r="J98" s="137">
        <f>J134</f>
        <v>0</v>
      </c>
      <c r="K98" s="10"/>
      <c r="L98" s="13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4"/>
      <c r="C99" s="10"/>
      <c r="D99" s="135" t="s">
        <v>93</v>
      </c>
      <c r="E99" s="136"/>
      <c r="F99" s="136"/>
      <c r="G99" s="136"/>
      <c r="H99" s="136"/>
      <c r="I99" s="136"/>
      <c r="J99" s="137">
        <f>J148</f>
        <v>0</v>
      </c>
      <c r="K99" s="10"/>
      <c r="L99" s="13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4"/>
      <c r="C100" s="10"/>
      <c r="D100" s="135" t="s">
        <v>94</v>
      </c>
      <c r="E100" s="136"/>
      <c r="F100" s="136"/>
      <c r="G100" s="136"/>
      <c r="H100" s="136"/>
      <c r="I100" s="136"/>
      <c r="J100" s="137">
        <f>J151</f>
        <v>0</v>
      </c>
      <c r="K100" s="10"/>
      <c r="L100" s="13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0"/>
      <c r="C101" s="9"/>
      <c r="D101" s="131" t="s">
        <v>95</v>
      </c>
      <c r="E101" s="132"/>
      <c r="F101" s="132"/>
      <c r="G101" s="132"/>
      <c r="H101" s="132"/>
      <c r="I101" s="132"/>
      <c r="J101" s="133">
        <f>J155</f>
        <v>0</v>
      </c>
      <c r="K101" s="9"/>
      <c r="L101" s="13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34"/>
      <c r="C102" s="10"/>
      <c r="D102" s="135" t="s">
        <v>96</v>
      </c>
      <c r="E102" s="136"/>
      <c r="F102" s="136"/>
      <c r="G102" s="136"/>
      <c r="H102" s="136"/>
      <c r="I102" s="136"/>
      <c r="J102" s="137">
        <f>J156</f>
        <v>0</v>
      </c>
      <c r="K102" s="10"/>
      <c r="L102" s="13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34"/>
      <c r="C103" s="10"/>
      <c r="D103" s="135" t="s">
        <v>97</v>
      </c>
      <c r="E103" s="136"/>
      <c r="F103" s="136"/>
      <c r="G103" s="136"/>
      <c r="H103" s="136"/>
      <c r="I103" s="136"/>
      <c r="J103" s="137">
        <f>J163</f>
        <v>0</v>
      </c>
      <c r="K103" s="10"/>
      <c r="L103" s="13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34"/>
      <c r="C104" s="10"/>
      <c r="D104" s="135" t="s">
        <v>98</v>
      </c>
      <c r="E104" s="136"/>
      <c r="F104" s="136"/>
      <c r="G104" s="136"/>
      <c r="H104" s="136"/>
      <c r="I104" s="136"/>
      <c r="J104" s="137">
        <f>J166</f>
        <v>0</v>
      </c>
      <c r="K104" s="10"/>
      <c r="L104" s="13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34"/>
      <c r="C105" s="10"/>
      <c r="D105" s="135" t="s">
        <v>99</v>
      </c>
      <c r="E105" s="136"/>
      <c r="F105" s="136"/>
      <c r="G105" s="136"/>
      <c r="H105" s="136"/>
      <c r="I105" s="136"/>
      <c r="J105" s="137">
        <f>J168</f>
        <v>0</v>
      </c>
      <c r="K105" s="10"/>
      <c r="L105" s="13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19" t="s">
        <v>100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16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4"/>
      <c r="D115" s="34"/>
      <c r="E115" s="63" t="str">
        <f>E7</f>
        <v>Oprava zpevněných ploch v areálu školy - etapa1</v>
      </c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8" t="s">
        <v>20</v>
      </c>
      <c r="D117" s="34"/>
      <c r="E117" s="34"/>
      <c r="F117" s="23" t="str">
        <f>F10</f>
        <v>SOŠ A SOU Kladno</v>
      </c>
      <c r="G117" s="34"/>
      <c r="H117" s="34"/>
      <c r="I117" s="28" t="s">
        <v>22</v>
      </c>
      <c r="J117" s="65" t="str">
        <f>IF(J10="","",J10)</f>
        <v>21. 5. 2021</v>
      </c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15" customHeight="1">
      <c r="A119" s="34"/>
      <c r="B119" s="35"/>
      <c r="C119" s="28" t="s">
        <v>24</v>
      </c>
      <c r="D119" s="34"/>
      <c r="E119" s="34"/>
      <c r="F119" s="23" t="str">
        <f>E13</f>
        <v>SOŠ A SOU Kladno</v>
      </c>
      <c r="G119" s="34"/>
      <c r="H119" s="34"/>
      <c r="I119" s="28" t="s">
        <v>29</v>
      </c>
      <c r="J119" s="32" t="str">
        <f>E19</f>
        <v>Ing. Jiří Sobol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15" customHeight="1">
      <c r="A120" s="34"/>
      <c r="B120" s="35"/>
      <c r="C120" s="28" t="s">
        <v>27</v>
      </c>
      <c r="D120" s="34"/>
      <c r="E120" s="34"/>
      <c r="F120" s="23" t="str">
        <f>IF(E16="","",E16)</f>
        <v>Vyplň údaj</v>
      </c>
      <c r="G120" s="34"/>
      <c r="H120" s="34"/>
      <c r="I120" s="28" t="s">
        <v>32</v>
      </c>
      <c r="J120" s="32" t="str">
        <f>E22</f>
        <v xml:space="preserve"> </v>
      </c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38"/>
      <c r="B122" s="139"/>
      <c r="C122" s="140" t="s">
        <v>101</v>
      </c>
      <c r="D122" s="141" t="s">
        <v>60</v>
      </c>
      <c r="E122" s="141" t="s">
        <v>56</v>
      </c>
      <c r="F122" s="141" t="s">
        <v>57</v>
      </c>
      <c r="G122" s="141" t="s">
        <v>102</v>
      </c>
      <c r="H122" s="141" t="s">
        <v>103</v>
      </c>
      <c r="I122" s="141" t="s">
        <v>104</v>
      </c>
      <c r="J122" s="142" t="s">
        <v>86</v>
      </c>
      <c r="K122" s="143" t="s">
        <v>105</v>
      </c>
      <c r="L122" s="144"/>
      <c r="M122" s="82" t="s">
        <v>1</v>
      </c>
      <c r="N122" s="83" t="s">
        <v>39</v>
      </c>
      <c r="O122" s="83" t="s">
        <v>106</v>
      </c>
      <c r="P122" s="83" t="s">
        <v>107</v>
      </c>
      <c r="Q122" s="83" t="s">
        <v>108</v>
      </c>
      <c r="R122" s="83" t="s">
        <v>109</v>
      </c>
      <c r="S122" s="83" t="s">
        <v>110</v>
      </c>
      <c r="T122" s="84" t="s">
        <v>111</v>
      </c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</row>
    <row r="123" spans="1:63" s="2" customFormat="1" ht="22.8" customHeight="1">
      <c r="A123" s="34"/>
      <c r="B123" s="35"/>
      <c r="C123" s="89" t="s">
        <v>112</v>
      </c>
      <c r="D123" s="34"/>
      <c r="E123" s="34"/>
      <c r="F123" s="34"/>
      <c r="G123" s="34"/>
      <c r="H123" s="34"/>
      <c r="I123" s="34"/>
      <c r="J123" s="145">
        <f>BK123</f>
        <v>0</v>
      </c>
      <c r="K123" s="34"/>
      <c r="L123" s="35"/>
      <c r="M123" s="85"/>
      <c r="N123" s="69"/>
      <c r="O123" s="86"/>
      <c r="P123" s="146">
        <f>P124+P155</f>
        <v>0</v>
      </c>
      <c r="Q123" s="86"/>
      <c r="R123" s="146">
        <f>R124+R155</f>
        <v>236.6098</v>
      </c>
      <c r="S123" s="86"/>
      <c r="T123" s="147">
        <f>T124+T155</f>
        <v>819.6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88</v>
      </c>
      <c r="BK123" s="148">
        <f>BK124+BK155</f>
        <v>0</v>
      </c>
    </row>
    <row r="124" spans="1:63" s="12" customFormat="1" ht="25.9" customHeight="1">
      <c r="A124" s="12"/>
      <c r="B124" s="149"/>
      <c r="C124" s="12"/>
      <c r="D124" s="150" t="s">
        <v>74</v>
      </c>
      <c r="E124" s="151" t="s">
        <v>113</v>
      </c>
      <c r="F124" s="151" t="s">
        <v>114</v>
      </c>
      <c r="G124" s="12"/>
      <c r="H124" s="12"/>
      <c r="I124" s="152"/>
      <c r="J124" s="153">
        <f>BK124</f>
        <v>0</v>
      </c>
      <c r="K124" s="12"/>
      <c r="L124" s="149"/>
      <c r="M124" s="154"/>
      <c r="N124" s="155"/>
      <c r="O124" s="155"/>
      <c r="P124" s="156">
        <f>P125+P132+P134+P148+P151</f>
        <v>0</v>
      </c>
      <c r="Q124" s="155"/>
      <c r="R124" s="156">
        <f>R125+R132+R134+R148+R151</f>
        <v>236.5405</v>
      </c>
      <c r="S124" s="155"/>
      <c r="T124" s="157">
        <f>T125+T132+T134+T148+T151</f>
        <v>819.6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0" t="s">
        <v>80</v>
      </c>
      <c r="AT124" s="158" t="s">
        <v>74</v>
      </c>
      <c r="AU124" s="158" t="s">
        <v>75</v>
      </c>
      <c r="AY124" s="150" t="s">
        <v>115</v>
      </c>
      <c r="BK124" s="159">
        <f>BK125+BK132+BK134+BK148+BK151</f>
        <v>0</v>
      </c>
    </row>
    <row r="125" spans="1:63" s="12" customFormat="1" ht="22.8" customHeight="1">
      <c r="A125" s="12"/>
      <c r="B125" s="149"/>
      <c r="C125" s="12"/>
      <c r="D125" s="150" t="s">
        <v>74</v>
      </c>
      <c r="E125" s="160" t="s">
        <v>80</v>
      </c>
      <c r="F125" s="160" t="s">
        <v>116</v>
      </c>
      <c r="G125" s="12"/>
      <c r="H125" s="12"/>
      <c r="I125" s="152"/>
      <c r="J125" s="161">
        <f>BK125</f>
        <v>0</v>
      </c>
      <c r="K125" s="12"/>
      <c r="L125" s="149"/>
      <c r="M125" s="154"/>
      <c r="N125" s="155"/>
      <c r="O125" s="155"/>
      <c r="P125" s="156">
        <f>SUM(P126:P131)</f>
        <v>0</v>
      </c>
      <c r="Q125" s="155"/>
      <c r="R125" s="156">
        <f>SUM(R126:R131)</f>
        <v>10.7085</v>
      </c>
      <c r="S125" s="155"/>
      <c r="T125" s="157">
        <f>SUM(T126:T131)</f>
        <v>819.6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0" t="s">
        <v>80</v>
      </c>
      <c r="AT125" s="158" t="s">
        <v>74</v>
      </c>
      <c r="AU125" s="158" t="s">
        <v>80</v>
      </c>
      <c r="AY125" s="150" t="s">
        <v>115</v>
      </c>
      <c r="BK125" s="159">
        <f>SUM(BK126:BK131)</f>
        <v>0</v>
      </c>
    </row>
    <row r="126" spans="1:65" s="2" customFormat="1" ht="24.15" customHeight="1">
      <c r="A126" s="34"/>
      <c r="B126" s="162"/>
      <c r="C126" s="163" t="s">
        <v>80</v>
      </c>
      <c r="D126" s="163" t="s">
        <v>117</v>
      </c>
      <c r="E126" s="164" t="s">
        <v>118</v>
      </c>
      <c r="F126" s="165" t="s">
        <v>119</v>
      </c>
      <c r="G126" s="166" t="s">
        <v>120</v>
      </c>
      <c r="H126" s="167">
        <v>1060</v>
      </c>
      <c r="I126" s="168"/>
      <c r="J126" s="169">
        <f>ROUND(I126*H126,2)</f>
        <v>0</v>
      </c>
      <c r="K126" s="170"/>
      <c r="L126" s="35"/>
      <c r="M126" s="171" t="s">
        <v>1</v>
      </c>
      <c r="N126" s="172" t="s">
        <v>40</v>
      </c>
      <c r="O126" s="73"/>
      <c r="P126" s="173">
        <f>O126*H126</f>
        <v>0</v>
      </c>
      <c r="Q126" s="173">
        <v>0</v>
      </c>
      <c r="R126" s="173">
        <f>Q126*H126</f>
        <v>0</v>
      </c>
      <c r="S126" s="173">
        <v>0.3</v>
      </c>
      <c r="T126" s="174">
        <f>S126*H126</f>
        <v>318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5" t="s">
        <v>121</v>
      </c>
      <c r="AT126" s="175" t="s">
        <v>117</v>
      </c>
      <c r="AU126" s="175" t="s">
        <v>82</v>
      </c>
      <c r="AY126" s="15" t="s">
        <v>115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5" t="s">
        <v>80</v>
      </c>
      <c r="BK126" s="176">
        <f>ROUND(I126*H126,2)</f>
        <v>0</v>
      </c>
      <c r="BL126" s="15" t="s">
        <v>121</v>
      </c>
      <c r="BM126" s="175" t="s">
        <v>122</v>
      </c>
    </row>
    <row r="127" spans="1:65" s="2" customFormat="1" ht="24.15" customHeight="1">
      <c r="A127" s="34"/>
      <c r="B127" s="162"/>
      <c r="C127" s="163" t="s">
        <v>82</v>
      </c>
      <c r="D127" s="163" t="s">
        <v>117</v>
      </c>
      <c r="E127" s="164" t="s">
        <v>123</v>
      </c>
      <c r="F127" s="165" t="s">
        <v>124</v>
      </c>
      <c r="G127" s="166" t="s">
        <v>120</v>
      </c>
      <c r="H127" s="167">
        <v>1140</v>
      </c>
      <c r="I127" s="168"/>
      <c r="J127" s="169">
        <f>ROUND(I127*H127,2)</f>
        <v>0</v>
      </c>
      <c r="K127" s="170"/>
      <c r="L127" s="35"/>
      <c r="M127" s="171" t="s">
        <v>1</v>
      </c>
      <c r="N127" s="172" t="s">
        <v>40</v>
      </c>
      <c r="O127" s="73"/>
      <c r="P127" s="173">
        <f>O127*H127</f>
        <v>0</v>
      </c>
      <c r="Q127" s="173">
        <v>0</v>
      </c>
      <c r="R127" s="173">
        <f>Q127*H127</f>
        <v>0</v>
      </c>
      <c r="S127" s="173">
        <v>0.44</v>
      </c>
      <c r="T127" s="174">
        <f>S127*H127</f>
        <v>501.6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5" t="s">
        <v>121</v>
      </c>
      <c r="AT127" s="175" t="s">
        <v>117</v>
      </c>
      <c r="AU127" s="175" t="s">
        <v>82</v>
      </c>
      <c r="AY127" s="15" t="s">
        <v>115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5" t="s">
        <v>80</v>
      </c>
      <c r="BK127" s="176">
        <f>ROUND(I127*H127,2)</f>
        <v>0</v>
      </c>
      <c r="BL127" s="15" t="s">
        <v>121</v>
      </c>
      <c r="BM127" s="175" t="s">
        <v>125</v>
      </c>
    </row>
    <row r="128" spans="1:65" s="2" customFormat="1" ht="24.15" customHeight="1">
      <c r="A128" s="34"/>
      <c r="B128" s="162"/>
      <c r="C128" s="163" t="s">
        <v>126</v>
      </c>
      <c r="D128" s="163" t="s">
        <v>117</v>
      </c>
      <c r="E128" s="164" t="s">
        <v>127</v>
      </c>
      <c r="F128" s="165" t="s">
        <v>128</v>
      </c>
      <c r="G128" s="166" t="s">
        <v>129</v>
      </c>
      <c r="H128" s="167">
        <v>302.5</v>
      </c>
      <c r="I128" s="168"/>
      <c r="J128" s="169">
        <f>ROUND(I128*H128,2)</f>
        <v>0</v>
      </c>
      <c r="K128" s="170"/>
      <c r="L128" s="35"/>
      <c r="M128" s="171" t="s">
        <v>1</v>
      </c>
      <c r="N128" s="172" t="s">
        <v>40</v>
      </c>
      <c r="O128" s="73"/>
      <c r="P128" s="173">
        <f>O128*H128</f>
        <v>0</v>
      </c>
      <c r="Q128" s="173">
        <v>0.0354</v>
      </c>
      <c r="R128" s="173">
        <f>Q128*H128</f>
        <v>10.7085</v>
      </c>
      <c r="S128" s="173">
        <v>0</v>
      </c>
      <c r="T128" s="174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5" t="s">
        <v>121</v>
      </c>
      <c r="AT128" s="175" t="s">
        <v>117</v>
      </c>
      <c r="AU128" s="175" t="s">
        <v>82</v>
      </c>
      <c r="AY128" s="15" t="s">
        <v>115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5" t="s">
        <v>80</v>
      </c>
      <c r="BK128" s="176">
        <f>ROUND(I128*H128,2)</f>
        <v>0</v>
      </c>
      <c r="BL128" s="15" t="s">
        <v>121</v>
      </c>
      <c r="BM128" s="175" t="s">
        <v>130</v>
      </c>
    </row>
    <row r="129" spans="1:65" s="2" customFormat="1" ht="24.15" customHeight="1">
      <c r="A129" s="34"/>
      <c r="B129" s="162"/>
      <c r="C129" s="163" t="s">
        <v>121</v>
      </c>
      <c r="D129" s="163" t="s">
        <v>117</v>
      </c>
      <c r="E129" s="164" t="s">
        <v>131</v>
      </c>
      <c r="F129" s="165" t="s">
        <v>132</v>
      </c>
      <c r="G129" s="166" t="s">
        <v>129</v>
      </c>
      <c r="H129" s="167">
        <v>156.25</v>
      </c>
      <c r="I129" s="168"/>
      <c r="J129" s="169">
        <f>ROUND(I129*H129,2)</f>
        <v>0</v>
      </c>
      <c r="K129" s="170"/>
      <c r="L129" s="35"/>
      <c r="M129" s="171" t="s">
        <v>1</v>
      </c>
      <c r="N129" s="172" t="s">
        <v>40</v>
      </c>
      <c r="O129" s="73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5" t="s">
        <v>121</v>
      </c>
      <c r="AT129" s="175" t="s">
        <v>117</v>
      </c>
      <c r="AU129" s="175" t="s">
        <v>82</v>
      </c>
      <c r="AY129" s="15" t="s">
        <v>115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5" t="s">
        <v>80</v>
      </c>
      <c r="BK129" s="176">
        <f>ROUND(I129*H129,2)</f>
        <v>0</v>
      </c>
      <c r="BL129" s="15" t="s">
        <v>121</v>
      </c>
      <c r="BM129" s="175" t="s">
        <v>133</v>
      </c>
    </row>
    <row r="130" spans="1:65" s="2" customFormat="1" ht="14.4" customHeight="1">
      <c r="A130" s="34"/>
      <c r="B130" s="162"/>
      <c r="C130" s="163" t="s">
        <v>134</v>
      </c>
      <c r="D130" s="163" t="s">
        <v>117</v>
      </c>
      <c r="E130" s="164" t="s">
        <v>135</v>
      </c>
      <c r="F130" s="165" t="s">
        <v>136</v>
      </c>
      <c r="G130" s="166" t="s">
        <v>129</v>
      </c>
      <c r="H130" s="167">
        <v>156.25</v>
      </c>
      <c r="I130" s="168"/>
      <c r="J130" s="169">
        <f>ROUND(I130*H130,2)</f>
        <v>0</v>
      </c>
      <c r="K130" s="170"/>
      <c r="L130" s="35"/>
      <c r="M130" s="171" t="s">
        <v>1</v>
      </c>
      <c r="N130" s="172" t="s">
        <v>40</v>
      </c>
      <c r="O130" s="73"/>
      <c r="P130" s="173">
        <f>O130*H130</f>
        <v>0</v>
      </c>
      <c r="Q130" s="173">
        <v>0</v>
      </c>
      <c r="R130" s="173">
        <f>Q130*H130</f>
        <v>0</v>
      </c>
      <c r="S130" s="173">
        <v>0</v>
      </c>
      <c r="T130" s="17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5" t="s">
        <v>121</v>
      </c>
      <c r="AT130" s="175" t="s">
        <v>117</v>
      </c>
      <c r="AU130" s="175" t="s">
        <v>82</v>
      </c>
      <c r="AY130" s="15" t="s">
        <v>115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5" t="s">
        <v>80</v>
      </c>
      <c r="BK130" s="176">
        <f>ROUND(I130*H130,2)</f>
        <v>0</v>
      </c>
      <c r="BL130" s="15" t="s">
        <v>121</v>
      </c>
      <c r="BM130" s="175" t="s">
        <v>137</v>
      </c>
    </row>
    <row r="131" spans="1:65" s="2" customFormat="1" ht="14.4" customHeight="1">
      <c r="A131" s="34"/>
      <c r="B131" s="162"/>
      <c r="C131" s="163" t="s">
        <v>138</v>
      </c>
      <c r="D131" s="163" t="s">
        <v>117</v>
      </c>
      <c r="E131" s="164" t="s">
        <v>139</v>
      </c>
      <c r="F131" s="165" t="s">
        <v>140</v>
      </c>
      <c r="G131" s="166" t="s">
        <v>120</v>
      </c>
      <c r="H131" s="167">
        <v>1140</v>
      </c>
      <c r="I131" s="168"/>
      <c r="J131" s="169">
        <f>ROUND(I131*H131,2)</f>
        <v>0</v>
      </c>
      <c r="K131" s="170"/>
      <c r="L131" s="35"/>
      <c r="M131" s="171" t="s">
        <v>1</v>
      </c>
      <c r="N131" s="172" t="s">
        <v>40</v>
      </c>
      <c r="O131" s="73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5" t="s">
        <v>121</v>
      </c>
      <c r="AT131" s="175" t="s">
        <v>117</v>
      </c>
      <c r="AU131" s="175" t="s">
        <v>82</v>
      </c>
      <c r="AY131" s="15" t="s">
        <v>115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5" t="s">
        <v>80</v>
      </c>
      <c r="BK131" s="176">
        <f>ROUND(I131*H131,2)</f>
        <v>0</v>
      </c>
      <c r="BL131" s="15" t="s">
        <v>121</v>
      </c>
      <c r="BM131" s="175" t="s">
        <v>141</v>
      </c>
    </row>
    <row r="132" spans="1:63" s="12" customFormat="1" ht="22.8" customHeight="1">
      <c r="A132" s="12"/>
      <c r="B132" s="149"/>
      <c r="C132" s="12"/>
      <c r="D132" s="150" t="s">
        <v>74</v>
      </c>
      <c r="E132" s="160" t="s">
        <v>82</v>
      </c>
      <c r="F132" s="160" t="s">
        <v>142</v>
      </c>
      <c r="G132" s="12"/>
      <c r="H132" s="12"/>
      <c r="I132" s="152"/>
      <c r="J132" s="161">
        <f>BK132</f>
        <v>0</v>
      </c>
      <c r="K132" s="12"/>
      <c r="L132" s="149"/>
      <c r="M132" s="154"/>
      <c r="N132" s="155"/>
      <c r="O132" s="155"/>
      <c r="P132" s="156">
        <f>P133</f>
        <v>0</v>
      </c>
      <c r="Q132" s="155"/>
      <c r="R132" s="156">
        <f>R133</f>
        <v>45.314</v>
      </c>
      <c r="S132" s="155"/>
      <c r="T132" s="157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0" t="s">
        <v>80</v>
      </c>
      <c r="AT132" s="158" t="s">
        <v>74</v>
      </c>
      <c r="AU132" s="158" t="s">
        <v>80</v>
      </c>
      <c r="AY132" s="150" t="s">
        <v>115</v>
      </c>
      <c r="BK132" s="159">
        <f>BK133</f>
        <v>0</v>
      </c>
    </row>
    <row r="133" spans="1:65" s="2" customFormat="1" ht="24.15" customHeight="1">
      <c r="A133" s="34"/>
      <c r="B133" s="162"/>
      <c r="C133" s="163" t="s">
        <v>143</v>
      </c>
      <c r="D133" s="163" t="s">
        <v>117</v>
      </c>
      <c r="E133" s="164" t="s">
        <v>144</v>
      </c>
      <c r="F133" s="165" t="s">
        <v>145</v>
      </c>
      <c r="G133" s="166" t="s">
        <v>146</v>
      </c>
      <c r="H133" s="167">
        <v>200</v>
      </c>
      <c r="I133" s="168"/>
      <c r="J133" s="169">
        <f>ROUND(I133*H133,2)</f>
        <v>0</v>
      </c>
      <c r="K133" s="170"/>
      <c r="L133" s="35"/>
      <c r="M133" s="171" t="s">
        <v>1</v>
      </c>
      <c r="N133" s="172" t="s">
        <v>40</v>
      </c>
      <c r="O133" s="73"/>
      <c r="P133" s="173">
        <f>O133*H133</f>
        <v>0</v>
      </c>
      <c r="Q133" s="173">
        <v>0.22657</v>
      </c>
      <c r="R133" s="173">
        <f>Q133*H133</f>
        <v>45.314</v>
      </c>
      <c r="S133" s="173">
        <v>0</v>
      </c>
      <c r="T133" s="17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5" t="s">
        <v>121</v>
      </c>
      <c r="AT133" s="175" t="s">
        <v>117</v>
      </c>
      <c r="AU133" s="175" t="s">
        <v>82</v>
      </c>
      <c r="AY133" s="15" t="s">
        <v>115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5" t="s">
        <v>80</v>
      </c>
      <c r="BK133" s="176">
        <f>ROUND(I133*H133,2)</f>
        <v>0</v>
      </c>
      <c r="BL133" s="15" t="s">
        <v>121</v>
      </c>
      <c r="BM133" s="175" t="s">
        <v>147</v>
      </c>
    </row>
    <row r="134" spans="1:63" s="12" customFormat="1" ht="22.8" customHeight="1">
      <c r="A134" s="12"/>
      <c r="B134" s="149"/>
      <c r="C134" s="12"/>
      <c r="D134" s="150" t="s">
        <v>74</v>
      </c>
      <c r="E134" s="160" t="s">
        <v>134</v>
      </c>
      <c r="F134" s="160" t="s">
        <v>148</v>
      </c>
      <c r="G134" s="12"/>
      <c r="H134" s="12"/>
      <c r="I134" s="152"/>
      <c r="J134" s="161">
        <f>BK134</f>
        <v>0</v>
      </c>
      <c r="K134" s="12"/>
      <c r="L134" s="149"/>
      <c r="M134" s="154"/>
      <c r="N134" s="155"/>
      <c r="O134" s="155"/>
      <c r="P134" s="156">
        <f>SUM(P135:P147)</f>
        <v>0</v>
      </c>
      <c r="Q134" s="155"/>
      <c r="R134" s="156">
        <f>SUM(R135:R147)</f>
        <v>102.1245</v>
      </c>
      <c r="S134" s="155"/>
      <c r="T134" s="157">
        <f>SUM(T135:T147)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0" t="s">
        <v>80</v>
      </c>
      <c r="AT134" s="158" t="s">
        <v>74</v>
      </c>
      <c r="AU134" s="158" t="s">
        <v>80</v>
      </c>
      <c r="AY134" s="150" t="s">
        <v>115</v>
      </c>
      <c r="BK134" s="159">
        <f>SUM(BK135:BK147)</f>
        <v>0</v>
      </c>
    </row>
    <row r="135" spans="1:65" s="2" customFormat="1" ht="14.4" customHeight="1">
      <c r="A135" s="34"/>
      <c r="B135" s="162"/>
      <c r="C135" s="163" t="s">
        <v>149</v>
      </c>
      <c r="D135" s="163" t="s">
        <v>117</v>
      </c>
      <c r="E135" s="164" t="s">
        <v>150</v>
      </c>
      <c r="F135" s="165" t="s">
        <v>151</v>
      </c>
      <c r="G135" s="166" t="s">
        <v>120</v>
      </c>
      <c r="H135" s="167">
        <v>245</v>
      </c>
      <c r="I135" s="168"/>
      <c r="J135" s="169">
        <f>ROUND(I135*H135,2)</f>
        <v>0</v>
      </c>
      <c r="K135" s="170"/>
      <c r="L135" s="35"/>
      <c r="M135" s="171" t="s">
        <v>1</v>
      </c>
      <c r="N135" s="172" t="s">
        <v>40</v>
      </c>
      <c r="O135" s="73"/>
      <c r="P135" s="173">
        <f>O135*H135</f>
        <v>0</v>
      </c>
      <c r="Q135" s="173">
        <v>0</v>
      </c>
      <c r="R135" s="173">
        <f>Q135*H135</f>
        <v>0</v>
      </c>
      <c r="S135" s="173">
        <v>0</v>
      </c>
      <c r="T135" s="17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5" t="s">
        <v>121</v>
      </c>
      <c r="AT135" s="175" t="s">
        <v>117</v>
      </c>
      <c r="AU135" s="175" t="s">
        <v>82</v>
      </c>
      <c r="AY135" s="15" t="s">
        <v>115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5" t="s">
        <v>80</v>
      </c>
      <c r="BK135" s="176">
        <f>ROUND(I135*H135,2)</f>
        <v>0</v>
      </c>
      <c r="BL135" s="15" t="s">
        <v>121</v>
      </c>
      <c r="BM135" s="175" t="s">
        <v>152</v>
      </c>
    </row>
    <row r="136" spans="1:65" s="2" customFormat="1" ht="14.4" customHeight="1">
      <c r="A136" s="34"/>
      <c r="B136" s="162"/>
      <c r="C136" s="163" t="s">
        <v>153</v>
      </c>
      <c r="D136" s="163" t="s">
        <v>117</v>
      </c>
      <c r="E136" s="164" t="s">
        <v>154</v>
      </c>
      <c r="F136" s="165" t="s">
        <v>155</v>
      </c>
      <c r="G136" s="166" t="s">
        <v>120</v>
      </c>
      <c r="H136" s="167">
        <v>80</v>
      </c>
      <c r="I136" s="168"/>
      <c r="J136" s="169">
        <f>ROUND(I136*H136,2)</f>
        <v>0</v>
      </c>
      <c r="K136" s="170"/>
      <c r="L136" s="35"/>
      <c r="M136" s="171" t="s">
        <v>1</v>
      </c>
      <c r="N136" s="172" t="s">
        <v>40</v>
      </c>
      <c r="O136" s="73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5" t="s">
        <v>121</v>
      </c>
      <c r="AT136" s="175" t="s">
        <v>117</v>
      </c>
      <c r="AU136" s="175" t="s">
        <v>82</v>
      </c>
      <c r="AY136" s="15" t="s">
        <v>115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5" t="s">
        <v>80</v>
      </c>
      <c r="BK136" s="176">
        <f>ROUND(I136*H136,2)</f>
        <v>0</v>
      </c>
      <c r="BL136" s="15" t="s">
        <v>121</v>
      </c>
      <c r="BM136" s="175" t="s">
        <v>156</v>
      </c>
    </row>
    <row r="137" spans="1:65" s="2" customFormat="1" ht="14.4" customHeight="1">
      <c r="A137" s="34"/>
      <c r="B137" s="162"/>
      <c r="C137" s="163" t="s">
        <v>157</v>
      </c>
      <c r="D137" s="163" t="s">
        <v>117</v>
      </c>
      <c r="E137" s="164" t="s">
        <v>158</v>
      </c>
      <c r="F137" s="165" t="s">
        <v>159</v>
      </c>
      <c r="G137" s="166" t="s">
        <v>120</v>
      </c>
      <c r="H137" s="167">
        <v>1060</v>
      </c>
      <c r="I137" s="168"/>
      <c r="J137" s="169">
        <f>ROUND(I137*H137,2)</f>
        <v>0</v>
      </c>
      <c r="K137" s="170"/>
      <c r="L137" s="35"/>
      <c r="M137" s="171" t="s">
        <v>1</v>
      </c>
      <c r="N137" s="172" t="s">
        <v>40</v>
      </c>
      <c r="O137" s="73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5" t="s">
        <v>121</v>
      </c>
      <c r="AT137" s="175" t="s">
        <v>117</v>
      </c>
      <c r="AU137" s="175" t="s">
        <v>82</v>
      </c>
      <c r="AY137" s="15" t="s">
        <v>115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5" t="s">
        <v>80</v>
      </c>
      <c r="BK137" s="176">
        <f>ROUND(I137*H137,2)</f>
        <v>0</v>
      </c>
      <c r="BL137" s="15" t="s">
        <v>121</v>
      </c>
      <c r="BM137" s="175" t="s">
        <v>160</v>
      </c>
    </row>
    <row r="138" spans="1:65" s="2" customFormat="1" ht="24.15" customHeight="1">
      <c r="A138" s="34"/>
      <c r="B138" s="162"/>
      <c r="C138" s="163" t="s">
        <v>161</v>
      </c>
      <c r="D138" s="163" t="s">
        <v>117</v>
      </c>
      <c r="E138" s="164" t="s">
        <v>162</v>
      </c>
      <c r="F138" s="165" t="s">
        <v>163</v>
      </c>
      <c r="G138" s="166" t="s">
        <v>120</v>
      </c>
      <c r="H138" s="167">
        <v>730</v>
      </c>
      <c r="I138" s="168"/>
      <c r="J138" s="169">
        <f>ROUND(I138*H138,2)</f>
        <v>0</v>
      </c>
      <c r="K138" s="170"/>
      <c r="L138" s="35"/>
      <c r="M138" s="171" t="s">
        <v>1</v>
      </c>
      <c r="N138" s="172" t="s">
        <v>40</v>
      </c>
      <c r="O138" s="73"/>
      <c r="P138" s="173">
        <f>O138*H138</f>
        <v>0</v>
      </c>
      <c r="Q138" s="173">
        <v>0</v>
      </c>
      <c r="R138" s="173">
        <f>Q138*H138</f>
        <v>0</v>
      </c>
      <c r="S138" s="173">
        <v>0</v>
      </c>
      <c r="T138" s="17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5" t="s">
        <v>121</v>
      </c>
      <c r="AT138" s="175" t="s">
        <v>117</v>
      </c>
      <c r="AU138" s="175" t="s">
        <v>82</v>
      </c>
      <c r="AY138" s="15" t="s">
        <v>115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5" t="s">
        <v>80</v>
      </c>
      <c r="BK138" s="176">
        <f>ROUND(I138*H138,2)</f>
        <v>0</v>
      </c>
      <c r="BL138" s="15" t="s">
        <v>121</v>
      </c>
      <c r="BM138" s="175" t="s">
        <v>164</v>
      </c>
    </row>
    <row r="139" spans="1:65" s="2" customFormat="1" ht="24.15" customHeight="1">
      <c r="A139" s="34"/>
      <c r="B139" s="162"/>
      <c r="C139" s="163" t="s">
        <v>165</v>
      </c>
      <c r="D139" s="163" t="s">
        <v>117</v>
      </c>
      <c r="E139" s="164" t="s">
        <v>166</v>
      </c>
      <c r="F139" s="165" t="s">
        <v>167</v>
      </c>
      <c r="G139" s="166" t="s">
        <v>120</v>
      </c>
      <c r="H139" s="167">
        <v>730</v>
      </c>
      <c r="I139" s="168"/>
      <c r="J139" s="169">
        <f>ROUND(I139*H139,2)</f>
        <v>0</v>
      </c>
      <c r="K139" s="170"/>
      <c r="L139" s="35"/>
      <c r="M139" s="171" t="s">
        <v>1</v>
      </c>
      <c r="N139" s="172" t="s">
        <v>40</v>
      </c>
      <c r="O139" s="73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5" t="s">
        <v>121</v>
      </c>
      <c r="AT139" s="175" t="s">
        <v>117</v>
      </c>
      <c r="AU139" s="175" t="s">
        <v>82</v>
      </c>
      <c r="AY139" s="15" t="s">
        <v>115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5" t="s">
        <v>80</v>
      </c>
      <c r="BK139" s="176">
        <f>ROUND(I139*H139,2)</f>
        <v>0</v>
      </c>
      <c r="BL139" s="15" t="s">
        <v>121</v>
      </c>
      <c r="BM139" s="175" t="s">
        <v>168</v>
      </c>
    </row>
    <row r="140" spans="1:65" s="2" customFormat="1" ht="24.15" customHeight="1">
      <c r="A140" s="34"/>
      <c r="B140" s="162"/>
      <c r="C140" s="163" t="s">
        <v>169</v>
      </c>
      <c r="D140" s="163" t="s">
        <v>117</v>
      </c>
      <c r="E140" s="164" t="s">
        <v>170</v>
      </c>
      <c r="F140" s="165" t="s">
        <v>171</v>
      </c>
      <c r="G140" s="166" t="s">
        <v>120</v>
      </c>
      <c r="H140" s="167">
        <v>730</v>
      </c>
      <c r="I140" s="168"/>
      <c r="J140" s="169">
        <f>ROUND(I140*H140,2)</f>
        <v>0</v>
      </c>
      <c r="K140" s="170"/>
      <c r="L140" s="35"/>
      <c r="M140" s="171" t="s">
        <v>1</v>
      </c>
      <c r="N140" s="172" t="s">
        <v>40</v>
      </c>
      <c r="O140" s="73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5" t="s">
        <v>121</v>
      </c>
      <c r="AT140" s="175" t="s">
        <v>117</v>
      </c>
      <c r="AU140" s="175" t="s">
        <v>82</v>
      </c>
      <c r="AY140" s="15" t="s">
        <v>115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5" t="s">
        <v>80</v>
      </c>
      <c r="BK140" s="176">
        <f>ROUND(I140*H140,2)</f>
        <v>0</v>
      </c>
      <c r="BL140" s="15" t="s">
        <v>121</v>
      </c>
      <c r="BM140" s="175" t="s">
        <v>172</v>
      </c>
    </row>
    <row r="141" spans="1:65" s="2" customFormat="1" ht="24.15" customHeight="1">
      <c r="A141" s="34"/>
      <c r="B141" s="162"/>
      <c r="C141" s="163" t="s">
        <v>173</v>
      </c>
      <c r="D141" s="163" t="s">
        <v>117</v>
      </c>
      <c r="E141" s="164" t="s">
        <v>174</v>
      </c>
      <c r="F141" s="165" t="s">
        <v>175</v>
      </c>
      <c r="G141" s="166" t="s">
        <v>120</v>
      </c>
      <c r="H141" s="167">
        <v>730</v>
      </c>
      <c r="I141" s="168"/>
      <c r="J141" s="169">
        <f>ROUND(I141*H141,2)</f>
        <v>0</v>
      </c>
      <c r="K141" s="170"/>
      <c r="L141" s="35"/>
      <c r="M141" s="171" t="s">
        <v>1</v>
      </c>
      <c r="N141" s="172" t="s">
        <v>40</v>
      </c>
      <c r="O141" s="73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5" t="s">
        <v>121</v>
      </c>
      <c r="AT141" s="175" t="s">
        <v>117</v>
      </c>
      <c r="AU141" s="175" t="s">
        <v>82</v>
      </c>
      <c r="AY141" s="15" t="s">
        <v>115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5" t="s">
        <v>80</v>
      </c>
      <c r="BK141" s="176">
        <f>ROUND(I141*H141,2)</f>
        <v>0</v>
      </c>
      <c r="BL141" s="15" t="s">
        <v>121</v>
      </c>
      <c r="BM141" s="175" t="s">
        <v>176</v>
      </c>
    </row>
    <row r="142" spans="1:65" s="2" customFormat="1" ht="24.15" customHeight="1">
      <c r="A142" s="34"/>
      <c r="B142" s="162"/>
      <c r="C142" s="163" t="s">
        <v>8</v>
      </c>
      <c r="D142" s="163" t="s">
        <v>117</v>
      </c>
      <c r="E142" s="164" t="s">
        <v>177</v>
      </c>
      <c r="F142" s="165" t="s">
        <v>178</v>
      </c>
      <c r="G142" s="166" t="s">
        <v>120</v>
      </c>
      <c r="H142" s="167">
        <v>730</v>
      </c>
      <c r="I142" s="168"/>
      <c r="J142" s="169">
        <f>ROUND(I142*H142,2)</f>
        <v>0</v>
      </c>
      <c r="K142" s="170"/>
      <c r="L142" s="35"/>
      <c r="M142" s="171" t="s">
        <v>1</v>
      </c>
      <c r="N142" s="172" t="s">
        <v>40</v>
      </c>
      <c r="O142" s="73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5" t="s">
        <v>121</v>
      </c>
      <c r="AT142" s="175" t="s">
        <v>117</v>
      </c>
      <c r="AU142" s="175" t="s">
        <v>82</v>
      </c>
      <c r="AY142" s="15" t="s">
        <v>115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5" t="s">
        <v>80</v>
      </c>
      <c r="BK142" s="176">
        <f>ROUND(I142*H142,2)</f>
        <v>0</v>
      </c>
      <c r="BL142" s="15" t="s">
        <v>121</v>
      </c>
      <c r="BM142" s="175" t="s">
        <v>179</v>
      </c>
    </row>
    <row r="143" spans="1:65" s="2" customFormat="1" ht="24.15" customHeight="1">
      <c r="A143" s="34"/>
      <c r="B143" s="162"/>
      <c r="C143" s="163" t="s">
        <v>180</v>
      </c>
      <c r="D143" s="163" t="s">
        <v>117</v>
      </c>
      <c r="E143" s="164" t="s">
        <v>181</v>
      </c>
      <c r="F143" s="165" t="s">
        <v>182</v>
      </c>
      <c r="G143" s="166" t="s">
        <v>120</v>
      </c>
      <c r="H143" s="167">
        <v>80</v>
      </c>
      <c r="I143" s="168"/>
      <c r="J143" s="169">
        <f>ROUND(I143*H143,2)</f>
        <v>0</v>
      </c>
      <c r="K143" s="170"/>
      <c r="L143" s="35"/>
      <c r="M143" s="171" t="s">
        <v>1</v>
      </c>
      <c r="N143" s="172" t="s">
        <v>40</v>
      </c>
      <c r="O143" s="73"/>
      <c r="P143" s="173">
        <f>O143*H143</f>
        <v>0</v>
      </c>
      <c r="Q143" s="173">
        <v>0.08425</v>
      </c>
      <c r="R143" s="173">
        <f>Q143*H143</f>
        <v>6.74</v>
      </c>
      <c r="S143" s="173">
        <v>0</v>
      </c>
      <c r="T143" s="17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5" t="s">
        <v>121</v>
      </c>
      <c r="AT143" s="175" t="s">
        <v>117</v>
      </c>
      <c r="AU143" s="175" t="s">
        <v>82</v>
      </c>
      <c r="AY143" s="15" t="s">
        <v>115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5" t="s">
        <v>80</v>
      </c>
      <c r="BK143" s="176">
        <f>ROUND(I143*H143,2)</f>
        <v>0</v>
      </c>
      <c r="BL143" s="15" t="s">
        <v>121</v>
      </c>
      <c r="BM143" s="175" t="s">
        <v>183</v>
      </c>
    </row>
    <row r="144" spans="1:65" s="2" customFormat="1" ht="14.4" customHeight="1">
      <c r="A144" s="34"/>
      <c r="B144" s="162"/>
      <c r="C144" s="177" t="s">
        <v>184</v>
      </c>
      <c r="D144" s="177" t="s">
        <v>185</v>
      </c>
      <c r="E144" s="178" t="s">
        <v>186</v>
      </c>
      <c r="F144" s="179" t="s">
        <v>187</v>
      </c>
      <c r="G144" s="180" t="s">
        <v>120</v>
      </c>
      <c r="H144" s="181">
        <v>80</v>
      </c>
      <c r="I144" s="182"/>
      <c r="J144" s="183">
        <f>ROUND(I144*H144,2)</f>
        <v>0</v>
      </c>
      <c r="K144" s="184"/>
      <c r="L144" s="185"/>
      <c r="M144" s="186" t="s">
        <v>1</v>
      </c>
      <c r="N144" s="187" t="s">
        <v>40</v>
      </c>
      <c r="O144" s="73"/>
      <c r="P144" s="173">
        <f>O144*H144</f>
        <v>0</v>
      </c>
      <c r="Q144" s="173">
        <v>0.113</v>
      </c>
      <c r="R144" s="173">
        <f>Q144*H144</f>
        <v>9.040000000000001</v>
      </c>
      <c r="S144" s="173">
        <v>0</v>
      </c>
      <c r="T144" s="17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5" t="s">
        <v>153</v>
      </c>
      <c r="AT144" s="175" t="s">
        <v>185</v>
      </c>
      <c r="AU144" s="175" t="s">
        <v>82</v>
      </c>
      <c r="AY144" s="15" t="s">
        <v>115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5" t="s">
        <v>80</v>
      </c>
      <c r="BK144" s="176">
        <f>ROUND(I144*H144,2)</f>
        <v>0</v>
      </c>
      <c r="BL144" s="15" t="s">
        <v>121</v>
      </c>
      <c r="BM144" s="175" t="s">
        <v>188</v>
      </c>
    </row>
    <row r="145" spans="1:65" s="2" customFormat="1" ht="24.15" customHeight="1">
      <c r="A145" s="34"/>
      <c r="B145" s="162"/>
      <c r="C145" s="163" t="s">
        <v>189</v>
      </c>
      <c r="D145" s="163" t="s">
        <v>117</v>
      </c>
      <c r="E145" s="164" t="s">
        <v>190</v>
      </c>
      <c r="F145" s="165" t="s">
        <v>191</v>
      </c>
      <c r="G145" s="166" t="s">
        <v>120</v>
      </c>
      <c r="H145" s="167">
        <v>330</v>
      </c>
      <c r="I145" s="168"/>
      <c r="J145" s="169">
        <f>ROUND(I145*H145,2)</f>
        <v>0</v>
      </c>
      <c r="K145" s="170"/>
      <c r="L145" s="35"/>
      <c r="M145" s="171" t="s">
        <v>1</v>
      </c>
      <c r="N145" s="172" t="s">
        <v>40</v>
      </c>
      <c r="O145" s="73"/>
      <c r="P145" s="173">
        <f>O145*H145</f>
        <v>0</v>
      </c>
      <c r="Q145" s="173">
        <v>0.08565</v>
      </c>
      <c r="R145" s="173">
        <f>Q145*H145</f>
        <v>28.2645</v>
      </c>
      <c r="S145" s="173">
        <v>0</v>
      </c>
      <c r="T145" s="17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5" t="s">
        <v>121</v>
      </c>
      <c r="AT145" s="175" t="s">
        <v>117</v>
      </c>
      <c r="AU145" s="175" t="s">
        <v>82</v>
      </c>
      <c r="AY145" s="15" t="s">
        <v>115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5" t="s">
        <v>80</v>
      </c>
      <c r="BK145" s="176">
        <f>ROUND(I145*H145,2)</f>
        <v>0</v>
      </c>
      <c r="BL145" s="15" t="s">
        <v>121</v>
      </c>
      <c r="BM145" s="175" t="s">
        <v>192</v>
      </c>
    </row>
    <row r="146" spans="1:65" s="2" customFormat="1" ht="14.4" customHeight="1">
      <c r="A146" s="34"/>
      <c r="B146" s="162"/>
      <c r="C146" s="177" t="s">
        <v>193</v>
      </c>
      <c r="D146" s="177" t="s">
        <v>185</v>
      </c>
      <c r="E146" s="178" t="s">
        <v>194</v>
      </c>
      <c r="F146" s="179" t="s">
        <v>195</v>
      </c>
      <c r="G146" s="180" t="s">
        <v>120</v>
      </c>
      <c r="H146" s="181">
        <v>85</v>
      </c>
      <c r="I146" s="182"/>
      <c r="J146" s="183">
        <f>ROUND(I146*H146,2)</f>
        <v>0</v>
      </c>
      <c r="K146" s="184"/>
      <c r="L146" s="185"/>
      <c r="M146" s="186" t="s">
        <v>1</v>
      </c>
      <c r="N146" s="187" t="s">
        <v>40</v>
      </c>
      <c r="O146" s="73"/>
      <c r="P146" s="173">
        <f>O146*H146</f>
        <v>0</v>
      </c>
      <c r="Q146" s="173">
        <v>0.176</v>
      </c>
      <c r="R146" s="173">
        <f>Q146*H146</f>
        <v>14.959999999999999</v>
      </c>
      <c r="S146" s="173">
        <v>0</v>
      </c>
      <c r="T146" s="17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5" t="s">
        <v>153</v>
      </c>
      <c r="AT146" s="175" t="s">
        <v>185</v>
      </c>
      <c r="AU146" s="175" t="s">
        <v>82</v>
      </c>
      <c r="AY146" s="15" t="s">
        <v>115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5" t="s">
        <v>80</v>
      </c>
      <c r="BK146" s="176">
        <f>ROUND(I146*H146,2)</f>
        <v>0</v>
      </c>
      <c r="BL146" s="15" t="s">
        <v>121</v>
      </c>
      <c r="BM146" s="175" t="s">
        <v>196</v>
      </c>
    </row>
    <row r="147" spans="1:65" s="2" customFormat="1" ht="14.4" customHeight="1">
      <c r="A147" s="34"/>
      <c r="B147" s="162"/>
      <c r="C147" s="177" t="s">
        <v>197</v>
      </c>
      <c r="D147" s="177" t="s">
        <v>185</v>
      </c>
      <c r="E147" s="178" t="s">
        <v>198</v>
      </c>
      <c r="F147" s="179" t="s">
        <v>199</v>
      </c>
      <c r="G147" s="180" t="s">
        <v>120</v>
      </c>
      <c r="H147" s="181">
        <v>245</v>
      </c>
      <c r="I147" s="182"/>
      <c r="J147" s="183">
        <f>ROUND(I147*H147,2)</f>
        <v>0</v>
      </c>
      <c r="K147" s="184"/>
      <c r="L147" s="185"/>
      <c r="M147" s="186" t="s">
        <v>1</v>
      </c>
      <c r="N147" s="187" t="s">
        <v>40</v>
      </c>
      <c r="O147" s="73"/>
      <c r="P147" s="173">
        <f>O147*H147</f>
        <v>0</v>
      </c>
      <c r="Q147" s="173">
        <v>0.176</v>
      </c>
      <c r="R147" s="173">
        <f>Q147*H147</f>
        <v>43.12</v>
      </c>
      <c r="S147" s="173">
        <v>0</v>
      </c>
      <c r="T147" s="17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5" t="s">
        <v>153</v>
      </c>
      <c r="AT147" s="175" t="s">
        <v>185</v>
      </c>
      <c r="AU147" s="175" t="s">
        <v>82</v>
      </c>
      <c r="AY147" s="15" t="s">
        <v>115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5" t="s">
        <v>80</v>
      </c>
      <c r="BK147" s="176">
        <f>ROUND(I147*H147,2)</f>
        <v>0</v>
      </c>
      <c r="BL147" s="15" t="s">
        <v>121</v>
      </c>
      <c r="BM147" s="175" t="s">
        <v>200</v>
      </c>
    </row>
    <row r="148" spans="1:63" s="12" customFormat="1" ht="22.8" customHeight="1">
      <c r="A148" s="12"/>
      <c r="B148" s="149"/>
      <c r="C148" s="12"/>
      <c r="D148" s="150" t="s">
        <v>74</v>
      </c>
      <c r="E148" s="160" t="s">
        <v>157</v>
      </c>
      <c r="F148" s="160" t="s">
        <v>201</v>
      </c>
      <c r="G148" s="12"/>
      <c r="H148" s="12"/>
      <c r="I148" s="152"/>
      <c r="J148" s="161">
        <f>BK148</f>
        <v>0</v>
      </c>
      <c r="K148" s="12"/>
      <c r="L148" s="149"/>
      <c r="M148" s="154"/>
      <c r="N148" s="155"/>
      <c r="O148" s="155"/>
      <c r="P148" s="156">
        <f>SUM(P149:P150)</f>
        <v>0</v>
      </c>
      <c r="Q148" s="155"/>
      <c r="R148" s="156">
        <f>SUM(R149:R150)</f>
        <v>78.3935</v>
      </c>
      <c r="S148" s="155"/>
      <c r="T148" s="157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0" t="s">
        <v>80</v>
      </c>
      <c r="AT148" s="158" t="s">
        <v>74</v>
      </c>
      <c r="AU148" s="158" t="s">
        <v>80</v>
      </c>
      <c r="AY148" s="150" t="s">
        <v>115</v>
      </c>
      <c r="BK148" s="159">
        <f>SUM(BK149:BK150)</f>
        <v>0</v>
      </c>
    </row>
    <row r="149" spans="1:65" s="2" customFormat="1" ht="24.15" customHeight="1">
      <c r="A149" s="34"/>
      <c r="B149" s="162"/>
      <c r="C149" s="163" t="s">
        <v>7</v>
      </c>
      <c r="D149" s="163" t="s">
        <v>117</v>
      </c>
      <c r="E149" s="164" t="s">
        <v>202</v>
      </c>
      <c r="F149" s="165" t="s">
        <v>203</v>
      </c>
      <c r="G149" s="166" t="s">
        <v>146</v>
      </c>
      <c r="H149" s="167">
        <v>415</v>
      </c>
      <c r="I149" s="168"/>
      <c r="J149" s="169">
        <f>ROUND(I149*H149,2)</f>
        <v>0</v>
      </c>
      <c r="K149" s="170"/>
      <c r="L149" s="35"/>
      <c r="M149" s="171" t="s">
        <v>1</v>
      </c>
      <c r="N149" s="172" t="s">
        <v>40</v>
      </c>
      <c r="O149" s="73"/>
      <c r="P149" s="173">
        <f>O149*H149</f>
        <v>0</v>
      </c>
      <c r="Q149" s="173">
        <v>0.1554</v>
      </c>
      <c r="R149" s="173">
        <f>Q149*H149</f>
        <v>64.491</v>
      </c>
      <c r="S149" s="173">
        <v>0</v>
      </c>
      <c r="T149" s="17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5" t="s">
        <v>121</v>
      </c>
      <c r="AT149" s="175" t="s">
        <v>117</v>
      </c>
      <c r="AU149" s="175" t="s">
        <v>82</v>
      </c>
      <c r="AY149" s="15" t="s">
        <v>115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5" t="s">
        <v>80</v>
      </c>
      <c r="BK149" s="176">
        <f>ROUND(I149*H149,2)</f>
        <v>0</v>
      </c>
      <c r="BL149" s="15" t="s">
        <v>121</v>
      </c>
      <c r="BM149" s="175" t="s">
        <v>204</v>
      </c>
    </row>
    <row r="150" spans="1:65" s="2" customFormat="1" ht="14.4" customHeight="1">
      <c r="A150" s="34"/>
      <c r="B150" s="162"/>
      <c r="C150" s="177" t="s">
        <v>205</v>
      </c>
      <c r="D150" s="177" t="s">
        <v>185</v>
      </c>
      <c r="E150" s="178" t="s">
        <v>206</v>
      </c>
      <c r="F150" s="179" t="s">
        <v>207</v>
      </c>
      <c r="G150" s="180" t="s">
        <v>146</v>
      </c>
      <c r="H150" s="181">
        <v>415</v>
      </c>
      <c r="I150" s="182"/>
      <c r="J150" s="183">
        <f>ROUND(I150*H150,2)</f>
        <v>0</v>
      </c>
      <c r="K150" s="184"/>
      <c r="L150" s="185"/>
      <c r="M150" s="186" t="s">
        <v>1</v>
      </c>
      <c r="N150" s="187" t="s">
        <v>40</v>
      </c>
      <c r="O150" s="73"/>
      <c r="P150" s="173">
        <f>O150*H150</f>
        <v>0</v>
      </c>
      <c r="Q150" s="173">
        <v>0.0335</v>
      </c>
      <c r="R150" s="173">
        <f>Q150*H150</f>
        <v>13.902500000000002</v>
      </c>
      <c r="S150" s="173">
        <v>0</v>
      </c>
      <c r="T150" s="17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5" t="s">
        <v>153</v>
      </c>
      <c r="AT150" s="175" t="s">
        <v>185</v>
      </c>
      <c r="AU150" s="175" t="s">
        <v>82</v>
      </c>
      <c r="AY150" s="15" t="s">
        <v>115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5" t="s">
        <v>80</v>
      </c>
      <c r="BK150" s="176">
        <f>ROUND(I150*H150,2)</f>
        <v>0</v>
      </c>
      <c r="BL150" s="15" t="s">
        <v>121</v>
      </c>
      <c r="BM150" s="175" t="s">
        <v>208</v>
      </c>
    </row>
    <row r="151" spans="1:63" s="12" customFormat="1" ht="22.8" customHeight="1">
      <c r="A151" s="12"/>
      <c r="B151" s="149"/>
      <c r="C151" s="12"/>
      <c r="D151" s="150" t="s">
        <v>74</v>
      </c>
      <c r="E151" s="160" t="s">
        <v>209</v>
      </c>
      <c r="F151" s="160" t="s">
        <v>210</v>
      </c>
      <c r="G151" s="12"/>
      <c r="H151" s="12"/>
      <c r="I151" s="152"/>
      <c r="J151" s="161">
        <f>BK151</f>
        <v>0</v>
      </c>
      <c r="K151" s="12"/>
      <c r="L151" s="149"/>
      <c r="M151" s="154"/>
      <c r="N151" s="155"/>
      <c r="O151" s="155"/>
      <c r="P151" s="156">
        <f>SUM(P152:P154)</f>
        <v>0</v>
      </c>
      <c r="Q151" s="155"/>
      <c r="R151" s="156">
        <f>SUM(R152:R154)</f>
        <v>0</v>
      </c>
      <c r="S151" s="155"/>
      <c r="T151" s="157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0" t="s">
        <v>80</v>
      </c>
      <c r="AT151" s="158" t="s">
        <v>74</v>
      </c>
      <c r="AU151" s="158" t="s">
        <v>80</v>
      </c>
      <c r="AY151" s="150" t="s">
        <v>115</v>
      </c>
      <c r="BK151" s="159">
        <f>SUM(BK152:BK154)</f>
        <v>0</v>
      </c>
    </row>
    <row r="152" spans="1:65" s="2" customFormat="1" ht="24.15" customHeight="1">
      <c r="A152" s="34"/>
      <c r="B152" s="162"/>
      <c r="C152" s="163" t="s">
        <v>211</v>
      </c>
      <c r="D152" s="163" t="s">
        <v>117</v>
      </c>
      <c r="E152" s="164" t="s">
        <v>212</v>
      </c>
      <c r="F152" s="165" t="s">
        <v>213</v>
      </c>
      <c r="G152" s="166" t="s">
        <v>214</v>
      </c>
      <c r="H152" s="167">
        <v>819.6</v>
      </c>
      <c r="I152" s="168"/>
      <c r="J152" s="169">
        <f>ROUND(I152*H152,2)</f>
        <v>0</v>
      </c>
      <c r="K152" s="170"/>
      <c r="L152" s="35"/>
      <c r="M152" s="171" t="s">
        <v>1</v>
      </c>
      <c r="N152" s="172" t="s">
        <v>40</v>
      </c>
      <c r="O152" s="73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5" t="s">
        <v>121</v>
      </c>
      <c r="AT152" s="175" t="s">
        <v>117</v>
      </c>
      <c r="AU152" s="175" t="s">
        <v>82</v>
      </c>
      <c r="AY152" s="15" t="s">
        <v>115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5" t="s">
        <v>80</v>
      </c>
      <c r="BK152" s="176">
        <f>ROUND(I152*H152,2)</f>
        <v>0</v>
      </c>
      <c r="BL152" s="15" t="s">
        <v>121</v>
      </c>
      <c r="BM152" s="175" t="s">
        <v>215</v>
      </c>
    </row>
    <row r="153" spans="1:65" s="2" customFormat="1" ht="14.4" customHeight="1">
      <c r="A153" s="34"/>
      <c r="B153" s="162"/>
      <c r="C153" s="163" t="s">
        <v>216</v>
      </c>
      <c r="D153" s="163" t="s">
        <v>117</v>
      </c>
      <c r="E153" s="164" t="s">
        <v>217</v>
      </c>
      <c r="F153" s="165" t="s">
        <v>218</v>
      </c>
      <c r="G153" s="166" t="s">
        <v>214</v>
      </c>
      <c r="H153" s="167">
        <v>7376.4</v>
      </c>
      <c r="I153" s="168"/>
      <c r="J153" s="169">
        <f>ROUND(I153*H153,2)</f>
        <v>0</v>
      </c>
      <c r="K153" s="170"/>
      <c r="L153" s="35"/>
      <c r="M153" s="171" t="s">
        <v>1</v>
      </c>
      <c r="N153" s="172" t="s">
        <v>40</v>
      </c>
      <c r="O153" s="73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5" t="s">
        <v>121</v>
      </c>
      <c r="AT153" s="175" t="s">
        <v>117</v>
      </c>
      <c r="AU153" s="175" t="s">
        <v>82</v>
      </c>
      <c r="AY153" s="15" t="s">
        <v>115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5" t="s">
        <v>80</v>
      </c>
      <c r="BK153" s="176">
        <f>ROUND(I153*H153,2)</f>
        <v>0</v>
      </c>
      <c r="BL153" s="15" t="s">
        <v>121</v>
      </c>
      <c r="BM153" s="175" t="s">
        <v>219</v>
      </c>
    </row>
    <row r="154" spans="1:65" s="2" customFormat="1" ht="24.15" customHeight="1">
      <c r="A154" s="34"/>
      <c r="B154" s="162"/>
      <c r="C154" s="163" t="s">
        <v>220</v>
      </c>
      <c r="D154" s="163" t="s">
        <v>117</v>
      </c>
      <c r="E154" s="164" t="s">
        <v>221</v>
      </c>
      <c r="F154" s="165" t="s">
        <v>222</v>
      </c>
      <c r="G154" s="166" t="s">
        <v>214</v>
      </c>
      <c r="H154" s="167">
        <v>320</v>
      </c>
      <c r="I154" s="168"/>
      <c r="J154" s="169">
        <f>ROUND(I154*H154,2)</f>
        <v>0</v>
      </c>
      <c r="K154" s="170"/>
      <c r="L154" s="35"/>
      <c r="M154" s="171" t="s">
        <v>1</v>
      </c>
      <c r="N154" s="172" t="s">
        <v>40</v>
      </c>
      <c r="O154" s="73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5" t="s">
        <v>121</v>
      </c>
      <c r="AT154" s="175" t="s">
        <v>117</v>
      </c>
      <c r="AU154" s="175" t="s">
        <v>82</v>
      </c>
      <c r="AY154" s="15" t="s">
        <v>115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5" t="s">
        <v>80</v>
      </c>
      <c r="BK154" s="176">
        <f>ROUND(I154*H154,2)</f>
        <v>0</v>
      </c>
      <c r="BL154" s="15" t="s">
        <v>121</v>
      </c>
      <c r="BM154" s="175" t="s">
        <v>223</v>
      </c>
    </row>
    <row r="155" spans="1:63" s="12" customFormat="1" ht="25.9" customHeight="1">
      <c r="A155" s="12"/>
      <c r="B155" s="149"/>
      <c r="C155" s="12"/>
      <c r="D155" s="150" t="s">
        <v>74</v>
      </c>
      <c r="E155" s="151" t="s">
        <v>224</v>
      </c>
      <c r="F155" s="151" t="s">
        <v>225</v>
      </c>
      <c r="G155" s="12"/>
      <c r="H155" s="12"/>
      <c r="I155" s="152"/>
      <c r="J155" s="153">
        <f>BK155</f>
        <v>0</v>
      </c>
      <c r="K155" s="12"/>
      <c r="L155" s="149"/>
      <c r="M155" s="154"/>
      <c r="N155" s="155"/>
      <c r="O155" s="155"/>
      <c r="P155" s="156">
        <f>P156+P163+P166+P168</f>
        <v>0</v>
      </c>
      <c r="Q155" s="155"/>
      <c r="R155" s="156">
        <f>R156+R163+R166+R168</f>
        <v>0.0693</v>
      </c>
      <c r="S155" s="155"/>
      <c r="T155" s="157">
        <f>T156+T163+T166+T168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0" t="s">
        <v>134</v>
      </c>
      <c r="AT155" s="158" t="s">
        <v>74</v>
      </c>
      <c r="AU155" s="158" t="s">
        <v>75</v>
      </c>
      <c r="AY155" s="150" t="s">
        <v>115</v>
      </c>
      <c r="BK155" s="159">
        <f>BK156+BK163+BK166+BK168</f>
        <v>0</v>
      </c>
    </row>
    <row r="156" spans="1:63" s="12" customFormat="1" ht="22.8" customHeight="1">
      <c r="A156" s="12"/>
      <c r="B156" s="149"/>
      <c r="C156" s="12"/>
      <c r="D156" s="150" t="s">
        <v>74</v>
      </c>
      <c r="E156" s="160" t="s">
        <v>226</v>
      </c>
      <c r="F156" s="160" t="s">
        <v>227</v>
      </c>
      <c r="G156" s="12"/>
      <c r="H156" s="12"/>
      <c r="I156" s="152"/>
      <c r="J156" s="161">
        <f>BK156</f>
        <v>0</v>
      </c>
      <c r="K156" s="12"/>
      <c r="L156" s="149"/>
      <c r="M156" s="154"/>
      <c r="N156" s="155"/>
      <c r="O156" s="155"/>
      <c r="P156" s="156">
        <f>SUM(P157:P162)</f>
        <v>0</v>
      </c>
      <c r="Q156" s="155"/>
      <c r="R156" s="156">
        <f>SUM(R157:R162)</f>
        <v>0</v>
      </c>
      <c r="S156" s="155"/>
      <c r="T156" s="157">
        <f>SUM(T157:T162)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0" t="s">
        <v>134</v>
      </c>
      <c r="AT156" s="158" t="s">
        <v>74</v>
      </c>
      <c r="AU156" s="158" t="s">
        <v>80</v>
      </c>
      <c r="AY156" s="150" t="s">
        <v>115</v>
      </c>
      <c r="BK156" s="159">
        <f>SUM(BK157:BK162)</f>
        <v>0</v>
      </c>
    </row>
    <row r="157" spans="1:65" s="2" customFormat="1" ht="24.15" customHeight="1">
      <c r="A157" s="34"/>
      <c r="B157" s="162"/>
      <c r="C157" s="163" t="s">
        <v>228</v>
      </c>
      <c r="D157" s="163" t="s">
        <v>117</v>
      </c>
      <c r="E157" s="164" t="s">
        <v>229</v>
      </c>
      <c r="F157" s="165" t="s">
        <v>230</v>
      </c>
      <c r="G157" s="166" t="s">
        <v>231</v>
      </c>
      <c r="H157" s="167">
        <v>1</v>
      </c>
      <c r="I157" s="168"/>
      <c r="J157" s="169">
        <f>ROUND(I157*H157,2)</f>
        <v>0</v>
      </c>
      <c r="K157" s="170"/>
      <c r="L157" s="35"/>
      <c r="M157" s="171" t="s">
        <v>1</v>
      </c>
      <c r="N157" s="172" t="s">
        <v>40</v>
      </c>
      <c r="O157" s="73"/>
      <c r="P157" s="173">
        <f>O157*H157</f>
        <v>0</v>
      </c>
      <c r="Q157" s="173">
        <v>0</v>
      </c>
      <c r="R157" s="173">
        <f>Q157*H157</f>
        <v>0</v>
      </c>
      <c r="S157" s="173">
        <v>0</v>
      </c>
      <c r="T157" s="17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5" t="s">
        <v>232</v>
      </c>
      <c r="AT157" s="175" t="s">
        <v>117</v>
      </c>
      <c r="AU157" s="175" t="s">
        <v>82</v>
      </c>
      <c r="AY157" s="15" t="s">
        <v>115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5" t="s">
        <v>80</v>
      </c>
      <c r="BK157" s="176">
        <f>ROUND(I157*H157,2)</f>
        <v>0</v>
      </c>
      <c r="BL157" s="15" t="s">
        <v>232</v>
      </c>
      <c r="BM157" s="175" t="s">
        <v>233</v>
      </c>
    </row>
    <row r="158" spans="1:65" s="2" customFormat="1" ht="14.4" customHeight="1">
      <c r="A158" s="34"/>
      <c r="B158" s="162"/>
      <c r="C158" s="163" t="s">
        <v>234</v>
      </c>
      <c r="D158" s="163" t="s">
        <v>117</v>
      </c>
      <c r="E158" s="164" t="s">
        <v>235</v>
      </c>
      <c r="F158" s="165" t="s">
        <v>236</v>
      </c>
      <c r="G158" s="166" t="s">
        <v>231</v>
      </c>
      <c r="H158" s="167">
        <v>1</v>
      </c>
      <c r="I158" s="168"/>
      <c r="J158" s="169">
        <f>ROUND(I158*H158,2)</f>
        <v>0</v>
      </c>
      <c r="K158" s="170"/>
      <c r="L158" s="35"/>
      <c r="M158" s="171" t="s">
        <v>1</v>
      </c>
      <c r="N158" s="172" t="s">
        <v>40</v>
      </c>
      <c r="O158" s="73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5" t="s">
        <v>232</v>
      </c>
      <c r="AT158" s="175" t="s">
        <v>117</v>
      </c>
      <c r="AU158" s="175" t="s">
        <v>82</v>
      </c>
      <c r="AY158" s="15" t="s">
        <v>115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5" t="s">
        <v>80</v>
      </c>
      <c r="BK158" s="176">
        <f>ROUND(I158*H158,2)</f>
        <v>0</v>
      </c>
      <c r="BL158" s="15" t="s">
        <v>232</v>
      </c>
      <c r="BM158" s="175" t="s">
        <v>237</v>
      </c>
    </row>
    <row r="159" spans="1:65" s="2" customFormat="1" ht="14.4" customHeight="1">
      <c r="A159" s="34"/>
      <c r="B159" s="162"/>
      <c r="C159" s="163" t="s">
        <v>238</v>
      </c>
      <c r="D159" s="163" t="s">
        <v>117</v>
      </c>
      <c r="E159" s="164" t="s">
        <v>239</v>
      </c>
      <c r="F159" s="165" t="s">
        <v>240</v>
      </c>
      <c r="G159" s="166" t="s">
        <v>231</v>
      </c>
      <c r="H159" s="167">
        <v>1</v>
      </c>
      <c r="I159" s="168"/>
      <c r="J159" s="169">
        <f>ROUND(I159*H159,2)</f>
        <v>0</v>
      </c>
      <c r="K159" s="170"/>
      <c r="L159" s="35"/>
      <c r="M159" s="171" t="s">
        <v>1</v>
      </c>
      <c r="N159" s="172" t="s">
        <v>40</v>
      </c>
      <c r="O159" s="73"/>
      <c r="P159" s="173">
        <f>O159*H159</f>
        <v>0</v>
      </c>
      <c r="Q159" s="173">
        <v>0</v>
      </c>
      <c r="R159" s="173">
        <f>Q159*H159</f>
        <v>0</v>
      </c>
      <c r="S159" s="173">
        <v>0</v>
      </c>
      <c r="T159" s="17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5" t="s">
        <v>232</v>
      </c>
      <c r="AT159" s="175" t="s">
        <v>117</v>
      </c>
      <c r="AU159" s="175" t="s">
        <v>82</v>
      </c>
      <c r="AY159" s="15" t="s">
        <v>115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5" t="s">
        <v>80</v>
      </c>
      <c r="BK159" s="176">
        <f>ROUND(I159*H159,2)</f>
        <v>0</v>
      </c>
      <c r="BL159" s="15" t="s">
        <v>232</v>
      </c>
      <c r="BM159" s="175" t="s">
        <v>241</v>
      </c>
    </row>
    <row r="160" spans="1:65" s="2" customFormat="1" ht="14.4" customHeight="1">
      <c r="A160" s="34"/>
      <c r="B160" s="162"/>
      <c r="C160" s="163" t="s">
        <v>242</v>
      </c>
      <c r="D160" s="163" t="s">
        <v>117</v>
      </c>
      <c r="E160" s="164" t="s">
        <v>243</v>
      </c>
      <c r="F160" s="165" t="s">
        <v>244</v>
      </c>
      <c r="G160" s="166" t="s">
        <v>231</v>
      </c>
      <c r="H160" s="167">
        <v>1</v>
      </c>
      <c r="I160" s="168"/>
      <c r="J160" s="169">
        <f>ROUND(I160*H160,2)</f>
        <v>0</v>
      </c>
      <c r="K160" s="170"/>
      <c r="L160" s="35"/>
      <c r="M160" s="171" t="s">
        <v>1</v>
      </c>
      <c r="N160" s="172" t="s">
        <v>40</v>
      </c>
      <c r="O160" s="73"/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5" t="s">
        <v>232</v>
      </c>
      <c r="AT160" s="175" t="s">
        <v>117</v>
      </c>
      <c r="AU160" s="175" t="s">
        <v>82</v>
      </c>
      <c r="AY160" s="15" t="s">
        <v>115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5" t="s">
        <v>80</v>
      </c>
      <c r="BK160" s="176">
        <f>ROUND(I160*H160,2)</f>
        <v>0</v>
      </c>
      <c r="BL160" s="15" t="s">
        <v>232</v>
      </c>
      <c r="BM160" s="175" t="s">
        <v>245</v>
      </c>
    </row>
    <row r="161" spans="1:65" s="2" customFormat="1" ht="14.4" customHeight="1">
      <c r="A161" s="34"/>
      <c r="B161" s="162"/>
      <c r="C161" s="163" t="s">
        <v>246</v>
      </c>
      <c r="D161" s="163" t="s">
        <v>117</v>
      </c>
      <c r="E161" s="164" t="s">
        <v>247</v>
      </c>
      <c r="F161" s="165" t="s">
        <v>248</v>
      </c>
      <c r="G161" s="166" t="s">
        <v>231</v>
      </c>
      <c r="H161" s="167">
        <v>1</v>
      </c>
      <c r="I161" s="168"/>
      <c r="J161" s="169">
        <f>ROUND(I161*H161,2)</f>
        <v>0</v>
      </c>
      <c r="K161" s="170"/>
      <c r="L161" s="35"/>
      <c r="M161" s="171" t="s">
        <v>1</v>
      </c>
      <c r="N161" s="172" t="s">
        <v>40</v>
      </c>
      <c r="O161" s="73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5" t="s">
        <v>232</v>
      </c>
      <c r="AT161" s="175" t="s">
        <v>117</v>
      </c>
      <c r="AU161" s="175" t="s">
        <v>82</v>
      </c>
      <c r="AY161" s="15" t="s">
        <v>115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5" t="s">
        <v>80</v>
      </c>
      <c r="BK161" s="176">
        <f>ROUND(I161*H161,2)</f>
        <v>0</v>
      </c>
      <c r="BL161" s="15" t="s">
        <v>232</v>
      </c>
      <c r="BM161" s="175" t="s">
        <v>249</v>
      </c>
    </row>
    <row r="162" spans="1:65" s="2" customFormat="1" ht="14.4" customHeight="1">
      <c r="A162" s="34"/>
      <c r="B162" s="162"/>
      <c r="C162" s="163" t="s">
        <v>250</v>
      </c>
      <c r="D162" s="163" t="s">
        <v>117</v>
      </c>
      <c r="E162" s="164" t="s">
        <v>251</v>
      </c>
      <c r="F162" s="165" t="s">
        <v>252</v>
      </c>
      <c r="G162" s="166" t="s">
        <v>231</v>
      </c>
      <c r="H162" s="167">
        <v>1</v>
      </c>
      <c r="I162" s="168"/>
      <c r="J162" s="169">
        <f>ROUND(I162*H162,2)</f>
        <v>0</v>
      </c>
      <c r="K162" s="170"/>
      <c r="L162" s="35"/>
      <c r="M162" s="171" t="s">
        <v>1</v>
      </c>
      <c r="N162" s="172" t="s">
        <v>40</v>
      </c>
      <c r="O162" s="73"/>
      <c r="P162" s="173">
        <f>O162*H162</f>
        <v>0</v>
      </c>
      <c r="Q162" s="173">
        <v>0</v>
      </c>
      <c r="R162" s="173">
        <f>Q162*H162</f>
        <v>0</v>
      </c>
      <c r="S162" s="173">
        <v>0</v>
      </c>
      <c r="T162" s="17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5" t="s">
        <v>232</v>
      </c>
      <c r="AT162" s="175" t="s">
        <v>117</v>
      </c>
      <c r="AU162" s="175" t="s">
        <v>82</v>
      </c>
      <c r="AY162" s="15" t="s">
        <v>115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5" t="s">
        <v>80</v>
      </c>
      <c r="BK162" s="176">
        <f>ROUND(I162*H162,2)</f>
        <v>0</v>
      </c>
      <c r="BL162" s="15" t="s">
        <v>232</v>
      </c>
      <c r="BM162" s="175" t="s">
        <v>253</v>
      </c>
    </row>
    <row r="163" spans="1:63" s="12" customFormat="1" ht="22.8" customHeight="1">
      <c r="A163" s="12"/>
      <c r="B163" s="149"/>
      <c r="C163" s="12"/>
      <c r="D163" s="150" t="s">
        <v>74</v>
      </c>
      <c r="E163" s="160" t="s">
        <v>254</v>
      </c>
      <c r="F163" s="160" t="s">
        <v>255</v>
      </c>
      <c r="G163" s="12"/>
      <c r="H163" s="12"/>
      <c r="I163" s="152"/>
      <c r="J163" s="161">
        <f>BK163</f>
        <v>0</v>
      </c>
      <c r="K163" s="12"/>
      <c r="L163" s="149"/>
      <c r="M163" s="154"/>
      <c r="N163" s="155"/>
      <c r="O163" s="155"/>
      <c r="P163" s="156">
        <f>SUM(P164:P165)</f>
        <v>0</v>
      </c>
      <c r="Q163" s="155"/>
      <c r="R163" s="156">
        <f>SUM(R164:R165)</f>
        <v>0</v>
      </c>
      <c r="S163" s="155"/>
      <c r="T163" s="157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0" t="s">
        <v>134</v>
      </c>
      <c r="AT163" s="158" t="s">
        <v>74</v>
      </c>
      <c r="AU163" s="158" t="s">
        <v>80</v>
      </c>
      <c r="AY163" s="150" t="s">
        <v>115</v>
      </c>
      <c r="BK163" s="159">
        <f>SUM(BK164:BK165)</f>
        <v>0</v>
      </c>
    </row>
    <row r="164" spans="1:65" s="2" customFormat="1" ht="14.4" customHeight="1">
      <c r="A164" s="34"/>
      <c r="B164" s="162"/>
      <c r="C164" s="163" t="s">
        <v>256</v>
      </c>
      <c r="D164" s="163" t="s">
        <v>117</v>
      </c>
      <c r="E164" s="164" t="s">
        <v>257</v>
      </c>
      <c r="F164" s="165" t="s">
        <v>255</v>
      </c>
      <c r="G164" s="166" t="s">
        <v>231</v>
      </c>
      <c r="H164" s="167">
        <v>1</v>
      </c>
      <c r="I164" s="168"/>
      <c r="J164" s="169">
        <f>ROUND(I164*H164,2)</f>
        <v>0</v>
      </c>
      <c r="K164" s="170"/>
      <c r="L164" s="35"/>
      <c r="M164" s="171" t="s">
        <v>1</v>
      </c>
      <c r="N164" s="172" t="s">
        <v>40</v>
      </c>
      <c r="O164" s="73"/>
      <c r="P164" s="173">
        <f>O164*H164</f>
        <v>0</v>
      </c>
      <c r="Q164" s="173">
        <v>0</v>
      </c>
      <c r="R164" s="173">
        <f>Q164*H164</f>
        <v>0</v>
      </c>
      <c r="S164" s="173">
        <v>0</v>
      </c>
      <c r="T164" s="17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5" t="s">
        <v>232</v>
      </c>
      <c r="AT164" s="175" t="s">
        <v>117</v>
      </c>
      <c r="AU164" s="175" t="s">
        <v>82</v>
      </c>
      <c r="AY164" s="15" t="s">
        <v>115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5" t="s">
        <v>80</v>
      </c>
      <c r="BK164" s="176">
        <f>ROUND(I164*H164,2)</f>
        <v>0</v>
      </c>
      <c r="BL164" s="15" t="s">
        <v>232</v>
      </c>
      <c r="BM164" s="175" t="s">
        <v>258</v>
      </c>
    </row>
    <row r="165" spans="1:65" s="2" customFormat="1" ht="14.4" customHeight="1">
      <c r="A165" s="34"/>
      <c r="B165" s="162"/>
      <c r="C165" s="163" t="s">
        <v>259</v>
      </c>
      <c r="D165" s="163" t="s">
        <v>117</v>
      </c>
      <c r="E165" s="164" t="s">
        <v>260</v>
      </c>
      <c r="F165" s="165" t="s">
        <v>261</v>
      </c>
      <c r="G165" s="166" t="s">
        <v>231</v>
      </c>
      <c r="H165" s="167">
        <v>1</v>
      </c>
      <c r="I165" s="168"/>
      <c r="J165" s="169">
        <f>ROUND(I165*H165,2)</f>
        <v>0</v>
      </c>
      <c r="K165" s="170"/>
      <c r="L165" s="35"/>
      <c r="M165" s="171" t="s">
        <v>1</v>
      </c>
      <c r="N165" s="172" t="s">
        <v>40</v>
      </c>
      <c r="O165" s="73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5" t="s">
        <v>232</v>
      </c>
      <c r="AT165" s="175" t="s">
        <v>117</v>
      </c>
      <c r="AU165" s="175" t="s">
        <v>82</v>
      </c>
      <c r="AY165" s="15" t="s">
        <v>115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5" t="s">
        <v>80</v>
      </c>
      <c r="BK165" s="176">
        <f>ROUND(I165*H165,2)</f>
        <v>0</v>
      </c>
      <c r="BL165" s="15" t="s">
        <v>232</v>
      </c>
      <c r="BM165" s="175" t="s">
        <v>262</v>
      </c>
    </row>
    <row r="166" spans="1:63" s="12" customFormat="1" ht="22.8" customHeight="1">
      <c r="A166" s="12"/>
      <c r="B166" s="149"/>
      <c r="C166" s="12"/>
      <c r="D166" s="150" t="s">
        <v>74</v>
      </c>
      <c r="E166" s="160" t="s">
        <v>263</v>
      </c>
      <c r="F166" s="160" t="s">
        <v>264</v>
      </c>
      <c r="G166" s="12"/>
      <c r="H166" s="12"/>
      <c r="I166" s="152"/>
      <c r="J166" s="161">
        <f>BK166</f>
        <v>0</v>
      </c>
      <c r="K166" s="12"/>
      <c r="L166" s="149"/>
      <c r="M166" s="154"/>
      <c r="N166" s="155"/>
      <c r="O166" s="155"/>
      <c r="P166" s="156">
        <f>P167</f>
        <v>0</v>
      </c>
      <c r="Q166" s="155"/>
      <c r="R166" s="156">
        <f>R167</f>
        <v>0</v>
      </c>
      <c r="S166" s="155"/>
      <c r="T166" s="157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0" t="s">
        <v>134</v>
      </c>
      <c r="AT166" s="158" t="s">
        <v>74</v>
      </c>
      <c r="AU166" s="158" t="s">
        <v>80</v>
      </c>
      <c r="AY166" s="150" t="s">
        <v>115</v>
      </c>
      <c r="BK166" s="159">
        <f>BK167</f>
        <v>0</v>
      </c>
    </row>
    <row r="167" spans="1:65" s="2" customFormat="1" ht="14.4" customHeight="1">
      <c r="A167" s="34"/>
      <c r="B167" s="162"/>
      <c r="C167" s="163" t="s">
        <v>265</v>
      </c>
      <c r="D167" s="163" t="s">
        <v>117</v>
      </c>
      <c r="E167" s="164" t="s">
        <v>266</v>
      </c>
      <c r="F167" s="165" t="s">
        <v>267</v>
      </c>
      <c r="G167" s="166" t="s">
        <v>231</v>
      </c>
      <c r="H167" s="167">
        <v>6</v>
      </c>
      <c r="I167" s="168"/>
      <c r="J167" s="169">
        <f>ROUND(I167*H167,2)</f>
        <v>0</v>
      </c>
      <c r="K167" s="170"/>
      <c r="L167" s="35"/>
      <c r="M167" s="171" t="s">
        <v>1</v>
      </c>
      <c r="N167" s="172" t="s">
        <v>40</v>
      </c>
      <c r="O167" s="73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5" t="s">
        <v>232</v>
      </c>
      <c r="AT167" s="175" t="s">
        <v>117</v>
      </c>
      <c r="AU167" s="175" t="s">
        <v>82</v>
      </c>
      <c r="AY167" s="15" t="s">
        <v>115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5" t="s">
        <v>80</v>
      </c>
      <c r="BK167" s="176">
        <f>ROUND(I167*H167,2)</f>
        <v>0</v>
      </c>
      <c r="BL167" s="15" t="s">
        <v>232</v>
      </c>
      <c r="BM167" s="175" t="s">
        <v>268</v>
      </c>
    </row>
    <row r="168" spans="1:63" s="12" customFormat="1" ht="22.8" customHeight="1">
      <c r="A168" s="12"/>
      <c r="B168" s="149"/>
      <c r="C168" s="12"/>
      <c r="D168" s="150" t="s">
        <v>74</v>
      </c>
      <c r="E168" s="160" t="s">
        <v>269</v>
      </c>
      <c r="F168" s="160" t="s">
        <v>270</v>
      </c>
      <c r="G168" s="12"/>
      <c r="H168" s="12"/>
      <c r="I168" s="152"/>
      <c r="J168" s="161">
        <f>BK168</f>
        <v>0</v>
      </c>
      <c r="K168" s="12"/>
      <c r="L168" s="149"/>
      <c r="M168" s="154"/>
      <c r="N168" s="155"/>
      <c r="O168" s="155"/>
      <c r="P168" s="156">
        <f>SUM(P169:P170)</f>
        <v>0</v>
      </c>
      <c r="Q168" s="155"/>
      <c r="R168" s="156">
        <f>SUM(R169:R170)</f>
        <v>0.0693</v>
      </c>
      <c r="S168" s="155"/>
      <c r="T168" s="157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0" t="s">
        <v>134</v>
      </c>
      <c r="AT168" s="158" t="s">
        <v>74</v>
      </c>
      <c r="AU168" s="158" t="s">
        <v>80</v>
      </c>
      <c r="AY168" s="150" t="s">
        <v>115</v>
      </c>
      <c r="BK168" s="159">
        <f>SUM(BK169:BK170)</f>
        <v>0</v>
      </c>
    </row>
    <row r="169" spans="1:65" s="2" customFormat="1" ht="14.4" customHeight="1">
      <c r="A169" s="34"/>
      <c r="B169" s="162"/>
      <c r="C169" s="163" t="s">
        <v>271</v>
      </c>
      <c r="D169" s="163" t="s">
        <v>117</v>
      </c>
      <c r="E169" s="164" t="s">
        <v>272</v>
      </c>
      <c r="F169" s="165" t="s">
        <v>273</v>
      </c>
      <c r="G169" s="166" t="s">
        <v>120</v>
      </c>
      <c r="H169" s="167">
        <v>5</v>
      </c>
      <c r="I169" s="168"/>
      <c r="J169" s="169">
        <f>ROUND(I169*H169,2)</f>
        <v>0</v>
      </c>
      <c r="K169" s="170"/>
      <c r="L169" s="35"/>
      <c r="M169" s="171" t="s">
        <v>1</v>
      </c>
      <c r="N169" s="172" t="s">
        <v>40</v>
      </c>
      <c r="O169" s="73"/>
      <c r="P169" s="173">
        <f>O169*H169</f>
        <v>0</v>
      </c>
      <c r="Q169" s="173">
        <v>0.01386</v>
      </c>
      <c r="R169" s="173">
        <f>Q169*H169</f>
        <v>0.0693</v>
      </c>
      <c r="S169" s="173">
        <v>0</v>
      </c>
      <c r="T169" s="17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5" t="s">
        <v>121</v>
      </c>
      <c r="AT169" s="175" t="s">
        <v>117</v>
      </c>
      <c r="AU169" s="175" t="s">
        <v>82</v>
      </c>
      <c r="AY169" s="15" t="s">
        <v>115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5" t="s">
        <v>80</v>
      </c>
      <c r="BK169" s="176">
        <f>ROUND(I169*H169,2)</f>
        <v>0</v>
      </c>
      <c r="BL169" s="15" t="s">
        <v>121</v>
      </c>
      <c r="BM169" s="175" t="s">
        <v>274</v>
      </c>
    </row>
    <row r="170" spans="1:65" s="2" customFormat="1" ht="14.4" customHeight="1">
      <c r="A170" s="34"/>
      <c r="B170" s="162"/>
      <c r="C170" s="163" t="s">
        <v>275</v>
      </c>
      <c r="D170" s="163" t="s">
        <v>117</v>
      </c>
      <c r="E170" s="164" t="s">
        <v>276</v>
      </c>
      <c r="F170" s="165" t="s">
        <v>277</v>
      </c>
      <c r="G170" s="166" t="s">
        <v>278</v>
      </c>
      <c r="H170" s="167">
        <v>1</v>
      </c>
      <c r="I170" s="168"/>
      <c r="J170" s="169">
        <f>ROUND(I170*H170,2)</f>
        <v>0</v>
      </c>
      <c r="K170" s="170"/>
      <c r="L170" s="35"/>
      <c r="M170" s="188" t="s">
        <v>1</v>
      </c>
      <c r="N170" s="189" t="s">
        <v>40</v>
      </c>
      <c r="O170" s="190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5" t="s">
        <v>121</v>
      </c>
      <c r="AT170" s="175" t="s">
        <v>117</v>
      </c>
      <c r="AU170" s="175" t="s">
        <v>82</v>
      </c>
      <c r="AY170" s="15" t="s">
        <v>115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5" t="s">
        <v>80</v>
      </c>
      <c r="BK170" s="176">
        <f>ROUND(I170*H170,2)</f>
        <v>0</v>
      </c>
      <c r="BL170" s="15" t="s">
        <v>121</v>
      </c>
      <c r="BM170" s="175" t="s">
        <v>279</v>
      </c>
    </row>
    <row r="171" spans="1:31" s="2" customFormat="1" ht="6.95" customHeight="1">
      <c r="A171" s="34"/>
      <c r="B171" s="56"/>
      <c r="C171" s="57"/>
      <c r="D171" s="57"/>
      <c r="E171" s="57"/>
      <c r="F171" s="57"/>
      <c r="G171" s="57"/>
      <c r="H171" s="57"/>
      <c r="I171" s="57"/>
      <c r="J171" s="57"/>
      <c r="K171" s="57"/>
      <c r="L171" s="35"/>
      <c r="M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</sheetData>
  <autoFilter ref="C122:K170"/>
  <mergeCells count="6">
    <mergeCell ref="E7:H7"/>
    <mergeCell ref="E16:H16"/>
    <mergeCell ref="E25:H25"/>
    <mergeCell ref="E85:H85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Jiří Sobol</cp:lastModifiedBy>
  <dcterms:created xsi:type="dcterms:W3CDTF">2021-05-21T08:57:19Z</dcterms:created>
  <dcterms:modified xsi:type="dcterms:W3CDTF">2021-05-21T08:57:21Z</dcterms:modified>
  <cp:category/>
  <cp:version/>
  <cp:contentType/>
  <cp:contentStatus/>
</cp:coreProperties>
</file>