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57"/>
  <workbookPr/>
  <bookViews>
    <workbookView xWindow="0" yWindow="0" windowWidth="23040" windowHeight="9060" activeTab="0"/>
  </bookViews>
  <sheets>
    <sheet name="A - Etapa I - fasáda" sheetId="2" r:id="rId1"/>
  </sheets>
  <definedNames>
    <definedName name="_xlnm._FilterDatabase" localSheetId="0" hidden="1">'A - Etapa I - fasáda'!$C$128:$K$162</definedName>
    <definedName name="_xlnm.Print_Area" localSheetId="0">'A - Etapa I - fasáda'!$C$4:$J$76,'A - Etapa I - fasáda'!$C$82:$J$110,'A - Etapa I - fasáda'!$C$116:$K$162</definedName>
    <definedName name="_xlnm.Print_Titles" localSheetId="0">'A - Etapa I - fasáda'!$128:$128</definedName>
  </definedNames>
  <calcPr calcId="191029"/>
</workbook>
</file>

<file path=xl/sharedStrings.xml><?xml version="1.0" encoding="utf-8"?>
<sst xmlns="http://schemas.openxmlformats.org/spreadsheetml/2006/main" count="491" uniqueCount="179">
  <si>
    <t/>
  </si>
  <si>
    <t>False</t>
  </si>
  <si>
    <t>&gt;&gt;  skryté sloupce  &lt;&lt;</t>
  </si>
  <si>
    <t>15</t>
  </si>
  <si>
    <t>v ---  níže se nacházejí doplnkové a pomocné údaje k sestavám  --- v</t>
  </si>
  <si>
    <t>Stavba:</t>
  </si>
  <si>
    <t>KSO:</t>
  </si>
  <si>
    <t>CC-CZ:</t>
  </si>
  <si>
    <t>Místo:</t>
  </si>
  <si>
    <t>Datum:</t>
  </si>
  <si>
    <t>Zadavatel:</t>
  </si>
  <si>
    <t>IČ:</t>
  </si>
  <si>
    <t>DIČ:</t>
  </si>
  <si>
    <t>Zhotovitel:</t>
  </si>
  <si>
    <t>Projektant: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</si>
  <si>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</si>
  <si>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</si>
  <si>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</si>
  <si>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</si>
  <si>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</si>
  <si>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</si>
  <si>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</si>
  <si>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</si>
  <si>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</si>
  <si>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</si>
  <si>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</si>
  <si>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</si>
  <si>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</si>
  <si>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</si>
  <si>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</si>
  <si>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</si>
  <si>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</si>
  <si>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</si>
  <si>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</si>
  <si>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</si>
  <si>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</si>
  <si>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</si>
  <si>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Popis</t>
  </si>
  <si>
    <t>Typ</t>
  </si>
  <si>
    <t>D</t>
  </si>
  <si>
    <t>0</t>
  </si>
  <si>
    <t>1</t>
  </si>
  <si>
    <t>{95ecd7e7-6bcb-425c-9ee0-62a6e9066540}</t>
  </si>
  <si>
    <t>2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</si>
  <si>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</si>
  <si>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</si>
  <si>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</si>
  <si>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</si>
  <si>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</si>
  <si>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</si>
  <si>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</si>
  <si>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</si>
  <si>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</si>
  <si>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</si>
  <si>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</si>
  <si>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</si>
  <si>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</si>
  <si>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766 - Konstrukce truhlářské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</si>
  <si>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</si>
  <si>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</si>
  <si>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</si>
  <si>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</si>
  <si>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</si>
  <si>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</si>
  <si>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</si>
  <si>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</si>
  <si>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</si>
  <si>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</si>
  <si>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</si>
  <si>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</si>
  <si>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</si>
  <si>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</si>
  <si>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</si>
  <si>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</si>
  <si>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</si>
  <si>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</si>
  <si>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</si>
  <si>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</si>
  <si>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</si>
  <si>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</si>
  <si>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</si>
  <si>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</si>
  <si>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</si>
  <si>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349235800</t>
  </si>
  <si>
    <t>Doplnění plošných fasádních prvků  - římsa, šamrány a ozdobné prvky</t>
  </si>
  <si>
    <t>m2</t>
  </si>
  <si>
    <t>4</t>
  </si>
  <si>
    <t>6</t>
  </si>
  <si>
    <t>Úpravy povrchů, podlahy a osazování výplní</t>
  </si>
  <si>
    <t>622131121</t>
  </si>
  <si>
    <t>Penetrace  vnějších stěn nanášená ručně</t>
  </si>
  <si>
    <t>622321131</t>
  </si>
  <si>
    <t>Potažení vnějších stěn aktivovaným štukem tloušťky do 3 mm</t>
  </si>
  <si>
    <t>622325402</t>
  </si>
  <si>
    <t>Oprava vnější vápenné štukové omítky složitosti 3 v rozsahu do 20%</t>
  </si>
  <si>
    <t>8</t>
  </si>
  <si>
    <t>5</t>
  </si>
  <si>
    <t>629991011</t>
  </si>
  <si>
    <t>Zakrytí výplní otvorů a svislých ploch</t>
  </si>
  <si>
    <t>10</t>
  </si>
  <si>
    <t>629995101</t>
  </si>
  <si>
    <t>Očištění vnějších ploch tlakovou vodou</t>
  </si>
  <si>
    <t>12</t>
  </si>
  <si>
    <t>9</t>
  </si>
  <si>
    <t>Ostatní konstrukce a práce, bourání</t>
  </si>
  <si>
    <t>7</t>
  </si>
  <si>
    <t>941311112</t>
  </si>
  <si>
    <t>Montáž lešení řadového modulového lehkého zatížení do 200 kg/m2 š do 0,9 m v do 25 m</t>
  </si>
  <si>
    <t>14</t>
  </si>
  <si>
    <t>941311211</t>
  </si>
  <si>
    <t>Příplatek k lešení řadovému modulovému lehkému š 0,9 m v do 25 m za první a ZKD den použití</t>
  </si>
  <si>
    <t>16</t>
  </si>
  <si>
    <t>941311812</t>
  </si>
  <si>
    <t>Demontáž lešení řadového modulového lehkého zatížení do 200 kg/m2 š do 0,9 m v do 25 m</t>
  </si>
  <si>
    <t>18</t>
  </si>
  <si>
    <t>985141111</t>
  </si>
  <si>
    <t>Vyčištění trhlin  - odhad rozsahu</t>
  </si>
  <si>
    <t>m</t>
  </si>
  <si>
    <t>20</t>
  </si>
  <si>
    <t>998</t>
  </si>
  <si>
    <t>Přesun hmot</t>
  </si>
  <si>
    <t>11</t>
  </si>
  <si>
    <t>998011001</t>
  </si>
  <si>
    <t>Přesun hmot pro budovy zděné v do 6 m</t>
  </si>
  <si>
    <t>t</t>
  </si>
  <si>
    <t>22</t>
  </si>
  <si>
    <t>PSV</t>
  </si>
  <si>
    <t>Práce a dodávky PSV</t>
  </si>
  <si>
    <t>766</t>
  </si>
  <si>
    <t>Konstrukce truhlářské</t>
  </si>
  <si>
    <t>766210000</t>
  </si>
  <si>
    <t xml:space="preserve">Dodávka a montáž madel schodišťových dřevených </t>
  </si>
  <si>
    <t>kus</t>
  </si>
  <si>
    <t>64944608</t>
  </si>
  <si>
    <t>783</t>
  </si>
  <si>
    <t>Dokončovací práce - nátěry</t>
  </si>
  <si>
    <t>13</t>
  </si>
  <si>
    <t>783801503</t>
  </si>
  <si>
    <t>Omytí omítek tlakovou vodou před provedením nátěru</t>
  </si>
  <si>
    <t>24</t>
  </si>
  <si>
    <t>783823167</t>
  </si>
  <si>
    <t>Penetrační vápenný nátěr omítek stupně členitosti 3</t>
  </si>
  <si>
    <t>26</t>
  </si>
  <si>
    <t>783827447</t>
  </si>
  <si>
    <t>Krycí dvojnásobný vápenný nátěr omítek stupně členitosti 3</t>
  </si>
  <si>
    <t>28</t>
  </si>
  <si>
    <t>VRN</t>
  </si>
  <si>
    <t>Vedlejší rozpočtové náklady</t>
  </si>
  <si>
    <t>VRN1</t>
  </si>
  <si>
    <t>Průzkumné, geodetické a projektové práce</t>
  </si>
  <si>
    <t>011544000</t>
  </si>
  <si>
    <t>průzkum - provedení sond</t>
  </si>
  <si>
    <t>soubor</t>
  </si>
  <si>
    <t>30</t>
  </si>
  <si>
    <t>VRN3</t>
  </si>
  <si>
    <t>Zařízení staveniště</t>
  </si>
  <si>
    <t>17</t>
  </si>
  <si>
    <t>030001000</t>
  </si>
  <si>
    <t>32</t>
  </si>
  <si>
    <t>VRN4</t>
  </si>
  <si>
    <t>Inženýrská činnost</t>
  </si>
  <si>
    <t>045303000</t>
  </si>
  <si>
    <t>Koordinační činnost</t>
  </si>
  <si>
    <t>34</t>
  </si>
  <si>
    <t>19</t>
  </si>
  <si>
    <t>049103000</t>
  </si>
  <si>
    <t>Náklady vzniklé v souvislosti s realizací stavby</t>
  </si>
  <si>
    <t>36</t>
  </si>
  <si>
    <t>VRN9</t>
  </si>
  <si>
    <t>Ostatní náklady</t>
  </si>
  <si>
    <t>091404000</t>
  </si>
  <si>
    <t>Práce na památkovém objektu</t>
  </si>
  <si>
    <t>38</t>
  </si>
  <si>
    <t>Muzeum Podblanicka, p. o.</t>
  </si>
  <si>
    <t>Ing. Josef Jakoubek</t>
  </si>
  <si>
    <t>00065048</t>
  </si>
  <si>
    <t>Růžkovy Lhotice 1, 257 65 Čechtice</t>
  </si>
  <si>
    <t>hlavní zámecká budova Růžkovy Lhotice</t>
  </si>
  <si>
    <t>oprava východní fasády zámku Růžkovy Lhotice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</si>
</sst>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2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46464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3" xfId="0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8" xfId="0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0" fillId="0" borderId="0" xfId="0" applyProtection="1">
      <protection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4" fontId="6" fillId="0" borderId="16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4" fontId="7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6" fillId="0" borderId="0" xfId="0" applyNumberFormat="1" applyFont="1" applyAlignment="1">
      <alignment/>
    </xf>
    <xf numFmtId="166" fontId="19" fillId="0" borderId="8" xfId="0" applyNumberFormat="1" applyFont="1" applyBorder="1" applyAlignment="1">
      <alignment/>
    </xf>
    <xf numFmtId="166" fontId="19" fillId="0" borderId="17" xfId="0" applyNumberFormat="1" applyFont="1" applyBorder="1" applyAlignment="1">
      <alignment/>
    </xf>
    <xf numFmtId="4" fontId="20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9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49" fontId="14" fillId="0" borderId="20" xfId="0" applyNumberFormat="1" applyFont="1" applyBorder="1" applyAlignment="1" applyProtection="1">
      <alignment horizontal="left" vertical="center" wrapText="1"/>
      <protection locked="0"/>
    </xf>
    <xf numFmtId="0" fontId="14" fillId="0" borderId="20" xfId="0" applyFont="1" applyBorder="1" applyAlignment="1" applyProtection="1">
      <alignment horizontal="left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167" fontId="14" fillId="0" borderId="20" xfId="0" applyNumberFormat="1" applyFont="1" applyBorder="1" applyAlignment="1" applyProtection="1">
      <alignment vertical="center"/>
      <protection locked="0"/>
    </xf>
    <xf numFmtId="4" fontId="14" fillId="0" borderId="20" xfId="0" applyNumberFormat="1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15" fillId="0" borderId="18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166" fontId="15" fillId="0" borderId="0" xfId="0" applyNumberFormat="1" applyFont="1" applyBorder="1" applyAlignment="1">
      <alignment vertical="center"/>
    </xf>
    <xf numFmtId="166" fontId="15" fillId="0" borderId="19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5" fillId="0" borderId="21" xfId="0" applyFont="1" applyBorder="1" applyAlignment="1">
      <alignment horizontal="left" vertical="center"/>
    </xf>
    <xf numFmtId="0" fontId="15" fillId="0" borderId="16" xfId="0" applyFont="1" applyBorder="1" applyAlignment="1">
      <alignment horizontal="center" vertical="center"/>
    </xf>
    <xf numFmtId="166" fontId="15" fillId="0" borderId="16" xfId="0" applyNumberFormat="1" applyFont="1" applyBorder="1" applyAlignment="1">
      <alignment vertical="center"/>
    </xf>
    <xf numFmtId="166" fontId="15" fillId="0" borderId="22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63"/>
  <sheetViews>
    <sheetView showGridLines="0" tabSelected="1" workbookViewId="0" topLeftCell="A116">
      <selection activeCell="F118" sqref="F11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39"/>
    </row>
    <row r="2" spans="12:46" s="1" customFormat="1" ht="36.9" customHeight="1">
      <c r="L2" s="117" t="s">
        <v>2</v>
      </c>
      <c r="M2" s="118"/>
      <c r="N2" s="118"/>
      <c r="O2" s="118"/>
      <c r="P2" s="118"/>
      <c r="Q2" s="118"/>
      <c r="R2" s="118"/>
      <c r="S2" s="118"/>
      <c r="T2" s="118"/>
      <c r="U2" s="118"/>
      <c r="V2" s="118"/>
      <c r="AT2" s="8" t="s">
        <v>42</v>
      </c>
    </row>
    <row r="3" spans="2:46" s="1" customFormat="1" ht="6.9" customHeight="1">
      <c r="B3" s="9"/>
      <c r="C3" s="10"/>
      <c r="D3" s="10"/>
      <c r="E3" s="10"/>
      <c r="F3" s="10"/>
      <c r="G3" s="10"/>
      <c r="H3" s="10"/>
      <c r="I3" s="10"/>
      <c r="J3" s="10"/>
      <c r="K3" s="10"/>
      <c r="L3" s="11"/>
      <c r="AT3" s="8" t="s">
        <v>43</v>
      </c>
    </row>
    <row r="4" spans="2:46" s="1" customFormat="1" ht="24.9" customHeight="1">
      <c r="B4" s="11"/>
      <c r="D4" s="12" t="s">
        <v>44</v>
      </c>
      <c r="L4" s="11"/>
      <c r="M4" s="40" t="s">
        <v>4</v>
      </c>
      <c r="AT4" s="8" t="s">
        <v>1</v>
      </c>
    </row>
    <row r="5" spans="2:12" s="1" customFormat="1" ht="6.9" customHeight="1">
      <c r="B5" s="11"/>
      <c r="L5" s="11"/>
    </row>
    <row r="6" spans="2:12" s="1" customFormat="1" ht="12" customHeight="1">
      <c r="B6" s="11"/>
      <c r="D6" s="14" t="s">
        <v>5</v>
      </c>
      <c r="F6" s="112" t="s">
        <v>178</v>
      </c>
      <c r="L6" s="11"/>
    </row>
    <row r="7" spans="2:12" s="1" customFormat="1" ht="16.5" customHeight="1">
      <c r="B7" s="11"/>
      <c r="E7" s="115"/>
      <c r="F7" s="116"/>
      <c r="G7" s="116"/>
      <c r="H7" s="116"/>
      <c r="L7" s="11"/>
    </row>
    <row r="8" spans="1:31" s="2" customFormat="1" ht="12" customHeight="1">
      <c r="A8" s="16"/>
      <c r="B8" s="17"/>
      <c r="C8" s="16"/>
      <c r="D8" s="14" t="s">
        <v>45</v>
      </c>
      <c r="E8" s="16"/>
      <c r="F8" s="109" t="s">
        <v>177</v>
      </c>
      <c r="G8" s="16"/>
      <c r="H8" s="16"/>
      <c r="I8" s="16"/>
      <c r="J8" s="16"/>
      <c r="K8" s="16"/>
      <c r="L8" s="20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2" customFormat="1" ht="16.5" customHeight="1">
      <c r="A9" s="16"/>
      <c r="B9" s="17"/>
      <c r="C9" s="16"/>
      <c r="D9" s="16"/>
      <c r="E9" s="113"/>
      <c r="F9" s="114"/>
      <c r="G9" s="114"/>
      <c r="H9" s="114"/>
      <c r="I9" s="16"/>
      <c r="J9" s="16"/>
      <c r="K9" s="16"/>
      <c r="L9" s="20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s="2" customFormat="1" ht="12">
      <c r="A10" s="16"/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20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s="2" customFormat="1" ht="12" customHeight="1">
      <c r="A11" s="16"/>
      <c r="B11" s="17"/>
      <c r="C11" s="16"/>
      <c r="D11" s="14" t="s">
        <v>6</v>
      </c>
      <c r="E11" s="16"/>
      <c r="F11" s="13" t="s">
        <v>0</v>
      </c>
      <c r="G11" s="16"/>
      <c r="H11" s="16"/>
      <c r="I11" s="14" t="s">
        <v>7</v>
      </c>
      <c r="J11" s="13" t="s">
        <v>0</v>
      </c>
      <c r="K11" s="16"/>
      <c r="L11" s="20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s="2" customFormat="1" ht="12" customHeight="1">
      <c r="A12" s="16"/>
      <c r="B12" s="17"/>
      <c r="C12" s="16"/>
      <c r="D12" s="14" t="s">
        <v>8</v>
      </c>
      <c r="E12" s="16"/>
      <c r="F12" s="13" t="s">
        <v>176</v>
      </c>
      <c r="G12" s="16"/>
      <c r="H12" s="16"/>
      <c r="I12" s="14" t="s">
        <v>9</v>
      </c>
      <c r="J12" s="29"/>
      <c r="K12" s="16"/>
      <c r="L12" s="20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s="2" customFormat="1" ht="10.8" customHeight="1">
      <c r="A13" s="16"/>
      <c r="B13" s="17"/>
      <c r="C13" s="16"/>
      <c r="D13" s="16"/>
      <c r="E13" s="16"/>
      <c r="F13" s="16"/>
      <c r="G13" s="16"/>
      <c r="H13" s="16"/>
      <c r="I13" s="16"/>
      <c r="J13" s="16"/>
      <c r="K13" s="16"/>
      <c r="L13" s="20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s="2" customFormat="1" ht="12" customHeight="1">
      <c r="A14" s="16"/>
      <c r="B14" s="17"/>
      <c r="C14" s="16"/>
      <c r="D14" s="14" t="s">
        <v>10</v>
      </c>
      <c r="E14" s="16"/>
      <c r="F14" s="109" t="s">
        <v>173</v>
      </c>
      <c r="G14" s="16"/>
      <c r="H14" s="16"/>
      <c r="I14" s="14" t="s">
        <v>11</v>
      </c>
      <c r="J14" s="108" t="s">
        <v>175</v>
      </c>
      <c r="K14" s="16"/>
      <c r="L14" s="20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s="2" customFormat="1" ht="18" customHeight="1">
      <c r="A15" s="16"/>
      <c r="B15" s="17"/>
      <c r="C15" s="16"/>
      <c r="D15" s="16"/>
      <c r="E15" s="13"/>
      <c r="F15" s="16"/>
      <c r="G15" s="16"/>
      <c r="H15" s="16"/>
      <c r="I15" s="14" t="s">
        <v>12</v>
      </c>
      <c r="J15" s="13"/>
      <c r="K15" s="16"/>
      <c r="L15" s="20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s="2" customFormat="1" ht="6.9" customHeight="1">
      <c r="A16" s="16"/>
      <c r="B16" s="17"/>
      <c r="C16" s="16"/>
      <c r="D16" s="16"/>
      <c r="E16" s="16"/>
      <c r="F16" s="16"/>
      <c r="G16" s="16"/>
      <c r="H16" s="16"/>
      <c r="I16" s="16"/>
      <c r="J16" s="16"/>
      <c r="K16" s="16"/>
      <c r="L16" s="20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s="2" customFormat="1" ht="12" customHeight="1">
      <c r="A17" s="16"/>
      <c r="B17" s="17"/>
      <c r="C17" s="16"/>
      <c r="D17" s="14" t="s">
        <v>13</v>
      </c>
      <c r="E17" s="16"/>
      <c r="F17" s="16"/>
      <c r="G17" s="16"/>
      <c r="H17" s="16"/>
      <c r="I17" s="14" t="s">
        <v>11</v>
      </c>
      <c r="J17" s="13"/>
      <c r="K17" s="16"/>
      <c r="L17" s="20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s="2" customFormat="1" ht="18" customHeight="1">
      <c r="A18" s="16"/>
      <c r="B18" s="17"/>
      <c r="C18" s="16"/>
      <c r="D18" s="16"/>
      <c r="E18" s="119"/>
      <c r="F18" s="119"/>
      <c r="G18" s="119"/>
      <c r="H18" s="119"/>
      <c r="I18" s="14" t="s">
        <v>12</v>
      </c>
      <c r="J18" s="13"/>
      <c r="K18" s="16"/>
      <c r="L18" s="20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s="2" customFormat="1" ht="6.9" customHeight="1">
      <c r="A19" s="16"/>
      <c r="B19" s="17"/>
      <c r="C19" s="16"/>
      <c r="D19" s="16"/>
      <c r="E19" s="16"/>
      <c r="F19" s="16"/>
      <c r="G19" s="16"/>
      <c r="H19" s="16"/>
      <c r="I19" s="16"/>
      <c r="J19" s="16"/>
      <c r="K19" s="16"/>
      <c r="L19" s="20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s="2" customFormat="1" ht="12" customHeight="1">
      <c r="A20" s="16"/>
      <c r="B20" s="17"/>
      <c r="C20" s="16"/>
      <c r="D20" s="14" t="s">
        <v>14</v>
      </c>
      <c r="E20" s="16"/>
      <c r="F20" s="109" t="s">
        <v>174</v>
      </c>
      <c r="G20" s="16"/>
      <c r="H20" s="16"/>
      <c r="I20" s="14" t="s">
        <v>11</v>
      </c>
      <c r="J20" s="13">
        <v>11226145</v>
      </c>
      <c r="K20" s="16"/>
      <c r="L20" s="20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s="2" customFormat="1" ht="18" customHeight="1">
      <c r="A21" s="16"/>
      <c r="B21" s="17"/>
      <c r="C21" s="16"/>
      <c r="D21" s="16"/>
      <c r="E21" s="13"/>
      <c r="F21" s="16"/>
      <c r="G21" s="16"/>
      <c r="H21" s="16"/>
      <c r="I21" s="14" t="s">
        <v>12</v>
      </c>
      <c r="J21" s="13"/>
      <c r="K21" s="16"/>
      <c r="L21" s="20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s="2" customFormat="1" ht="6.9" customHeight="1">
      <c r="A22" s="16"/>
      <c r="B22" s="17"/>
      <c r="C22" s="16"/>
      <c r="D22" s="16"/>
      <c r="E22" s="16"/>
      <c r="F22" s="16"/>
      <c r="G22" s="16"/>
      <c r="H22" s="16"/>
      <c r="I22" s="16"/>
      <c r="J22" s="16"/>
      <c r="K22" s="16"/>
      <c r="L22" s="20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s="2" customFormat="1" ht="12" customHeight="1">
      <c r="A23" s="16"/>
      <c r="B23" s="17"/>
      <c r="C23" s="16"/>
      <c r="D23" s="14" t="s">
        <v>15</v>
      </c>
      <c r="E23" s="16"/>
      <c r="F23" s="16"/>
      <c r="G23" s="16"/>
      <c r="H23" s="16"/>
      <c r="I23" s="14" t="s">
        <v>11</v>
      </c>
      <c r="J23" s="13"/>
      <c r="K23" s="16"/>
      <c r="L23" s="20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s="2" customFormat="1" ht="18" customHeight="1">
      <c r="A24" s="16"/>
      <c r="B24" s="17"/>
      <c r="C24" s="16"/>
      <c r="D24" s="16"/>
      <c r="E24" s="13"/>
      <c r="F24" s="16"/>
      <c r="G24" s="16"/>
      <c r="H24" s="16"/>
      <c r="I24" s="14" t="s">
        <v>12</v>
      </c>
      <c r="J24" s="13"/>
      <c r="K24" s="16"/>
      <c r="L24" s="20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s="2" customFormat="1" ht="6.9" customHeight="1">
      <c r="A25" s="16"/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20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s="2" customFormat="1" ht="12" customHeight="1">
      <c r="A26" s="16"/>
      <c r="B26" s="17"/>
      <c r="C26" s="16"/>
      <c r="D26" s="14" t="s">
        <v>16</v>
      </c>
      <c r="E26" s="16"/>
      <c r="F26" s="16"/>
      <c r="G26" s="16"/>
      <c r="H26" s="16"/>
      <c r="I26" s="16"/>
      <c r="J26" s="16"/>
      <c r="K26" s="16"/>
      <c r="L26" s="20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s="3" customFormat="1" ht="16.5" customHeight="1">
      <c r="A27" s="41"/>
      <c r="B27" s="42"/>
      <c r="C27" s="41"/>
      <c r="D27" s="41"/>
      <c r="E27" s="120" t="s">
        <v>0</v>
      </c>
      <c r="F27" s="120"/>
      <c r="G27" s="120"/>
      <c r="H27" s="120"/>
      <c r="I27" s="41"/>
      <c r="J27" s="41"/>
      <c r="K27" s="41"/>
      <c r="L27" s="43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6.9" customHeight="1">
      <c r="A28" s="16"/>
      <c r="B28" s="17"/>
      <c r="C28" s="16"/>
      <c r="D28" s="16"/>
      <c r="E28" s="16"/>
      <c r="F28" s="16"/>
      <c r="G28" s="16"/>
      <c r="H28" s="16"/>
      <c r="I28" s="16"/>
      <c r="J28" s="16"/>
      <c r="K28" s="16"/>
      <c r="L28" s="20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s="2" customFormat="1" ht="6.9" customHeight="1">
      <c r="A29" s="16"/>
      <c r="B29" s="17"/>
      <c r="C29" s="16"/>
      <c r="D29" s="36"/>
      <c r="E29" s="36"/>
      <c r="F29" s="36"/>
      <c r="G29" s="36"/>
      <c r="H29" s="36"/>
      <c r="I29" s="36"/>
      <c r="J29" s="36"/>
      <c r="K29" s="36"/>
      <c r="L29" s="20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s="2" customFormat="1" ht="25.35" customHeight="1">
      <c r="A30" s="16"/>
      <c r="B30" s="17"/>
      <c r="C30" s="16"/>
      <c r="D30" s="44" t="s">
        <v>17</v>
      </c>
      <c r="E30" s="16"/>
      <c r="F30" s="16"/>
      <c r="G30" s="16"/>
      <c r="H30" s="16"/>
      <c r="I30" s="16"/>
      <c r="J30" s="38"/>
      <c r="K30" s="16"/>
      <c r="L30" s="20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s="2" customFormat="1" ht="6.9" customHeight="1">
      <c r="A31" s="16"/>
      <c r="B31" s="17"/>
      <c r="C31" s="16"/>
      <c r="D31" s="36"/>
      <c r="E31" s="36"/>
      <c r="F31" s="36"/>
      <c r="G31" s="36"/>
      <c r="H31" s="36"/>
      <c r="I31" s="36"/>
      <c r="J31" s="36"/>
      <c r="K31" s="36"/>
      <c r="L31" s="20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s="2" customFormat="1" ht="14.4" customHeight="1">
      <c r="A32" s="16"/>
      <c r="B32" s="17"/>
      <c r="C32" s="16"/>
      <c r="D32" s="16"/>
      <c r="E32" s="16"/>
      <c r="F32" s="19" t="s">
        <v>19</v>
      </c>
      <c r="G32" s="16"/>
      <c r="H32" s="16"/>
      <c r="I32" s="19" t="s">
        <v>18</v>
      </c>
      <c r="J32" s="19" t="s">
        <v>20</v>
      </c>
      <c r="K32" s="16"/>
      <c r="L32" s="20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s="2" customFormat="1" ht="14.4" customHeight="1">
      <c r="A33" s="16"/>
      <c r="B33" s="17"/>
      <c r="C33" s="16"/>
      <c r="D33" s="45" t="s">
        <v>21</v>
      </c>
      <c r="E33" s="14" t="s">
        <v>22</v>
      </c>
      <c r="F33" s="46">
        <v>0</v>
      </c>
      <c r="G33" s="16"/>
      <c r="H33" s="16"/>
      <c r="I33" s="47">
        <v>0.21</v>
      </c>
      <c r="J33" s="46">
        <v>0</v>
      </c>
      <c r="K33" s="16"/>
      <c r="L33" s="20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s="2" customFormat="1" ht="14.4" customHeight="1">
      <c r="A34" s="16"/>
      <c r="B34" s="17"/>
      <c r="C34" s="16"/>
      <c r="D34" s="16"/>
      <c r="E34" s="14" t="s">
        <v>23</v>
      </c>
      <c r="F34" s="46">
        <v>0</v>
      </c>
      <c r="G34" s="16"/>
      <c r="H34" s="16"/>
      <c r="I34" s="47">
        <v>0.15</v>
      </c>
      <c r="J34" s="46">
        <f>ROUND(((SUM(BF129:BF162))*I34),2)</f>
        <v>0</v>
      </c>
      <c r="K34" s="16"/>
      <c r="L34" s="20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s="2" customFormat="1" ht="14.4" customHeight="1" hidden="1">
      <c r="A35" s="16"/>
      <c r="B35" s="17"/>
      <c r="C35" s="16"/>
      <c r="D35" s="16"/>
      <c r="E35" s="14" t="s">
        <v>24</v>
      </c>
      <c r="F35" s="46">
        <f>ROUND((SUM(BG129:BG162)),2)</f>
        <v>0</v>
      </c>
      <c r="G35" s="16"/>
      <c r="H35" s="16"/>
      <c r="I35" s="47">
        <v>0.21</v>
      </c>
      <c r="J35" s="46">
        <f>0</f>
        <v>0</v>
      </c>
      <c r="K35" s="16"/>
      <c r="L35" s="20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s="2" customFormat="1" ht="14.4" customHeight="1" hidden="1">
      <c r="A36" s="16"/>
      <c r="B36" s="17"/>
      <c r="C36" s="16"/>
      <c r="D36" s="16"/>
      <c r="E36" s="14" t="s">
        <v>25</v>
      </c>
      <c r="F36" s="46">
        <f>ROUND((SUM(BH129:BH162)),2)</f>
        <v>0</v>
      </c>
      <c r="G36" s="16"/>
      <c r="H36" s="16"/>
      <c r="I36" s="47">
        <v>0.15</v>
      </c>
      <c r="J36" s="46">
        <f>0</f>
        <v>0</v>
      </c>
      <c r="K36" s="16"/>
      <c r="L36" s="20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s="2" customFormat="1" ht="14.4" customHeight="1" hidden="1">
      <c r="A37" s="16"/>
      <c r="B37" s="17"/>
      <c r="C37" s="16"/>
      <c r="D37" s="16"/>
      <c r="E37" s="14" t="s">
        <v>26</v>
      </c>
      <c r="F37" s="46">
        <f>ROUND((SUM(BI129:BI162)),2)</f>
        <v>0</v>
      </c>
      <c r="G37" s="16"/>
      <c r="H37" s="16"/>
      <c r="I37" s="47">
        <v>0</v>
      </c>
      <c r="J37" s="46">
        <f>0</f>
        <v>0</v>
      </c>
      <c r="K37" s="16"/>
      <c r="L37" s="20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s="2" customFormat="1" ht="6.9" customHeight="1">
      <c r="A38" s="16"/>
      <c r="B38" s="17"/>
      <c r="C38" s="16"/>
      <c r="D38" s="16"/>
      <c r="E38" s="16"/>
      <c r="F38" s="16"/>
      <c r="G38" s="16"/>
      <c r="H38" s="16"/>
      <c r="I38" s="16"/>
      <c r="J38" s="16"/>
      <c r="K38" s="16"/>
      <c r="L38" s="20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s="2" customFormat="1" ht="25.35" customHeight="1">
      <c r="A39" s="16"/>
      <c r="B39" s="17"/>
      <c r="C39" s="48"/>
      <c r="D39" s="49" t="s">
        <v>27</v>
      </c>
      <c r="E39" s="31"/>
      <c r="F39" s="31"/>
      <c r="G39" s="50" t="s">
        <v>28</v>
      </c>
      <c r="H39" s="51" t="s">
        <v>29</v>
      </c>
      <c r="I39" s="31"/>
      <c r="J39" s="52">
        <f>SUM(J30:J37)</f>
        <v>0</v>
      </c>
      <c r="K39" s="53"/>
      <c r="L39" s="20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s="2" customFormat="1" ht="14.4" customHeight="1">
      <c r="A40" s="16"/>
      <c r="B40" s="17"/>
      <c r="C40" s="16"/>
      <c r="D40" s="16"/>
      <c r="E40" s="16"/>
      <c r="F40" s="16"/>
      <c r="G40" s="16"/>
      <c r="H40" s="16"/>
      <c r="I40" s="16"/>
      <c r="J40" s="16"/>
      <c r="K40" s="16"/>
      <c r="L40" s="20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2:12" s="1" customFormat="1" ht="14.4" customHeight="1">
      <c r="B41" s="11"/>
      <c r="L41" s="11"/>
    </row>
    <row r="42" spans="2:12" s="1" customFormat="1" ht="14.4" customHeight="1">
      <c r="B42" s="11"/>
      <c r="L42" s="11"/>
    </row>
    <row r="43" spans="2:12" s="1" customFormat="1" ht="14.4" customHeight="1">
      <c r="B43" s="11"/>
      <c r="L43" s="11"/>
    </row>
    <row r="44" spans="2:12" s="1" customFormat="1" ht="14.4" customHeight="1">
      <c r="B44" s="11"/>
      <c r="L44" s="11"/>
    </row>
    <row r="45" spans="2:12" s="1" customFormat="1" ht="14.4" customHeight="1">
      <c r="B45" s="11"/>
      <c r="L45" s="11"/>
    </row>
    <row r="46" spans="2:12" s="1" customFormat="1" ht="14.4" customHeight="1">
      <c r="B46" s="11"/>
      <c r="L46" s="11"/>
    </row>
    <row r="47" spans="2:12" s="1" customFormat="1" ht="14.4" customHeight="1">
      <c r="B47" s="11"/>
      <c r="L47" s="11"/>
    </row>
    <row r="48" spans="2:12" s="1" customFormat="1" ht="14.4" customHeight="1">
      <c r="B48" s="11"/>
      <c r="L48" s="11"/>
    </row>
    <row r="49" spans="2:12" s="1" customFormat="1" ht="14.4" customHeight="1">
      <c r="B49" s="11"/>
      <c r="L49" s="11"/>
    </row>
    <row r="50" spans="2:12" s="2" customFormat="1" ht="14.4" customHeight="1">
      <c r="B50" s="20"/>
      <c r="D50" s="21" t="s">
        <v>30</v>
      </c>
      <c r="E50" s="22"/>
      <c r="F50" s="22"/>
      <c r="G50" s="21" t="s">
        <v>31</v>
      </c>
      <c r="H50" s="22"/>
      <c r="I50" s="22"/>
      <c r="J50" s="22"/>
      <c r="K50" s="22"/>
      <c r="L50" s="20"/>
    </row>
    <row r="51" spans="2:12" ht="12">
      <c r="B51" s="11"/>
      <c r="L51" s="11"/>
    </row>
    <row r="52" spans="2:12" ht="12">
      <c r="B52" s="11"/>
      <c r="L52" s="11"/>
    </row>
    <row r="53" spans="2:12" ht="12">
      <c r="B53" s="11"/>
      <c r="L53" s="11"/>
    </row>
    <row r="54" spans="2:12" ht="12">
      <c r="B54" s="11"/>
      <c r="L54" s="11"/>
    </row>
    <row r="55" spans="2:12" ht="12">
      <c r="B55" s="11"/>
      <c r="L55" s="11"/>
    </row>
    <row r="56" spans="2:12" ht="12">
      <c r="B56" s="11"/>
      <c r="L56" s="11"/>
    </row>
    <row r="57" spans="2:12" ht="12">
      <c r="B57" s="11"/>
      <c r="L57" s="11"/>
    </row>
    <row r="58" spans="2:12" ht="12">
      <c r="B58" s="11"/>
      <c r="L58" s="11"/>
    </row>
    <row r="59" spans="2:12" ht="12">
      <c r="B59" s="11"/>
      <c r="L59" s="11"/>
    </row>
    <row r="60" spans="2:12" ht="12">
      <c r="B60" s="11"/>
      <c r="L60" s="11"/>
    </row>
    <row r="61" spans="1:31" s="2" customFormat="1" ht="13.2">
      <c r="A61" s="16"/>
      <c r="B61" s="17"/>
      <c r="C61" s="16"/>
      <c r="D61" s="23" t="s">
        <v>32</v>
      </c>
      <c r="E61" s="18"/>
      <c r="F61" s="54" t="s">
        <v>33</v>
      </c>
      <c r="G61" s="23" t="s">
        <v>32</v>
      </c>
      <c r="H61" s="18"/>
      <c r="I61" s="18"/>
      <c r="J61" s="55" t="s">
        <v>33</v>
      </c>
      <c r="K61" s="18"/>
      <c r="L61" s="20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</row>
    <row r="62" spans="2:12" ht="12">
      <c r="B62" s="11"/>
      <c r="L62" s="11"/>
    </row>
    <row r="63" spans="2:12" ht="12">
      <c r="B63" s="11"/>
      <c r="L63" s="11"/>
    </row>
    <row r="64" spans="2:12" ht="12">
      <c r="B64" s="11"/>
      <c r="L64" s="11"/>
    </row>
    <row r="65" spans="1:31" s="2" customFormat="1" ht="13.2">
      <c r="A65" s="16"/>
      <c r="B65" s="17"/>
      <c r="C65" s="16"/>
      <c r="D65" s="21" t="s">
        <v>34</v>
      </c>
      <c r="E65" s="24"/>
      <c r="F65" s="24"/>
      <c r="G65" s="21" t="s">
        <v>35</v>
      </c>
      <c r="H65" s="24"/>
      <c r="I65" s="24"/>
      <c r="J65" s="24"/>
      <c r="K65" s="24"/>
      <c r="L65" s="20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</row>
    <row r="66" spans="2:12" ht="12">
      <c r="B66" s="11"/>
      <c r="L66" s="11"/>
    </row>
    <row r="67" spans="2:12" ht="12">
      <c r="B67" s="11"/>
      <c r="L67" s="11"/>
    </row>
    <row r="68" spans="2:12" ht="12">
      <c r="B68" s="11"/>
      <c r="L68" s="11"/>
    </row>
    <row r="69" spans="2:12" ht="12">
      <c r="B69" s="11"/>
      <c r="L69" s="11"/>
    </row>
    <row r="70" spans="2:12" ht="12">
      <c r="B70" s="11"/>
      <c r="L70" s="11"/>
    </row>
    <row r="71" spans="2:12" ht="12">
      <c r="B71" s="11"/>
      <c r="L71" s="11"/>
    </row>
    <row r="72" spans="2:12" ht="12">
      <c r="B72" s="11"/>
      <c r="L72" s="11"/>
    </row>
    <row r="73" spans="2:12" ht="12">
      <c r="B73" s="11"/>
      <c r="L73" s="11"/>
    </row>
    <row r="74" spans="2:12" ht="12">
      <c r="B74" s="11"/>
      <c r="L74" s="11"/>
    </row>
    <row r="75" spans="2:12" ht="12">
      <c r="B75" s="11"/>
      <c r="L75" s="11"/>
    </row>
    <row r="76" spans="1:31" s="2" customFormat="1" ht="13.2">
      <c r="A76" s="16"/>
      <c r="B76" s="17"/>
      <c r="C76" s="16"/>
      <c r="D76" s="23" t="s">
        <v>32</v>
      </c>
      <c r="E76" s="18"/>
      <c r="F76" s="54" t="s">
        <v>33</v>
      </c>
      <c r="G76" s="23" t="s">
        <v>32</v>
      </c>
      <c r="H76" s="18"/>
      <c r="I76" s="18"/>
      <c r="J76" s="55" t="s">
        <v>33</v>
      </c>
      <c r="K76" s="18"/>
      <c r="L76" s="20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</row>
    <row r="77" spans="1:31" s="2" customFormat="1" ht="14.4" customHeight="1">
      <c r="A77" s="16"/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0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81" spans="1:31" s="2" customFormat="1" ht="6.9" customHeight="1">
      <c r="A81" s="16"/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0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</row>
    <row r="82" spans="1:31" s="2" customFormat="1" ht="24.9" customHeight="1">
      <c r="A82" s="16"/>
      <c r="B82" s="17"/>
      <c r="C82" s="12" t="s">
        <v>46</v>
      </c>
      <c r="D82" s="16"/>
      <c r="E82" s="16"/>
      <c r="F82" s="16"/>
      <c r="G82" s="16"/>
      <c r="H82" s="16"/>
      <c r="I82" s="16"/>
      <c r="J82" s="16"/>
      <c r="K82" s="16"/>
      <c r="L82" s="20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1:31" s="2" customFormat="1" ht="6.9" customHeight="1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20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1:31" s="2" customFormat="1" ht="12" customHeight="1">
      <c r="A84" s="16"/>
      <c r="B84" s="17"/>
      <c r="C84" s="14" t="s">
        <v>5</v>
      </c>
      <c r="D84" s="16"/>
      <c r="E84" s="16"/>
      <c r="F84" s="112" t="s">
        <v>178</v>
      </c>
      <c r="G84" s="16"/>
      <c r="H84" s="16"/>
      <c r="I84" s="16"/>
      <c r="J84" s="16"/>
      <c r="K84" s="16"/>
      <c r="L84" s="20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</row>
    <row r="85" spans="1:31" s="2" customFormat="1" ht="16.5" customHeight="1">
      <c r="A85" s="16"/>
      <c r="B85" s="17"/>
      <c r="C85" s="16"/>
      <c r="D85" s="16"/>
      <c r="E85" s="115"/>
      <c r="F85" s="116"/>
      <c r="G85" s="116"/>
      <c r="H85" s="116"/>
      <c r="I85" s="16"/>
      <c r="J85" s="16"/>
      <c r="K85" s="16"/>
      <c r="L85" s="20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</row>
    <row r="86" spans="1:31" s="2" customFormat="1" ht="12" customHeight="1">
      <c r="A86" s="16"/>
      <c r="B86" s="17"/>
      <c r="C86" s="14" t="s">
        <v>45</v>
      </c>
      <c r="D86" s="16"/>
      <c r="E86" s="16"/>
      <c r="F86" s="16"/>
      <c r="G86" s="16"/>
      <c r="H86" s="16"/>
      <c r="I86" s="16"/>
      <c r="J86" s="16"/>
      <c r="K86" s="16"/>
      <c r="L86" s="20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</row>
    <row r="87" spans="1:31" s="2" customFormat="1" ht="16.5" customHeight="1">
      <c r="A87" s="16"/>
      <c r="B87" s="17"/>
      <c r="C87" s="16"/>
      <c r="D87" s="16"/>
      <c r="E87" s="113"/>
      <c r="F87" s="114"/>
      <c r="G87" s="114"/>
      <c r="H87" s="114"/>
      <c r="I87" s="16"/>
      <c r="J87" s="16"/>
      <c r="K87" s="16"/>
      <c r="L87" s="20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</row>
    <row r="88" spans="1:31" s="2" customFormat="1" ht="6.9" customHeight="1">
      <c r="A88" s="16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20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</row>
    <row r="89" spans="1:31" s="2" customFormat="1" ht="12" customHeight="1">
      <c r="A89" s="16"/>
      <c r="B89" s="17"/>
      <c r="C89" s="14" t="s">
        <v>8</v>
      </c>
      <c r="D89" s="16"/>
      <c r="E89" s="16"/>
      <c r="F89" s="13" t="str">
        <f>F12</f>
        <v>Růžkovy Lhotice 1, 257 65 Čechtice</v>
      </c>
      <c r="G89" s="16"/>
      <c r="H89" s="16"/>
      <c r="I89" s="14" t="s">
        <v>9</v>
      </c>
      <c r="J89" s="29"/>
      <c r="K89" s="16"/>
      <c r="L89" s="20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</row>
    <row r="90" spans="1:31" s="2" customFormat="1" ht="6.9" customHeight="1">
      <c r="A90" s="16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20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</row>
    <row r="91" spans="1:31" s="2" customFormat="1" ht="15.15" customHeight="1">
      <c r="A91" s="16"/>
      <c r="B91" s="17"/>
      <c r="C91" s="14" t="s">
        <v>10</v>
      </c>
      <c r="D91" s="16"/>
      <c r="E91" s="16"/>
      <c r="F91" s="13" t="s">
        <v>173</v>
      </c>
      <c r="G91" s="16"/>
      <c r="H91" s="16"/>
      <c r="I91" s="14" t="s">
        <v>14</v>
      </c>
      <c r="J91" s="110" t="s">
        <v>175</v>
      </c>
      <c r="K91" s="16"/>
      <c r="L91" s="20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</row>
    <row r="92" spans="1:31" s="2" customFormat="1" ht="15.15" customHeight="1">
      <c r="A92" s="16"/>
      <c r="B92" s="17"/>
      <c r="C92" s="14" t="s">
        <v>13</v>
      </c>
      <c r="D92" s="16"/>
      <c r="E92" s="16"/>
      <c r="F92" s="13"/>
      <c r="G92" s="16"/>
      <c r="H92" s="16"/>
      <c r="I92" s="14" t="s">
        <v>15</v>
      </c>
      <c r="J92" s="15"/>
      <c r="K92" s="16"/>
      <c r="L92" s="20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</row>
    <row r="93" spans="1:31" s="2" customFormat="1" ht="10.35" customHeight="1">
      <c r="A93" s="16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20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</row>
    <row r="94" spans="1:31" s="2" customFormat="1" ht="29.25" customHeight="1">
      <c r="A94" s="16"/>
      <c r="B94" s="17"/>
      <c r="C94" s="56" t="s">
        <v>47</v>
      </c>
      <c r="D94" s="48"/>
      <c r="E94" s="48"/>
      <c r="F94" s="48"/>
      <c r="G94" s="48"/>
      <c r="H94" s="48"/>
      <c r="I94" s="48"/>
      <c r="J94" s="57" t="s">
        <v>48</v>
      </c>
      <c r="K94" s="48"/>
      <c r="L94" s="20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</row>
    <row r="95" spans="1:31" s="2" customFormat="1" ht="10.35" customHeight="1">
      <c r="A95" s="16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20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</row>
    <row r="96" spans="1:47" s="2" customFormat="1" ht="22.8" customHeight="1">
      <c r="A96" s="16"/>
      <c r="B96" s="17"/>
      <c r="C96" s="58" t="s">
        <v>49</v>
      </c>
      <c r="D96" s="16"/>
      <c r="E96" s="16"/>
      <c r="F96" s="16"/>
      <c r="G96" s="16"/>
      <c r="H96" s="16"/>
      <c r="I96" s="16"/>
      <c r="J96" s="38">
        <v>0</v>
      </c>
      <c r="K96" s="16"/>
      <c r="L96" s="20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U96" s="8" t="s">
        <v>50</v>
      </c>
    </row>
    <row r="97" spans="2:12" s="4" customFormat="1" ht="24.9" customHeight="1">
      <c r="B97" s="59"/>
      <c r="D97" s="60" t="s">
        <v>51</v>
      </c>
      <c r="E97" s="61"/>
      <c r="F97" s="61"/>
      <c r="G97" s="61"/>
      <c r="H97" s="61"/>
      <c r="I97" s="61"/>
      <c r="J97" s="62">
        <v>0</v>
      </c>
      <c r="L97" s="59"/>
    </row>
    <row r="98" spans="2:12" s="5" customFormat="1" ht="19.95" customHeight="1">
      <c r="B98" s="63"/>
      <c r="D98" s="64" t="s">
        <v>52</v>
      </c>
      <c r="E98" s="65"/>
      <c r="F98" s="65"/>
      <c r="G98" s="65"/>
      <c r="H98" s="65"/>
      <c r="I98" s="65"/>
      <c r="J98" s="66">
        <v>0</v>
      </c>
      <c r="L98" s="63"/>
    </row>
    <row r="99" spans="2:12" s="5" customFormat="1" ht="19.95" customHeight="1">
      <c r="B99" s="63"/>
      <c r="D99" s="64" t="s">
        <v>53</v>
      </c>
      <c r="E99" s="65"/>
      <c r="F99" s="65"/>
      <c r="G99" s="65"/>
      <c r="H99" s="65"/>
      <c r="I99" s="65"/>
      <c r="J99" s="66">
        <v>0</v>
      </c>
      <c r="L99" s="63"/>
    </row>
    <row r="100" spans="2:12" s="5" customFormat="1" ht="19.95" customHeight="1">
      <c r="B100" s="63"/>
      <c r="D100" s="64" t="s">
        <v>54</v>
      </c>
      <c r="E100" s="65"/>
      <c r="F100" s="65"/>
      <c r="G100" s="65"/>
      <c r="H100" s="65"/>
      <c r="I100" s="65"/>
      <c r="J100" s="66">
        <v>0</v>
      </c>
      <c r="L100" s="63"/>
    </row>
    <row r="101" spans="2:12" s="5" customFormat="1" ht="19.95" customHeight="1">
      <c r="B101" s="63"/>
      <c r="D101" s="64" t="s">
        <v>55</v>
      </c>
      <c r="E101" s="65"/>
      <c r="F101" s="65"/>
      <c r="G101" s="65"/>
      <c r="H101" s="65"/>
      <c r="I101" s="65"/>
      <c r="J101" s="66">
        <v>0</v>
      </c>
      <c r="L101" s="63"/>
    </row>
    <row r="102" spans="2:12" s="4" customFormat="1" ht="24.9" customHeight="1">
      <c r="B102" s="59"/>
      <c r="D102" s="60" t="s">
        <v>56</v>
      </c>
      <c r="E102" s="61"/>
      <c r="F102" s="61"/>
      <c r="G102" s="61"/>
      <c r="H102" s="61"/>
      <c r="I102" s="61"/>
      <c r="J102" s="62">
        <v>0</v>
      </c>
      <c r="L102" s="59"/>
    </row>
    <row r="103" spans="2:12" s="5" customFormat="1" ht="19.95" customHeight="1">
      <c r="B103" s="63"/>
      <c r="D103" s="64" t="s">
        <v>57</v>
      </c>
      <c r="E103" s="65"/>
      <c r="F103" s="65"/>
      <c r="G103" s="65"/>
      <c r="H103" s="65"/>
      <c r="I103" s="65"/>
      <c r="J103" s="66">
        <v>0</v>
      </c>
      <c r="L103" s="63"/>
    </row>
    <row r="104" spans="2:12" s="5" customFormat="1" ht="19.95" customHeight="1">
      <c r="B104" s="63"/>
      <c r="D104" s="64" t="s">
        <v>58</v>
      </c>
      <c r="E104" s="65"/>
      <c r="F104" s="65"/>
      <c r="G104" s="65"/>
      <c r="H104" s="65"/>
      <c r="I104" s="65"/>
      <c r="J104" s="66">
        <v>0</v>
      </c>
      <c r="L104" s="63"/>
    </row>
    <row r="105" spans="2:12" s="4" customFormat="1" ht="24.9" customHeight="1">
      <c r="B105" s="59"/>
      <c r="D105" s="60" t="s">
        <v>59</v>
      </c>
      <c r="E105" s="61"/>
      <c r="F105" s="61"/>
      <c r="G105" s="61"/>
      <c r="H105" s="61"/>
      <c r="I105" s="61"/>
      <c r="J105" s="62">
        <v>0</v>
      </c>
      <c r="L105" s="59"/>
    </row>
    <row r="106" spans="2:12" s="5" customFormat="1" ht="19.95" customHeight="1">
      <c r="B106" s="63"/>
      <c r="D106" s="64" t="s">
        <v>60</v>
      </c>
      <c r="E106" s="65"/>
      <c r="F106" s="65"/>
      <c r="G106" s="65"/>
      <c r="H106" s="65"/>
      <c r="I106" s="65"/>
      <c r="J106" s="66">
        <v>0</v>
      </c>
      <c r="L106" s="63"/>
    </row>
    <row r="107" spans="2:12" s="5" customFormat="1" ht="19.95" customHeight="1">
      <c r="B107" s="63"/>
      <c r="D107" s="64" t="s">
        <v>61</v>
      </c>
      <c r="E107" s="65"/>
      <c r="F107" s="65"/>
      <c r="G107" s="65"/>
      <c r="H107" s="65"/>
      <c r="I107" s="65"/>
      <c r="J107" s="66">
        <v>0</v>
      </c>
      <c r="L107" s="63"/>
    </row>
    <row r="108" spans="2:12" s="5" customFormat="1" ht="19.95" customHeight="1">
      <c r="B108" s="63"/>
      <c r="D108" s="64" t="s">
        <v>62</v>
      </c>
      <c r="E108" s="65"/>
      <c r="F108" s="65"/>
      <c r="G108" s="65"/>
      <c r="H108" s="65"/>
      <c r="I108" s="65"/>
      <c r="J108" s="66">
        <v>0</v>
      </c>
      <c r="L108" s="63"/>
    </row>
    <row r="109" spans="2:12" s="5" customFormat="1" ht="19.95" customHeight="1">
      <c r="B109" s="63"/>
      <c r="D109" s="64" t="s">
        <v>63</v>
      </c>
      <c r="E109" s="65"/>
      <c r="F109" s="65"/>
      <c r="G109" s="65"/>
      <c r="H109" s="65"/>
      <c r="I109" s="65"/>
      <c r="J109" s="66">
        <v>0</v>
      </c>
      <c r="L109" s="63"/>
    </row>
    <row r="110" spans="1:31" s="2" customFormat="1" ht="21.75" customHeight="1">
      <c r="A110" s="16"/>
      <c r="B110" s="17"/>
      <c r="C110" s="16"/>
      <c r="D110" s="16"/>
      <c r="E110" s="16"/>
      <c r="F110" s="16"/>
      <c r="G110" s="16"/>
      <c r="H110" s="16"/>
      <c r="I110" s="16"/>
      <c r="J110" s="16"/>
      <c r="K110" s="16"/>
      <c r="L110" s="20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</row>
    <row r="111" spans="1:31" s="2" customFormat="1" ht="6.9" customHeight="1">
      <c r="A111" s="16"/>
      <c r="B111" s="25"/>
      <c r="C111" s="26"/>
      <c r="D111" s="26"/>
      <c r="E111" s="26"/>
      <c r="F111" s="26"/>
      <c r="G111" s="26"/>
      <c r="H111" s="26"/>
      <c r="I111" s="26"/>
      <c r="J111" s="26"/>
      <c r="K111" s="26"/>
      <c r="L111" s="20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</row>
    <row r="115" spans="1:31" s="2" customFormat="1" ht="6.9" customHeight="1">
      <c r="A115" s="16"/>
      <c r="B115" s="27"/>
      <c r="C115" s="28"/>
      <c r="D115" s="28"/>
      <c r="E115" s="28"/>
      <c r="F115" s="28"/>
      <c r="G115" s="28"/>
      <c r="H115" s="28"/>
      <c r="I115" s="28"/>
      <c r="J115" s="28"/>
      <c r="K115" s="28"/>
      <c r="L115" s="20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</row>
    <row r="116" spans="1:31" s="2" customFormat="1" ht="24.9" customHeight="1">
      <c r="A116" s="16"/>
      <c r="B116" s="17"/>
      <c r="C116" s="12" t="s">
        <v>64</v>
      </c>
      <c r="D116" s="16"/>
      <c r="E116" s="16"/>
      <c r="F116" s="16"/>
      <c r="G116" s="16"/>
      <c r="H116" s="16"/>
      <c r="I116" s="16"/>
      <c r="J116" s="16"/>
      <c r="K116" s="16"/>
      <c r="L116" s="20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</row>
    <row r="117" spans="1:31" s="2" customFormat="1" ht="6.9" customHeight="1">
      <c r="A117" s="16"/>
      <c r="B117" s="17"/>
      <c r="C117" s="16"/>
      <c r="D117" s="16"/>
      <c r="E117" s="16"/>
      <c r="F117" s="16"/>
      <c r="G117" s="16"/>
      <c r="H117" s="16"/>
      <c r="I117" s="16"/>
      <c r="J117" s="16"/>
      <c r="K117" s="16"/>
      <c r="L117" s="20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</row>
    <row r="118" spans="1:31" s="2" customFormat="1" ht="12" customHeight="1">
      <c r="A118" s="16"/>
      <c r="B118" s="17"/>
      <c r="C118" s="14" t="s">
        <v>5</v>
      </c>
      <c r="D118" s="16"/>
      <c r="E118" s="16"/>
      <c r="F118" s="112" t="s">
        <v>178</v>
      </c>
      <c r="G118" s="16"/>
      <c r="H118" s="16"/>
      <c r="I118" s="16"/>
      <c r="J118" s="16"/>
      <c r="K118" s="16"/>
      <c r="L118" s="20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</row>
    <row r="119" spans="1:31" s="2" customFormat="1" ht="16.5" customHeight="1">
      <c r="A119" s="16"/>
      <c r="B119" s="17"/>
      <c r="C119" s="16"/>
      <c r="D119" s="16"/>
      <c r="E119" s="115"/>
      <c r="F119" s="116"/>
      <c r="G119" s="116"/>
      <c r="H119" s="116"/>
      <c r="I119" s="16"/>
      <c r="J119" s="16"/>
      <c r="K119" s="16"/>
      <c r="L119" s="20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</row>
    <row r="120" spans="1:31" s="2" customFormat="1" ht="12" customHeight="1">
      <c r="A120" s="16"/>
      <c r="B120" s="17"/>
      <c r="C120" s="14" t="s">
        <v>45</v>
      </c>
      <c r="D120" s="16"/>
      <c r="E120" s="16"/>
      <c r="F120" s="16"/>
      <c r="G120" s="16"/>
      <c r="H120" s="16"/>
      <c r="I120" s="16"/>
      <c r="J120" s="16"/>
      <c r="K120" s="16"/>
      <c r="L120" s="20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</row>
    <row r="121" spans="1:31" s="2" customFormat="1" ht="16.5" customHeight="1">
      <c r="A121" s="16"/>
      <c r="B121" s="17"/>
      <c r="C121" s="16"/>
      <c r="D121" s="16"/>
      <c r="E121" s="113"/>
      <c r="F121" s="114"/>
      <c r="G121" s="114"/>
      <c r="H121" s="114"/>
      <c r="I121" s="16"/>
      <c r="J121" s="16"/>
      <c r="K121" s="16"/>
      <c r="L121" s="20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</row>
    <row r="122" spans="1:31" s="2" customFormat="1" ht="6.9" customHeight="1">
      <c r="A122" s="16"/>
      <c r="B122" s="17"/>
      <c r="C122" s="16"/>
      <c r="D122" s="16"/>
      <c r="E122" s="16"/>
      <c r="F122" s="16"/>
      <c r="G122" s="16"/>
      <c r="H122" s="16"/>
      <c r="I122" s="16"/>
      <c r="J122" s="16"/>
      <c r="K122" s="16"/>
      <c r="L122" s="20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</row>
    <row r="123" spans="1:31" s="2" customFormat="1" ht="12" customHeight="1">
      <c r="A123" s="16"/>
      <c r="B123" s="17"/>
      <c r="C123" s="14" t="s">
        <v>8</v>
      </c>
      <c r="D123" s="16"/>
      <c r="E123" s="16"/>
      <c r="F123" s="13" t="str">
        <f>F12</f>
        <v>Růžkovy Lhotice 1, 257 65 Čechtice</v>
      </c>
      <c r="G123" s="16"/>
      <c r="H123" s="16"/>
      <c r="I123" s="14" t="s">
        <v>9</v>
      </c>
      <c r="J123" s="29"/>
      <c r="K123" s="16"/>
      <c r="L123" s="20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</row>
    <row r="124" spans="1:31" s="2" customFormat="1" ht="6.9" customHeight="1">
      <c r="A124" s="16"/>
      <c r="B124" s="17"/>
      <c r="C124" s="16"/>
      <c r="D124" s="16"/>
      <c r="E124" s="16"/>
      <c r="F124" s="16"/>
      <c r="G124" s="16"/>
      <c r="H124" s="16"/>
      <c r="I124" s="16"/>
      <c r="J124" s="16"/>
      <c r="K124" s="16"/>
      <c r="L124" s="20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</row>
    <row r="125" spans="1:31" s="2" customFormat="1" ht="15.15" customHeight="1">
      <c r="A125" s="16"/>
      <c r="B125" s="17"/>
      <c r="C125" s="14" t="s">
        <v>10</v>
      </c>
      <c r="D125" s="16"/>
      <c r="E125" s="16"/>
      <c r="F125" s="13" t="s">
        <v>173</v>
      </c>
      <c r="G125" s="16"/>
      <c r="H125" s="16"/>
      <c r="I125" s="14" t="s">
        <v>14</v>
      </c>
      <c r="J125" s="111" t="s">
        <v>174</v>
      </c>
      <c r="K125" s="16"/>
      <c r="L125" s="20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</row>
    <row r="126" spans="1:31" s="2" customFormat="1" ht="15.15" customHeight="1">
      <c r="A126" s="16"/>
      <c r="B126" s="17"/>
      <c r="C126" s="14" t="s">
        <v>13</v>
      </c>
      <c r="D126" s="16"/>
      <c r="E126" s="16"/>
      <c r="F126" s="108"/>
      <c r="G126" s="16"/>
      <c r="H126" s="16"/>
      <c r="I126" s="14" t="s">
        <v>15</v>
      </c>
      <c r="J126" s="110"/>
      <c r="K126" s="16"/>
      <c r="L126" s="20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</row>
    <row r="127" spans="1:31" s="2" customFormat="1" ht="10.35" customHeight="1">
      <c r="A127" s="16"/>
      <c r="B127" s="17"/>
      <c r="C127" s="16"/>
      <c r="D127" s="16"/>
      <c r="E127" s="16"/>
      <c r="F127" s="16"/>
      <c r="G127" s="16"/>
      <c r="H127" s="16"/>
      <c r="I127" s="16"/>
      <c r="J127" s="16"/>
      <c r="K127" s="16"/>
      <c r="L127" s="20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</row>
    <row r="128" spans="1:31" s="6" customFormat="1" ht="29.25" customHeight="1">
      <c r="A128" s="67"/>
      <c r="B128" s="68"/>
      <c r="C128" s="69" t="s">
        <v>65</v>
      </c>
      <c r="D128" s="70" t="s">
        <v>38</v>
      </c>
      <c r="E128" s="70" t="s">
        <v>36</v>
      </c>
      <c r="F128" s="70" t="s">
        <v>37</v>
      </c>
      <c r="G128" s="70" t="s">
        <v>66</v>
      </c>
      <c r="H128" s="70" t="s">
        <v>67</v>
      </c>
      <c r="I128" s="70" t="s">
        <v>68</v>
      </c>
      <c r="J128" s="71" t="s">
        <v>48</v>
      </c>
      <c r="K128" s="72" t="s">
        <v>69</v>
      </c>
      <c r="L128" s="73"/>
      <c r="M128" s="32" t="s">
        <v>0</v>
      </c>
      <c r="N128" s="33" t="s">
        <v>21</v>
      </c>
      <c r="O128" s="33" t="s">
        <v>70</v>
      </c>
      <c r="P128" s="33" t="s">
        <v>71</v>
      </c>
      <c r="Q128" s="33" t="s">
        <v>72</v>
      </c>
      <c r="R128" s="33" t="s">
        <v>73</v>
      </c>
      <c r="S128" s="33" t="s">
        <v>74</v>
      </c>
      <c r="T128" s="34" t="s">
        <v>75</v>
      </c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</row>
    <row r="129" spans="1:63" s="2" customFormat="1" ht="22.8" customHeight="1">
      <c r="A129" s="16"/>
      <c r="B129" s="17"/>
      <c r="C129" s="37" t="s">
        <v>76</v>
      </c>
      <c r="D129" s="16"/>
      <c r="E129" s="16"/>
      <c r="F129" s="16"/>
      <c r="G129" s="16"/>
      <c r="H129" s="16"/>
      <c r="I129" s="16"/>
      <c r="J129" s="74">
        <f>BK129</f>
        <v>0</v>
      </c>
      <c r="K129" s="16"/>
      <c r="L129" s="17"/>
      <c r="M129" s="35"/>
      <c r="N129" s="30"/>
      <c r="O129" s="36"/>
      <c r="P129" s="75">
        <f>P130+P146+P153</f>
        <v>0.306</v>
      </c>
      <c r="Q129" s="36"/>
      <c r="R129" s="75">
        <f>R130+R146+R153</f>
        <v>0</v>
      </c>
      <c r="S129" s="36"/>
      <c r="T129" s="76">
        <f>T130+T146+T153</f>
        <v>0</v>
      </c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T129" s="8" t="s">
        <v>39</v>
      </c>
      <c r="AU129" s="8" t="s">
        <v>50</v>
      </c>
      <c r="BK129" s="77">
        <f>BK130+BK146+BK153</f>
        <v>0</v>
      </c>
    </row>
    <row r="130" spans="2:63" s="7" customFormat="1" ht="25.95" customHeight="1">
      <c r="B130" s="78"/>
      <c r="D130" s="79" t="s">
        <v>39</v>
      </c>
      <c r="E130" s="80" t="s">
        <v>77</v>
      </c>
      <c r="F130" s="80" t="s">
        <v>78</v>
      </c>
      <c r="J130" s="81">
        <f>BK130</f>
        <v>0</v>
      </c>
      <c r="L130" s="78"/>
      <c r="M130" s="82"/>
      <c r="N130" s="83"/>
      <c r="O130" s="83"/>
      <c r="P130" s="84">
        <f>P131+P133+P139+P144</f>
        <v>0</v>
      </c>
      <c r="Q130" s="83"/>
      <c r="R130" s="84">
        <f>R131+R133+R139+R144</f>
        <v>0</v>
      </c>
      <c r="S130" s="83"/>
      <c r="T130" s="85">
        <f>T131+T133+T139+T144</f>
        <v>0</v>
      </c>
      <c r="AR130" s="79" t="s">
        <v>41</v>
      </c>
      <c r="AT130" s="86" t="s">
        <v>39</v>
      </c>
      <c r="AU130" s="86" t="s">
        <v>40</v>
      </c>
      <c r="AY130" s="79" t="s">
        <v>79</v>
      </c>
      <c r="BK130" s="87">
        <f>BK131+BK133+BK139+BK144</f>
        <v>0</v>
      </c>
    </row>
    <row r="131" spans="2:63" s="7" customFormat="1" ht="22.8" customHeight="1">
      <c r="B131" s="78"/>
      <c r="D131" s="79" t="s">
        <v>39</v>
      </c>
      <c r="E131" s="88" t="s">
        <v>80</v>
      </c>
      <c r="F131" s="88" t="s">
        <v>81</v>
      </c>
      <c r="J131" s="89">
        <f>BK131</f>
        <v>0</v>
      </c>
      <c r="L131" s="78"/>
      <c r="M131" s="82"/>
      <c r="N131" s="83"/>
      <c r="O131" s="83"/>
      <c r="P131" s="84">
        <f>P132</f>
        <v>0</v>
      </c>
      <c r="Q131" s="83"/>
      <c r="R131" s="84">
        <f>R132</f>
        <v>0</v>
      </c>
      <c r="S131" s="83"/>
      <c r="T131" s="85">
        <f>T132</f>
        <v>0</v>
      </c>
      <c r="AR131" s="79" t="s">
        <v>41</v>
      </c>
      <c r="AT131" s="86" t="s">
        <v>39</v>
      </c>
      <c r="AU131" s="86" t="s">
        <v>41</v>
      </c>
      <c r="AY131" s="79" t="s">
        <v>79</v>
      </c>
      <c r="BK131" s="87">
        <f>BK132</f>
        <v>0</v>
      </c>
    </row>
    <row r="132" spans="1:65" s="2" customFormat="1" ht="21.75" customHeight="1">
      <c r="A132" s="16"/>
      <c r="B132" s="90"/>
      <c r="C132" s="91" t="s">
        <v>41</v>
      </c>
      <c r="D132" s="91" t="s">
        <v>82</v>
      </c>
      <c r="E132" s="92" t="s">
        <v>83</v>
      </c>
      <c r="F132" s="93" t="s">
        <v>84</v>
      </c>
      <c r="G132" s="94" t="s">
        <v>85</v>
      </c>
      <c r="H132" s="95">
        <v>47.438</v>
      </c>
      <c r="I132" s="96"/>
      <c r="J132" s="96">
        <f>ROUND(I132*H132,2)</f>
        <v>0</v>
      </c>
      <c r="K132" s="97"/>
      <c r="L132" s="17"/>
      <c r="M132" s="98" t="s">
        <v>0</v>
      </c>
      <c r="N132" s="99" t="s">
        <v>22</v>
      </c>
      <c r="O132" s="100">
        <v>0</v>
      </c>
      <c r="P132" s="100">
        <f>O132*H132</f>
        <v>0</v>
      </c>
      <c r="Q132" s="100">
        <v>0</v>
      </c>
      <c r="R132" s="100">
        <f>Q132*H132</f>
        <v>0</v>
      </c>
      <c r="S132" s="100">
        <v>0</v>
      </c>
      <c r="T132" s="101">
        <f>S132*H132</f>
        <v>0</v>
      </c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R132" s="102" t="s">
        <v>86</v>
      </c>
      <c r="AT132" s="102" t="s">
        <v>82</v>
      </c>
      <c r="AU132" s="102" t="s">
        <v>43</v>
      </c>
      <c r="AY132" s="8" t="s">
        <v>79</v>
      </c>
      <c r="BE132" s="103">
        <f>IF(N132="základní",J132,0)</f>
        <v>0</v>
      </c>
      <c r="BF132" s="103">
        <f>IF(N132="snížená",J132,0)</f>
        <v>0</v>
      </c>
      <c r="BG132" s="103">
        <f>IF(N132="zákl. přenesená",J132,0)</f>
        <v>0</v>
      </c>
      <c r="BH132" s="103">
        <f>IF(N132="sníž. přenesená",J132,0)</f>
        <v>0</v>
      </c>
      <c r="BI132" s="103">
        <f>IF(N132="nulová",J132,0)</f>
        <v>0</v>
      </c>
      <c r="BJ132" s="8" t="s">
        <v>41</v>
      </c>
      <c r="BK132" s="103">
        <f>ROUND(I132*H132,2)</f>
        <v>0</v>
      </c>
      <c r="BL132" s="8" t="s">
        <v>86</v>
      </c>
      <c r="BM132" s="102" t="s">
        <v>43</v>
      </c>
    </row>
    <row r="133" spans="2:63" s="7" customFormat="1" ht="22.8" customHeight="1">
      <c r="B133" s="78"/>
      <c r="D133" s="79" t="s">
        <v>39</v>
      </c>
      <c r="E133" s="88" t="s">
        <v>87</v>
      </c>
      <c r="F133" s="88" t="s">
        <v>88</v>
      </c>
      <c r="J133" s="89">
        <f>BK133</f>
        <v>0</v>
      </c>
      <c r="L133" s="78"/>
      <c r="M133" s="82"/>
      <c r="N133" s="83"/>
      <c r="O133" s="83"/>
      <c r="P133" s="84">
        <f>SUM(P134:P138)</f>
        <v>0</v>
      </c>
      <c r="Q133" s="83"/>
      <c r="R133" s="84">
        <f>SUM(R134:R138)</f>
        <v>0</v>
      </c>
      <c r="S133" s="83"/>
      <c r="T133" s="85">
        <f>SUM(T134:T138)</f>
        <v>0</v>
      </c>
      <c r="AR133" s="79" t="s">
        <v>41</v>
      </c>
      <c r="AT133" s="86" t="s">
        <v>39</v>
      </c>
      <c r="AU133" s="86" t="s">
        <v>41</v>
      </c>
      <c r="AY133" s="79" t="s">
        <v>79</v>
      </c>
      <c r="BK133" s="87">
        <f>SUM(BK134:BK138)</f>
        <v>0</v>
      </c>
    </row>
    <row r="134" spans="1:65" s="2" customFormat="1" ht="16.5" customHeight="1">
      <c r="A134" s="16"/>
      <c r="B134" s="90"/>
      <c r="C134" s="91" t="s">
        <v>43</v>
      </c>
      <c r="D134" s="91" t="s">
        <v>82</v>
      </c>
      <c r="E134" s="92" t="s">
        <v>89</v>
      </c>
      <c r="F134" s="93" t="s">
        <v>90</v>
      </c>
      <c r="G134" s="94" t="s">
        <v>85</v>
      </c>
      <c r="H134" s="95">
        <v>301.235</v>
      </c>
      <c r="I134" s="96"/>
      <c r="J134" s="96">
        <f>ROUND(I134*H134,2)</f>
        <v>0</v>
      </c>
      <c r="K134" s="97"/>
      <c r="L134" s="17"/>
      <c r="M134" s="98" t="s">
        <v>0</v>
      </c>
      <c r="N134" s="99" t="s">
        <v>22</v>
      </c>
      <c r="O134" s="100">
        <v>0</v>
      </c>
      <c r="P134" s="100">
        <f>O134*H134</f>
        <v>0</v>
      </c>
      <c r="Q134" s="100">
        <v>0</v>
      </c>
      <c r="R134" s="100">
        <f>Q134*H134</f>
        <v>0</v>
      </c>
      <c r="S134" s="100">
        <v>0</v>
      </c>
      <c r="T134" s="101">
        <f>S134*H134</f>
        <v>0</v>
      </c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R134" s="102" t="s">
        <v>86</v>
      </c>
      <c r="AT134" s="102" t="s">
        <v>82</v>
      </c>
      <c r="AU134" s="102" t="s">
        <v>43</v>
      </c>
      <c r="AY134" s="8" t="s">
        <v>79</v>
      </c>
      <c r="BE134" s="103">
        <f>IF(N134="základní",J134,0)</f>
        <v>0</v>
      </c>
      <c r="BF134" s="103">
        <f>IF(N134="snížená",J134,0)</f>
        <v>0</v>
      </c>
      <c r="BG134" s="103">
        <f>IF(N134="zákl. přenesená",J134,0)</f>
        <v>0</v>
      </c>
      <c r="BH134" s="103">
        <f>IF(N134="sníž. přenesená",J134,0)</f>
        <v>0</v>
      </c>
      <c r="BI134" s="103">
        <f>IF(N134="nulová",J134,0)</f>
        <v>0</v>
      </c>
      <c r="BJ134" s="8" t="s">
        <v>41</v>
      </c>
      <c r="BK134" s="103">
        <f>ROUND(I134*H134,2)</f>
        <v>0</v>
      </c>
      <c r="BL134" s="8" t="s">
        <v>86</v>
      </c>
      <c r="BM134" s="102" t="s">
        <v>86</v>
      </c>
    </row>
    <row r="135" spans="1:65" s="2" customFormat="1" ht="21.75" customHeight="1">
      <c r="A135" s="16"/>
      <c r="B135" s="90"/>
      <c r="C135" s="91" t="s">
        <v>80</v>
      </c>
      <c r="D135" s="91" t="s">
        <v>82</v>
      </c>
      <c r="E135" s="92" t="s">
        <v>91</v>
      </c>
      <c r="F135" s="93" t="s">
        <v>92</v>
      </c>
      <c r="G135" s="94" t="s">
        <v>85</v>
      </c>
      <c r="H135" s="95">
        <v>301.235</v>
      </c>
      <c r="I135" s="96"/>
      <c r="J135" s="96">
        <f>ROUND(I135*H135,2)</f>
        <v>0</v>
      </c>
      <c r="K135" s="97"/>
      <c r="L135" s="17"/>
      <c r="M135" s="98" t="s">
        <v>0</v>
      </c>
      <c r="N135" s="99" t="s">
        <v>22</v>
      </c>
      <c r="O135" s="100">
        <v>0</v>
      </c>
      <c r="P135" s="100">
        <f>O135*H135</f>
        <v>0</v>
      </c>
      <c r="Q135" s="100">
        <v>0</v>
      </c>
      <c r="R135" s="100">
        <f>Q135*H135</f>
        <v>0</v>
      </c>
      <c r="S135" s="100">
        <v>0</v>
      </c>
      <c r="T135" s="101">
        <f>S135*H135</f>
        <v>0</v>
      </c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R135" s="102" t="s">
        <v>86</v>
      </c>
      <c r="AT135" s="102" t="s">
        <v>82</v>
      </c>
      <c r="AU135" s="102" t="s">
        <v>43</v>
      </c>
      <c r="AY135" s="8" t="s">
        <v>79</v>
      </c>
      <c r="BE135" s="103">
        <f>IF(N135="základní",J135,0)</f>
        <v>0</v>
      </c>
      <c r="BF135" s="103">
        <f>IF(N135="snížená",J135,0)</f>
        <v>0</v>
      </c>
      <c r="BG135" s="103">
        <f>IF(N135="zákl. přenesená",J135,0)</f>
        <v>0</v>
      </c>
      <c r="BH135" s="103">
        <f>IF(N135="sníž. přenesená",J135,0)</f>
        <v>0</v>
      </c>
      <c r="BI135" s="103">
        <f>IF(N135="nulová",J135,0)</f>
        <v>0</v>
      </c>
      <c r="BJ135" s="8" t="s">
        <v>41</v>
      </c>
      <c r="BK135" s="103">
        <f>ROUND(I135*H135,2)</f>
        <v>0</v>
      </c>
      <c r="BL135" s="8" t="s">
        <v>86</v>
      </c>
      <c r="BM135" s="102" t="s">
        <v>87</v>
      </c>
    </row>
    <row r="136" spans="1:65" s="2" customFormat="1" ht="21.75" customHeight="1">
      <c r="A136" s="16"/>
      <c r="B136" s="90"/>
      <c r="C136" s="91" t="s">
        <v>86</v>
      </c>
      <c r="D136" s="91" t="s">
        <v>82</v>
      </c>
      <c r="E136" s="92" t="s">
        <v>93</v>
      </c>
      <c r="F136" s="93" t="s">
        <v>94</v>
      </c>
      <c r="G136" s="94" t="s">
        <v>85</v>
      </c>
      <c r="H136" s="95">
        <v>301.235</v>
      </c>
      <c r="I136" s="96"/>
      <c r="J136" s="96">
        <f>ROUND(I136*H136,2)</f>
        <v>0</v>
      </c>
      <c r="K136" s="97"/>
      <c r="L136" s="17"/>
      <c r="M136" s="98" t="s">
        <v>0</v>
      </c>
      <c r="N136" s="99" t="s">
        <v>22</v>
      </c>
      <c r="O136" s="100">
        <v>0</v>
      </c>
      <c r="P136" s="100">
        <f>O136*H136</f>
        <v>0</v>
      </c>
      <c r="Q136" s="100">
        <v>0</v>
      </c>
      <c r="R136" s="100">
        <f>Q136*H136</f>
        <v>0</v>
      </c>
      <c r="S136" s="100">
        <v>0</v>
      </c>
      <c r="T136" s="101">
        <f>S136*H136</f>
        <v>0</v>
      </c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R136" s="102" t="s">
        <v>86</v>
      </c>
      <c r="AT136" s="102" t="s">
        <v>82</v>
      </c>
      <c r="AU136" s="102" t="s">
        <v>43</v>
      </c>
      <c r="AY136" s="8" t="s">
        <v>79</v>
      </c>
      <c r="BE136" s="103">
        <f>IF(N136="základní",J136,0)</f>
        <v>0</v>
      </c>
      <c r="BF136" s="103">
        <f>IF(N136="snížená",J136,0)</f>
        <v>0</v>
      </c>
      <c r="BG136" s="103">
        <f>IF(N136="zákl. přenesená",J136,0)</f>
        <v>0</v>
      </c>
      <c r="BH136" s="103">
        <f>IF(N136="sníž. přenesená",J136,0)</f>
        <v>0</v>
      </c>
      <c r="BI136" s="103">
        <f>IF(N136="nulová",J136,0)</f>
        <v>0</v>
      </c>
      <c r="BJ136" s="8" t="s">
        <v>41</v>
      </c>
      <c r="BK136" s="103">
        <f>ROUND(I136*H136,2)</f>
        <v>0</v>
      </c>
      <c r="BL136" s="8" t="s">
        <v>86</v>
      </c>
      <c r="BM136" s="102" t="s">
        <v>95</v>
      </c>
    </row>
    <row r="137" spans="1:65" s="2" customFormat="1" ht="16.5" customHeight="1">
      <c r="A137" s="16"/>
      <c r="B137" s="90"/>
      <c r="C137" s="91" t="s">
        <v>96</v>
      </c>
      <c r="D137" s="91" t="s">
        <v>82</v>
      </c>
      <c r="E137" s="92" t="s">
        <v>97</v>
      </c>
      <c r="F137" s="93" t="s">
        <v>98</v>
      </c>
      <c r="G137" s="94" t="s">
        <v>85</v>
      </c>
      <c r="H137" s="95">
        <v>30.828</v>
      </c>
      <c r="I137" s="96"/>
      <c r="J137" s="96">
        <f>ROUND(I137*H137,2)</f>
        <v>0</v>
      </c>
      <c r="K137" s="97"/>
      <c r="L137" s="17"/>
      <c r="M137" s="98" t="s">
        <v>0</v>
      </c>
      <c r="N137" s="99" t="s">
        <v>22</v>
      </c>
      <c r="O137" s="100">
        <v>0</v>
      </c>
      <c r="P137" s="100">
        <f>O137*H137</f>
        <v>0</v>
      </c>
      <c r="Q137" s="100">
        <v>0</v>
      </c>
      <c r="R137" s="100">
        <f>Q137*H137</f>
        <v>0</v>
      </c>
      <c r="S137" s="100">
        <v>0</v>
      </c>
      <c r="T137" s="101">
        <f>S137*H137</f>
        <v>0</v>
      </c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R137" s="102" t="s">
        <v>86</v>
      </c>
      <c r="AT137" s="102" t="s">
        <v>82</v>
      </c>
      <c r="AU137" s="102" t="s">
        <v>43</v>
      </c>
      <c r="AY137" s="8" t="s">
        <v>79</v>
      </c>
      <c r="BE137" s="103">
        <f>IF(N137="základní",J137,0)</f>
        <v>0</v>
      </c>
      <c r="BF137" s="103">
        <f>IF(N137="snížená",J137,0)</f>
        <v>0</v>
      </c>
      <c r="BG137" s="103">
        <f>IF(N137="zákl. přenesená",J137,0)</f>
        <v>0</v>
      </c>
      <c r="BH137" s="103">
        <f>IF(N137="sníž. přenesená",J137,0)</f>
        <v>0</v>
      </c>
      <c r="BI137" s="103">
        <f>IF(N137="nulová",J137,0)</f>
        <v>0</v>
      </c>
      <c r="BJ137" s="8" t="s">
        <v>41</v>
      </c>
      <c r="BK137" s="103">
        <f>ROUND(I137*H137,2)</f>
        <v>0</v>
      </c>
      <c r="BL137" s="8" t="s">
        <v>86</v>
      </c>
      <c r="BM137" s="102" t="s">
        <v>99</v>
      </c>
    </row>
    <row r="138" spans="1:65" s="2" customFormat="1" ht="16.5" customHeight="1">
      <c r="A138" s="16"/>
      <c r="B138" s="90"/>
      <c r="C138" s="91" t="s">
        <v>87</v>
      </c>
      <c r="D138" s="91" t="s">
        <v>82</v>
      </c>
      <c r="E138" s="92" t="s">
        <v>100</v>
      </c>
      <c r="F138" s="93" t="s">
        <v>101</v>
      </c>
      <c r="G138" s="94" t="s">
        <v>85</v>
      </c>
      <c r="H138" s="95">
        <v>301.235</v>
      </c>
      <c r="I138" s="96"/>
      <c r="J138" s="96">
        <f>ROUND(I138*H138,2)</f>
        <v>0</v>
      </c>
      <c r="K138" s="97"/>
      <c r="L138" s="17"/>
      <c r="M138" s="98" t="s">
        <v>0</v>
      </c>
      <c r="N138" s="99" t="s">
        <v>22</v>
      </c>
      <c r="O138" s="100">
        <v>0</v>
      </c>
      <c r="P138" s="100">
        <f>O138*H138</f>
        <v>0</v>
      </c>
      <c r="Q138" s="100">
        <v>0</v>
      </c>
      <c r="R138" s="100">
        <f>Q138*H138</f>
        <v>0</v>
      </c>
      <c r="S138" s="100">
        <v>0</v>
      </c>
      <c r="T138" s="101">
        <f>S138*H138</f>
        <v>0</v>
      </c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R138" s="102" t="s">
        <v>86</v>
      </c>
      <c r="AT138" s="102" t="s">
        <v>82</v>
      </c>
      <c r="AU138" s="102" t="s">
        <v>43</v>
      </c>
      <c r="AY138" s="8" t="s">
        <v>79</v>
      </c>
      <c r="BE138" s="103">
        <f>IF(N138="základní",J138,0)</f>
        <v>0</v>
      </c>
      <c r="BF138" s="103">
        <f>IF(N138="snížená",J138,0)</f>
        <v>0</v>
      </c>
      <c r="BG138" s="103">
        <f>IF(N138="zákl. přenesená",J138,0)</f>
        <v>0</v>
      </c>
      <c r="BH138" s="103">
        <f>IF(N138="sníž. přenesená",J138,0)</f>
        <v>0</v>
      </c>
      <c r="BI138" s="103">
        <f>IF(N138="nulová",J138,0)</f>
        <v>0</v>
      </c>
      <c r="BJ138" s="8" t="s">
        <v>41</v>
      </c>
      <c r="BK138" s="103">
        <f>ROUND(I138*H138,2)</f>
        <v>0</v>
      </c>
      <c r="BL138" s="8" t="s">
        <v>86</v>
      </c>
      <c r="BM138" s="102" t="s">
        <v>102</v>
      </c>
    </row>
    <row r="139" spans="2:63" s="7" customFormat="1" ht="22.8" customHeight="1">
      <c r="B139" s="78"/>
      <c r="D139" s="79" t="s">
        <v>39</v>
      </c>
      <c r="E139" s="88" t="s">
        <v>103</v>
      </c>
      <c r="F139" s="88" t="s">
        <v>104</v>
      </c>
      <c r="J139" s="89">
        <f>BK139</f>
        <v>0</v>
      </c>
      <c r="L139" s="78"/>
      <c r="M139" s="82"/>
      <c r="N139" s="83"/>
      <c r="O139" s="83"/>
      <c r="P139" s="84">
        <f>SUM(P140:P143)</f>
        <v>0</v>
      </c>
      <c r="Q139" s="83"/>
      <c r="R139" s="84">
        <f>SUM(R140:R143)</f>
        <v>0</v>
      </c>
      <c r="S139" s="83"/>
      <c r="T139" s="85">
        <f>SUM(T140:T143)</f>
        <v>0</v>
      </c>
      <c r="AR139" s="79" t="s">
        <v>41</v>
      </c>
      <c r="AT139" s="86" t="s">
        <v>39</v>
      </c>
      <c r="AU139" s="86" t="s">
        <v>41</v>
      </c>
      <c r="AY139" s="79" t="s">
        <v>79</v>
      </c>
      <c r="BK139" s="87">
        <f>SUM(BK140:BK143)</f>
        <v>0</v>
      </c>
    </row>
    <row r="140" spans="1:65" s="2" customFormat="1" ht="21.75" customHeight="1">
      <c r="A140" s="16"/>
      <c r="B140" s="90"/>
      <c r="C140" s="91" t="s">
        <v>105</v>
      </c>
      <c r="D140" s="91" t="s">
        <v>82</v>
      </c>
      <c r="E140" s="92" t="s">
        <v>106</v>
      </c>
      <c r="F140" s="93" t="s">
        <v>107</v>
      </c>
      <c r="G140" s="94" t="s">
        <v>85</v>
      </c>
      <c r="H140" s="95">
        <v>332.063</v>
      </c>
      <c r="I140" s="96"/>
      <c r="J140" s="96">
        <f>ROUND(I140*H140,2)</f>
        <v>0</v>
      </c>
      <c r="K140" s="97"/>
      <c r="L140" s="17"/>
      <c r="M140" s="98" t="s">
        <v>0</v>
      </c>
      <c r="N140" s="99" t="s">
        <v>22</v>
      </c>
      <c r="O140" s="100">
        <v>0</v>
      </c>
      <c r="P140" s="100">
        <f>O140*H140</f>
        <v>0</v>
      </c>
      <c r="Q140" s="100">
        <v>0</v>
      </c>
      <c r="R140" s="100">
        <f>Q140*H140</f>
        <v>0</v>
      </c>
      <c r="S140" s="100">
        <v>0</v>
      </c>
      <c r="T140" s="101">
        <f>S140*H140</f>
        <v>0</v>
      </c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R140" s="102" t="s">
        <v>86</v>
      </c>
      <c r="AT140" s="102" t="s">
        <v>82</v>
      </c>
      <c r="AU140" s="102" t="s">
        <v>43</v>
      </c>
      <c r="AY140" s="8" t="s">
        <v>79</v>
      </c>
      <c r="BE140" s="103">
        <f>IF(N140="základní",J140,0)</f>
        <v>0</v>
      </c>
      <c r="BF140" s="103">
        <f>IF(N140="snížená",J140,0)</f>
        <v>0</v>
      </c>
      <c r="BG140" s="103">
        <f>IF(N140="zákl. přenesená",J140,0)</f>
        <v>0</v>
      </c>
      <c r="BH140" s="103">
        <f>IF(N140="sníž. přenesená",J140,0)</f>
        <v>0</v>
      </c>
      <c r="BI140" s="103">
        <f>IF(N140="nulová",J140,0)</f>
        <v>0</v>
      </c>
      <c r="BJ140" s="8" t="s">
        <v>41</v>
      </c>
      <c r="BK140" s="103">
        <f>ROUND(I140*H140,2)</f>
        <v>0</v>
      </c>
      <c r="BL140" s="8" t="s">
        <v>86</v>
      </c>
      <c r="BM140" s="102" t="s">
        <v>108</v>
      </c>
    </row>
    <row r="141" spans="1:65" s="2" customFormat="1" ht="21.75" customHeight="1">
      <c r="A141" s="16"/>
      <c r="B141" s="90"/>
      <c r="C141" s="91" t="s">
        <v>95</v>
      </c>
      <c r="D141" s="91" t="s">
        <v>82</v>
      </c>
      <c r="E141" s="92" t="s">
        <v>109</v>
      </c>
      <c r="F141" s="93" t="s">
        <v>110</v>
      </c>
      <c r="G141" s="94" t="s">
        <v>85</v>
      </c>
      <c r="H141" s="95">
        <v>9961.89</v>
      </c>
      <c r="I141" s="96"/>
      <c r="J141" s="96">
        <f>ROUND(I141*H141,2)</f>
        <v>0</v>
      </c>
      <c r="K141" s="97"/>
      <c r="L141" s="17"/>
      <c r="M141" s="98" t="s">
        <v>0</v>
      </c>
      <c r="N141" s="99" t="s">
        <v>22</v>
      </c>
      <c r="O141" s="100">
        <v>0</v>
      </c>
      <c r="P141" s="100">
        <f>O141*H141</f>
        <v>0</v>
      </c>
      <c r="Q141" s="100">
        <v>0</v>
      </c>
      <c r="R141" s="100">
        <f>Q141*H141</f>
        <v>0</v>
      </c>
      <c r="S141" s="100">
        <v>0</v>
      </c>
      <c r="T141" s="101">
        <f>S141*H141</f>
        <v>0</v>
      </c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R141" s="102" t="s">
        <v>86</v>
      </c>
      <c r="AT141" s="102" t="s">
        <v>82</v>
      </c>
      <c r="AU141" s="102" t="s">
        <v>43</v>
      </c>
      <c r="AY141" s="8" t="s">
        <v>79</v>
      </c>
      <c r="BE141" s="103">
        <f>IF(N141="základní",J141,0)</f>
        <v>0</v>
      </c>
      <c r="BF141" s="103">
        <f>IF(N141="snížená",J141,0)</f>
        <v>0</v>
      </c>
      <c r="BG141" s="103">
        <f>IF(N141="zákl. přenesená",J141,0)</f>
        <v>0</v>
      </c>
      <c r="BH141" s="103">
        <f>IF(N141="sníž. přenesená",J141,0)</f>
        <v>0</v>
      </c>
      <c r="BI141" s="103">
        <f>IF(N141="nulová",J141,0)</f>
        <v>0</v>
      </c>
      <c r="BJ141" s="8" t="s">
        <v>41</v>
      </c>
      <c r="BK141" s="103">
        <f>ROUND(I141*H141,2)</f>
        <v>0</v>
      </c>
      <c r="BL141" s="8" t="s">
        <v>86</v>
      </c>
      <c r="BM141" s="102" t="s">
        <v>111</v>
      </c>
    </row>
    <row r="142" spans="1:65" s="2" customFormat="1" ht="21.75" customHeight="1">
      <c r="A142" s="16"/>
      <c r="B142" s="90"/>
      <c r="C142" s="91" t="s">
        <v>103</v>
      </c>
      <c r="D142" s="91" t="s">
        <v>82</v>
      </c>
      <c r="E142" s="92" t="s">
        <v>112</v>
      </c>
      <c r="F142" s="93" t="s">
        <v>113</v>
      </c>
      <c r="G142" s="94" t="s">
        <v>85</v>
      </c>
      <c r="H142" s="95">
        <v>332.063</v>
      </c>
      <c r="I142" s="96"/>
      <c r="J142" s="96">
        <f>ROUND(I142*H142,2)</f>
        <v>0</v>
      </c>
      <c r="K142" s="97"/>
      <c r="L142" s="17"/>
      <c r="M142" s="98" t="s">
        <v>0</v>
      </c>
      <c r="N142" s="99" t="s">
        <v>22</v>
      </c>
      <c r="O142" s="100">
        <v>0</v>
      </c>
      <c r="P142" s="100">
        <f>O142*H142</f>
        <v>0</v>
      </c>
      <c r="Q142" s="100">
        <v>0</v>
      </c>
      <c r="R142" s="100">
        <f>Q142*H142</f>
        <v>0</v>
      </c>
      <c r="S142" s="100">
        <v>0</v>
      </c>
      <c r="T142" s="101">
        <f>S142*H142</f>
        <v>0</v>
      </c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R142" s="102" t="s">
        <v>86</v>
      </c>
      <c r="AT142" s="102" t="s">
        <v>82</v>
      </c>
      <c r="AU142" s="102" t="s">
        <v>43</v>
      </c>
      <c r="AY142" s="8" t="s">
        <v>79</v>
      </c>
      <c r="BE142" s="103">
        <f>IF(N142="základní",J142,0)</f>
        <v>0</v>
      </c>
      <c r="BF142" s="103">
        <f>IF(N142="snížená",J142,0)</f>
        <v>0</v>
      </c>
      <c r="BG142" s="103">
        <f>IF(N142="zákl. přenesená",J142,0)</f>
        <v>0</v>
      </c>
      <c r="BH142" s="103">
        <f>IF(N142="sníž. přenesená",J142,0)</f>
        <v>0</v>
      </c>
      <c r="BI142" s="103">
        <f>IF(N142="nulová",J142,0)</f>
        <v>0</v>
      </c>
      <c r="BJ142" s="8" t="s">
        <v>41</v>
      </c>
      <c r="BK142" s="103">
        <f>ROUND(I142*H142,2)</f>
        <v>0</v>
      </c>
      <c r="BL142" s="8" t="s">
        <v>86</v>
      </c>
      <c r="BM142" s="102" t="s">
        <v>114</v>
      </c>
    </row>
    <row r="143" spans="1:65" s="2" customFormat="1" ht="16.5" customHeight="1">
      <c r="A143" s="16"/>
      <c r="B143" s="90"/>
      <c r="C143" s="91" t="s">
        <v>99</v>
      </c>
      <c r="D143" s="91" t="s">
        <v>82</v>
      </c>
      <c r="E143" s="92" t="s">
        <v>115</v>
      </c>
      <c r="F143" s="93" t="s">
        <v>116</v>
      </c>
      <c r="G143" s="94" t="s">
        <v>117</v>
      </c>
      <c r="H143" s="95">
        <v>50</v>
      </c>
      <c r="I143" s="96"/>
      <c r="J143" s="96">
        <f>ROUND(I143*H143,2)</f>
        <v>0</v>
      </c>
      <c r="K143" s="97"/>
      <c r="L143" s="17"/>
      <c r="M143" s="98" t="s">
        <v>0</v>
      </c>
      <c r="N143" s="99" t="s">
        <v>22</v>
      </c>
      <c r="O143" s="100">
        <v>0</v>
      </c>
      <c r="P143" s="100">
        <f>O143*H143</f>
        <v>0</v>
      </c>
      <c r="Q143" s="100">
        <v>0</v>
      </c>
      <c r="R143" s="100">
        <f>Q143*H143</f>
        <v>0</v>
      </c>
      <c r="S143" s="100">
        <v>0</v>
      </c>
      <c r="T143" s="101">
        <f>S143*H143</f>
        <v>0</v>
      </c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R143" s="102" t="s">
        <v>86</v>
      </c>
      <c r="AT143" s="102" t="s">
        <v>82</v>
      </c>
      <c r="AU143" s="102" t="s">
        <v>43</v>
      </c>
      <c r="AY143" s="8" t="s">
        <v>79</v>
      </c>
      <c r="BE143" s="103">
        <f>IF(N143="základní",J143,0)</f>
        <v>0</v>
      </c>
      <c r="BF143" s="103">
        <f>IF(N143="snížená",J143,0)</f>
        <v>0</v>
      </c>
      <c r="BG143" s="103">
        <f>IF(N143="zákl. přenesená",J143,0)</f>
        <v>0</v>
      </c>
      <c r="BH143" s="103">
        <f>IF(N143="sníž. přenesená",J143,0)</f>
        <v>0</v>
      </c>
      <c r="BI143" s="103">
        <f>IF(N143="nulová",J143,0)</f>
        <v>0</v>
      </c>
      <c r="BJ143" s="8" t="s">
        <v>41</v>
      </c>
      <c r="BK143" s="103">
        <f>ROUND(I143*H143,2)</f>
        <v>0</v>
      </c>
      <c r="BL143" s="8" t="s">
        <v>86</v>
      </c>
      <c r="BM143" s="102" t="s">
        <v>118</v>
      </c>
    </row>
    <row r="144" spans="2:63" s="7" customFormat="1" ht="22.8" customHeight="1">
      <c r="B144" s="78"/>
      <c r="D144" s="79" t="s">
        <v>39</v>
      </c>
      <c r="E144" s="88" t="s">
        <v>119</v>
      </c>
      <c r="F144" s="88" t="s">
        <v>120</v>
      </c>
      <c r="J144" s="89">
        <f>BK144</f>
        <v>0</v>
      </c>
      <c r="L144" s="78"/>
      <c r="M144" s="82"/>
      <c r="N144" s="83"/>
      <c r="O144" s="83"/>
      <c r="P144" s="84">
        <f>P145</f>
        <v>0</v>
      </c>
      <c r="Q144" s="83"/>
      <c r="R144" s="84">
        <f>R145</f>
        <v>0</v>
      </c>
      <c r="S144" s="83"/>
      <c r="T144" s="85">
        <f>T145</f>
        <v>0</v>
      </c>
      <c r="AR144" s="79" t="s">
        <v>41</v>
      </c>
      <c r="AT144" s="86" t="s">
        <v>39</v>
      </c>
      <c r="AU144" s="86" t="s">
        <v>41</v>
      </c>
      <c r="AY144" s="79" t="s">
        <v>79</v>
      </c>
      <c r="BK144" s="87">
        <f>BK145</f>
        <v>0</v>
      </c>
    </row>
    <row r="145" spans="1:65" s="2" customFormat="1" ht="16.5" customHeight="1">
      <c r="A145" s="16"/>
      <c r="B145" s="90"/>
      <c r="C145" s="91" t="s">
        <v>121</v>
      </c>
      <c r="D145" s="91" t="s">
        <v>82</v>
      </c>
      <c r="E145" s="92" t="s">
        <v>122</v>
      </c>
      <c r="F145" s="93" t="s">
        <v>123</v>
      </c>
      <c r="G145" s="94" t="s">
        <v>124</v>
      </c>
      <c r="H145" s="95">
        <v>5.458</v>
      </c>
      <c r="I145" s="96"/>
      <c r="J145" s="96">
        <f>ROUND(I145*H145,2)</f>
        <v>0</v>
      </c>
      <c r="K145" s="97"/>
      <c r="L145" s="17"/>
      <c r="M145" s="98" t="s">
        <v>0</v>
      </c>
      <c r="N145" s="99" t="s">
        <v>22</v>
      </c>
      <c r="O145" s="100">
        <v>0</v>
      </c>
      <c r="P145" s="100">
        <f>O145*H145</f>
        <v>0</v>
      </c>
      <c r="Q145" s="100">
        <v>0</v>
      </c>
      <c r="R145" s="100">
        <f>Q145*H145</f>
        <v>0</v>
      </c>
      <c r="S145" s="100">
        <v>0</v>
      </c>
      <c r="T145" s="101">
        <f>S145*H145</f>
        <v>0</v>
      </c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R145" s="102" t="s">
        <v>86</v>
      </c>
      <c r="AT145" s="102" t="s">
        <v>82</v>
      </c>
      <c r="AU145" s="102" t="s">
        <v>43</v>
      </c>
      <c r="AY145" s="8" t="s">
        <v>79</v>
      </c>
      <c r="BE145" s="103">
        <f>IF(N145="základní",J145,0)</f>
        <v>0</v>
      </c>
      <c r="BF145" s="103">
        <f>IF(N145="snížená",J145,0)</f>
        <v>0</v>
      </c>
      <c r="BG145" s="103">
        <f>IF(N145="zákl. přenesená",J145,0)</f>
        <v>0</v>
      </c>
      <c r="BH145" s="103">
        <f>IF(N145="sníž. přenesená",J145,0)</f>
        <v>0</v>
      </c>
      <c r="BI145" s="103">
        <f>IF(N145="nulová",J145,0)</f>
        <v>0</v>
      </c>
      <c r="BJ145" s="8" t="s">
        <v>41</v>
      </c>
      <c r="BK145" s="103">
        <f>ROUND(I145*H145,2)</f>
        <v>0</v>
      </c>
      <c r="BL145" s="8" t="s">
        <v>86</v>
      </c>
      <c r="BM145" s="102" t="s">
        <v>125</v>
      </c>
    </row>
    <row r="146" spans="2:63" s="7" customFormat="1" ht="25.95" customHeight="1">
      <c r="B146" s="78"/>
      <c r="D146" s="79" t="s">
        <v>39</v>
      </c>
      <c r="E146" s="80" t="s">
        <v>126</v>
      </c>
      <c r="F146" s="80" t="s">
        <v>127</v>
      </c>
      <c r="J146" s="81">
        <f>BK146</f>
        <v>0</v>
      </c>
      <c r="L146" s="78"/>
      <c r="M146" s="82"/>
      <c r="N146" s="83"/>
      <c r="O146" s="83"/>
      <c r="P146" s="84">
        <f>P147+P149</f>
        <v>0.306</v>
      </c>
      <c r="Q146" s="83"/>
      <c r="R146" s="84">
        <f>R147+R149</f>
        <v>0</v>
      </c>
      <c r="S146" s="83"/>
      <c r="T146" s="85">
        <f>T147+T149</f>
        <v>0</v>
      </c>
      <c r="AR146" s="79" t="s">
        <v>43</v>
      </c>
      <c r="AT146" s="86" t="s">
        <v>39</v>
      </c>
      <c r="AU146" s="86" t="s">
        <v>40</v>
      </c>
      <c r="AY146" s="79" t="s">
        <v>79</v>
      </c>
      <c r="BK146" s="87">
        <f>BK147+BK149</f>
        <v>0</v>
      </c>
    </row>
    <row r="147" spans="2:63" s="7" customFormat="1" ht="22.8" customHeight="1">
      <c r="B147" s="78"/>
      <c r="D147" s="79" t="s">
        <v>39</v>
      </c>
      <c r="E147" s="88" t="s">
        <v>128</v>
      </c>
      <c r="F147" s="88" t="s">
        <v>129</v>
      </c>
      <c r="J147" s="89">
        <f>BK147</f>
        <v>0</v>
      </c>
      <c r="L147" s="78"/>
      <c r="M147" s="82"/>
      <c r="N147" s="83"/>
      <c r="O147" s="83"/>
      <c r="P147" s="84">
        <f>P148</f>
        <v>0.306</v>
      </c>
      <c r="Q147" s="83"/>
      <c r="R147" s="84">
        <f>R148</f>
        <v>0</v>
      </c>
      <c r="S147" s="83"/>
      <c r="T147" s="85">
        <f>T148</f>
        <v>0</v>
      </c>
      <c r="AR147" s="79" t="s">
        <v>43</v>
      </c>
      <c r="AT147" s="86" t="s">
        <v>39</v>
      </c>
      <c r="AU147" s="86" t="s">
        <v>41</v>
      </c>
      <c r="AY147" s="79" t="s">
        <v>79</v>
      </c>
      <c r="BK147" s="87">
        <f>BK148</f>
        <v>0</v>
      </c>
    </row>
    <row r="148" spans="1:65" s="2" customFormat="1" ht="16.5" customHeight="1">
      <c r="A148" s="16"/>
      <c r="B148" s="90"/>
      <c r="C148" s="91" t="s">
        <v>102</v>
      </c>
      <c r="D148" s="91" t="s">
        <v>82</v>
      </c>
      <c r="E148" s="92" t="s">
        <v>130</v>
      </c>
      <c r="F148" s="93" t="s">
        <v>131</v>
      </c>
      <c r="G148" s="94" t="s">
        <v>132</v>
      </c>
      <c r="H148" s="95">
        <v>2</v>
      </c>
      <c r="I148" s="96"/>
      <c r="J148" s="96">
        <f>ROUND(I148*H148,2)</f>
        <v>0</v>
      </c>
      <c r="K148" s="97"/>
      <c r="L148" s="17"/>
      <c r="M148" s="98" t="s">
        <v>0</v>
      </c>
      <c r="N148" s="99" t="s">
        <v>22</v>
      </c>
      <c r="O148" s="100">
        <v>0.153</v>
      </c>
      <c r="P148" s="100">
        <f>O148*H148</f>
        <v>0.306</v>
      </c>
      <c r="Q148" s="100">
        <v>0</v>
      </c>
      <c r="R148" s="100">
        <f>Q148*H148</f>
        <v>0</v>
      </c>
      <c r="S148" s="100">
        <v>0</v>
      </c>
      <c r="T148" s="101">
        <f>S148*H148</f>
        <v>0</v>
      </c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R148" s="102" t="s">
        <v>111</v>
      </c>
      <c r="AT148" s="102" t="s">
        <v>82</v>
      </c>
      <c r="AU148" s="102" t="s">
        <v>43</v>
      </c>
      <c r="AY148" s="8" t="s">
        <v>79</v>
      </c>
      <c r="BE148" s="103">
        <f>IF(N148="základní",J148,0)</f>
        <v>0</v>
      </c>
      <c r="BF148" s="103">
        <f>IF(N148="snížená",J148,0)</f>
        <v>0</v>
      </c>
      <c r="BG148" s="103">
        <f>IF(N148="zákl. přenesená",J148,0)</f>
        <v>0</v>
      </c>
      <c r="BH148" s="103">
        <f>IF(N148="sníž. přenesená",J148,0)</f>
        <v>0</v>
      </c>
      <c r="BI148" s="103">
        <f>IF(N148="nulová",J148,0)</f>
        <v>0</v>
      </c>
      <c r="BJ148" s="8" t="s">
        <v>41</v>
      </c>
      <c r="BK148" s="103">
        <f>ROUND(I148*H148,2)</f>
        <v>0</v>
      </c>
      <c r="BL148" s="8" t="s">
        <v>111</v>
      </c>
      <c r="BM148" s="102" t="s">
        <v>133</v>
      </c>
    </row>
    <row r="149" spans="2:63" s="7" customFormat="1" ht="22.8" customHeight="1">
      <c r="B149" s="78"/>
      <c r="D149" s="79" t="s">
        <v>39</v>
      </c>
      <c r="E149" s="88" t="s">
        <v>134</v>
      </c>
      <c r="F149" s="88" t="s">
        <v>135</v>
      </c>
      <c r="J149" s="89">
        <f>BK149</f>
        <v>0</v>
      </c>
      <c r="L149" s="78"/>
      <c r="M149" s="82"/>
      <c r="N149" s="83"/>
      <c r="O149" s="83"/>
      <c r="P149" s="84">
        <f>SUM(P150:P152)</f>
        <v>0</v>
      </c>
      <c r="Q149" s="83"/>
      <c r="R149" s="84">
        <f>SUM(R150:R152)</f>
        <v>0</v>
      </c>
      <c r="S149" s="83"/>
      <c r="T149" s="85">
        <f>SUM(T150:T152)</f>
        <v>0</v>
      </c>
      <c r="AR149" s="79" t="s">
        <v>43</v>
      </c>
      <c r="AT149" s="86" t="s">
        <v>39</v>
      </c>
      <c r="AU149" s="86" t="s">
        <v>41</v>
      </c>
      <c r="AY149" s="79" t="s">
        <v>79</v>
      </c>
      <c r="BK149" s="87">
        <f>SUM(BK150:BK152)</f>
        <v>0</v>
      </c>
    </row>
    <row r="150" spans="1:65" s="2" customFormat="1" ht="16.5" customHeight="1">
      <c r="A150" s="16"/>
      <c r="B150" s="90"/>
      <c r="C150" s="91" t="s">
        <v>136</v>
      </c>
      <c r="D150" s="91" t="s">
        <v>82</v>
      </c>
      <c r="E150" s="92" t="s">
        <v>137</v>
      </c>
      <c r="F150" s="93" t="s">
        <v>138</v>
      </c>
      <c r="G150" s="94" t="s">
        <v>85</v>
      </c>
      <c r="H150" s="95">
        <v>301.235</v>
      </c>
      <c r="I150" s="96"/>
      <c r="J150" s="96">
        <f>ROUND(I150*H150,2)</f>
        <v>0</v>
      </c>
      <c r="K150" s="97"/>
      <c r="L150" s="17"/>
      <c r="M150" s="98" t="s">
        <v>0</v>
      </c>
      <c r="N150" s="99" t="s">
        <v>22</v>
      </c>
      <c r="O150" s="100">
        <v>0</v>
      </c>
      <c r="P150" s="100">
        <f>O150*H150</f>
        <v>0</v>
      </c>
      <c r="Q150" s="100">
        <v>0</v>
      </c>
      <c r="R150" s="100">
        <f>Q150*H150</f>
        <v>0</v>
      </c>
      <c r="S150" s="100">
        <v>0</v>
      </c>
      <c r="T150" s="101">
        <f>S150*H150</f>
        <v>0</v>
      </c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R150" s="102" t="s">
        <v>111</v>
      </c>
      <c r="AT150" s="102" t="s">
        <v>82</v>
      </c>
      <c r="AU150" s="102" t="s">
        <v>43</v>
      </c>
      <c r="AY150" s="8" t="s">
        <v>79</v>
      </c>
      <c r="BE150" s="103">
        <f>IF(N150="základní",J150,0)</f>
        <v>0</v>
      </c>
      <c r="BF150" s="103">
        <f>IF(N150="snížená",J150,0)</f>
        <v>0</v>
      </c>
      <c r="BG150" s="103">
        <f>IF(N150="zákl. přenesená",J150,0)</f>
        <v>0</v>
      </c>
      <c r="BH150" s="103">
        <f>IF(N150="sníž. přenesená",J150,0)</f>
        <v>0</v>
      </c>
      <c r="BI150" s="103">
        <f>IF(N150="nulová",J150,0)</f>
        <v>0</v>
      </c>
      <c r="BJ150" s="8" t="s">
        <v>41</v>
      </c>
      <c r="BK150" s="103">
        <f>ROUND(I150*H150,2)</f>
        <v>0</v>
      </c>
      <c r="BL150" s="8" t="s">
        <v>111</v>
      </c>
      <c r="BM150" s="102" t="s">
        <v>139</v>
      </c>
    </row>
    <row r="151" spans="1:65" s="2" customFormat="1" ht="16.5" customHeight="1">
      <c r="A151" s="16"/>
      <c r="B151" s="90"/>
      <c r="C151" s="91" t="s">
        <v>108</v>
      </c>
      <c r="D151" s="91" t="s">
        <v>82</v>
      </c>
      <c r="E151" s="92" t="s">
        <v>140</v>
      </c>
      <c r="F151" s="93" t="s">
        <v>141</v>
      </c>
      <c r="G151" s="94" t="s">
        <v>85</v>
      </c>
      <c r="H151" s="95">
        <v>301.235</v>
      </c>
      <c r="I151" s="96"/>
      <c r="J151" s="96">
        <f>ROUND(I151*H151,2)</f>
        <v>0</v>
      </c>
      <c r="K151" s="97"/>
      <c r="L151" s="17"/>
      <c r="M151" s="98" t="s">
        <v>0</v>
      </c>
      <c r="N151" s="99" t="s">
        <v>22</v>
      </c>
      <c r="O151" s="100">
        <v>0</v>
      </c>
      <c r="P151" s="100">
        <f>O151*H151</f>
        <v>0</v>
      </c>
      <c r="Q151" s="100">
        <v>0</v>
      </c>
      <c r="R151" s="100">
        <f>Q151*H151</f>
        <v>0</v>
      </c>
      <c r="S151" s="100">
        <v>0</v>
      </c>
      <c r="T151" s="101">
        <f>S151*H151</f>
        <v>0</v>
      </c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R151" s="102" t="s">
        <v>111</v>
      </c>
      <c r="AT151" s="102" t="s">
        <v>82</v>
      </c>
      <c r="AU151" s="102" t="s">
        <v>43</v>
      </c>
      <c r="AY151" s="8" t="s">
        <v>79</v>
      </c>
      <c r="BE151" s="103">
        <f>IF(N151="základní",J151,0)</f>
        <v>0</v>
      </c>
      <c r="BF151" s="103">
        <f>IF(N151="snížená",J151,0)</f>
        <v>0</v>
      </c>
      <c r="BG151" s="103">
        <f>IF(N151="zákl. přenesená",J151,0)</f>
        <v>0</v>
      </c>
      <c r="BH151" s="103">
        <f>IF(N151="sníž. přenesená",J151,0)</f>
        <v>0</v>
      </c>
      <c r="BI151" s="103">
        <f>IF(N151="nulová",J151,0)</f>
        <v>0</v>
      </c>
      <c r="BJ151" s="8" t="s">
        <v>41</v>
      </c>
      <c r="BK151" s="103">
        <f>ROUND(I151*H151,2)</f>
        <v>0</v>
      </c>
      <c r="BL151" s="8" t="s">
        <v>111</v>
      </c>
      <c r="BM151" s="102" t="s">
        <v>142</v>
      </c>
    </row>
    <row r="152" spans="1:65" s="2" customFormat="1" ht="21.75" customHeight="1">
      <c r="A152" s="16"/>
      <c r="B152" s="90"/>
      <c r="C152" s="91" t="s">
        <v>3</v>
      </c>
      <c r="D152" s="91" t="s">
        <v>82</v>
      </c>
      <c r="E152" s="92" t="s">
        <v>143</v>
      </c>
      <c r="F152" s="93" t="s">
        <v>144</v>
      </c>
      <c r="G152" s="94" t="s">
        <v>85</v>
      </c>
      <c r="H152" s="95">
        <v>301.235</v>
      </c>
      <c r="I152" s="96"/>
      <c r="J152" s="96">
        <f>ROUND(I152*H152,2)</f>
        <v>0</v>
      </c>
      <c r="K152" s="97"/>
      <c r="L152" s="17"/>
      <c r="M152" s="98" t="s">
        <v>0</v>
      </c>
      <c r="N152" s="99" t="s">
        <v>22</v>
      </c>
      <c r="O152" s="100">
        <v>0</v>
      </c>
      <c r="P152" s="100">
        <f>O152*H152</f>
        <v>0</v>
      </c>
      <c r="Q152" s="100">
        <v>0</v>
      </c>
      <c r="R152" s="100">
        <f>Q152*H152</f>
        <v>0</v>
      </c>
      <c r="S152" s="100">
        <v>0</v>
      </c>
      <c r="T152" s="101">
        <f>S152*H152</f>
        <v>0</v>
      </c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R152" s="102" t="s">
        <v>111</v>
      </c>
      <c r="AT152" s="102" t="s">
        <v>82</v>
      </c>
      <c r="AU152" s="102" t="s">
        <v>43</v>
      </c>
      <c r="AY152" s="8" t="s">
        <v>79</v>
      </c>
      <c r="BE152" s="103">
        <f>IF(N152="základní",J152,0)</f>
        <v>0</v>
      </c>
      <c r="BF152" s="103">
        <f>IF(N152="snížená",J152,0)</f>
        <v>0</v>
      </c>
      <c r="BG152" s="103">
        <f>IF(N152="zákl. přenesená",J152,0)</f>
        <v>0</v>
      </c>
      <c r="BH152" s="103">
        <f>IF(N152="sníž. přenesená",J152,0)</f>
        <v>0</v>
      </c>
      <c r="BI152" s="103">
        <f>IF(N152="nulová",J152,0)</f>
        <v>0</v>
      </c>
      <c r="BJ152" s="8" t="s">
        <v>41</v>
      </c>
      <c r="BK152" s="103">
        <f>ROUND(I152*H152,2)</f>
        <v>0</v>
      </c>
      <c r="BL152" s="8" t="s">
        <v>111</v>
      </c>
      <c r="BM152" s="102" t="s">
        <v>145</v>
      </c>
    </row>
    <row r="153" spans="2:63" s="7" customFormat="1" ht="25.95" customHeight="1">
      <c r="B153" s="78"/>
      <c r="D153" s="79" t="s">
        <v>39</v>
      </c>
      <c r="E153" s="80" t="s">
        <v>146</v>
      </c>
      <c r="F153" s="80" t="s">
        <v>147</v>
      </c>
      <c r="J153" s="81">
        <f>BK153</f>
        <v>0</v>
      </c>
      <c r="L153" s="78"/>
      <c r="M153" s="82"/>
      <c r="N153" s="83"/>
      <c r="O153" s="83"/>
      <c r="P153" s="84">
        <f>P154+P156+P158+P161</f>
        <v>0</v>
      </c>
      <c r="Q153" s="83"/>
      <c r="R153" s="84">
        <f>R154+R156+R158+R161</f>
        <v>0</v>
      </c>
      <c r="S153" s="83"/>
      <c r="T153" s="85">
        <f>T154+T156+T158+T161</f>
        <v>0</v>
      </c>
      <c r="AR153" s="79" t="s">
        <v>96</v>
      </c>
      <c r="AT153" s="86" t="s">
        <v>39</v>
      </c>
      <c r="AU153" s="86" t="s">
        <v>40</v>
      </c>
      <c r="AY153" s="79" t="s">
        <v>79</v>
      </c>
      <c r="BK153" s="87">
        <f>BK154+BK156+BK158+BK161</f>
        <v>0</v>
      </c>
    </row>
    <row r="154" spans="2:63" s="7" customFormat="1" ht="22.8" customHeight="1">
      <c r="B154" s="78"/>
      <c r="D154" s="79" t="s">
        <v>39</v>
      </c>
      <c r="E154" s="88" t="s">
        <v>148</v>
      </c>
      <c r="F154" s="88" t="s">
        <v>149</v>
      </c>
      <c r="J154" s="89">
        <f>BK154</f>
        <v>0</v>
      </c>
      <c r="L154" s="78"/>
      <c r="M154" s="82"/>
      <c r="N154" s="83"/>
      <c r="O154" s="83"/>
      <c r="P154" s="84">
        <f>P155</f>
        <v>0</v>
      </c>
      <c r="Q154" s="83"/>
      <c r="R154" s="84">
        <f>R155</f>
        <v>0</v>
      </c>
      <c r="S154" s="83"/>
      <c r="T154" s="85">
        <f>T155</f>
        <v>0</v>
      </c>
      <c r="AR154" s="79" t="s">
        <v>96</v>
      </c>
      <c r="AT154" s="86" t="s">
        <v>39</v>
      </c>
      <c r="AU154" s="86" t="s">
        <v>41</v>
      </c>
      <c r="AY154" s="79" t="s">
        <v>79</v>
      </c>
      <c r="BK154" s="87">
        <f>BK155</f>
        <v>0</v>
      </c>
    </row>
    <row r="155" spans="1:65" s="2" customFormat="1" ht="16.5" customHeight="1">
      <c r="A155" s="16"/>
      <c r="B155" s="90"/>
      <c r="C155" s="91" t="s">
        <v>111</v>
      </c>
      <c r="D155" s="91" t="s">
        <v>82</v>
      </c>
      <c r="E155" s="92" t="s">
        <v>150</v>
      </c>
      <c r="F155" s="93" t="s">
        <v>151</v>
      </c>
      <c r="G155" s="94" t="s">
        <v>152</v>
      </c>
      <c r="H155" s="95">
        <v>1</v>
      </c>
      <c r="I155" s="96"/>
      <c r="J155" s="96">
        <f>ROUND(I155*H155,2)</f>
        <v>0</v>
      </c>
      <c r="K155" s="97"/>
      <c r="L155" s="17"/>
      <c r="M155" s="98" t="s">
        <v>0</v>
      </c>
      <c r="N155" s="99" t="s">
        <v>22</v>
      </c>
      <c r="O155" s="100">
        <v>0</v>
      </c>
      <c r="P155" s="100">
        <f>O155*H155</f>
        <v>0</v>
      </c>
      <c r="Q155" s="100">
        <v>0</v>
      </c>
      <c r="R155" s="100">
        <f>Q155*H155</f>
        <v>0</v>
      </c>
      <c r="S155" s="100">
        <v>0</v>
      </c>
      <c r="T155" s="101">
        <f>S155*H155</f>
        <v>0</v>
      </c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R155" s="102" t="s">
        <v>86</v>
      </c>
      <c r="AT155" s="102" t="s">
        <v>82</v>
      </c>
      <c r="AU155" s="102" t="s">
        <v>43</v>
      </c>
      <c r="AY155" s="8" t="s">
        <v>79</v>
      </c>
      <c r="BE155" s="103">
        <f>IF(N155="základní",J155,0)</f>
        <v>0</v>
      </c>
      <c r="BF155" s="103">
        <f>IF(N155="snížená",J155,0)</f>
        <v>0</v>
      </c>
      <c r="BG155" s="103">
        <f>IF(N155="zákl. přenesená",J155,0)</f>
        <v>0</v>
      </c>
      <c r="BH155" s="103">
        <f>IF(N155="sníž. přenesená",J155,0)</f>
        <v>0</v>
      </c>
      <c r="BI155" s="103">
        <f>IF(N155="nulová",J155,0)</f>
        <v>0</v>
      </c>
      <c r="BJ155" s="8" t="s">
        <v>41</v>
      </c>
      <c r="BK155" s="103">
        <f>ROUND(I155*H155,2)</f>
        <v>0</v>
      </c>
      <c r="BL155" s="8" t="s">
        <v>86</v>
      </c>
      <c r="BM155" s="102" t="s">
        <v>153</v>
      </c>
    </row>
    <row r="156" spans="2:63" s="7" customFormat="1" ht="22.8" customHeight="1">
      <c r="B156" s="78"/>
      <c r="D156" s="79" t="s">
        <v>39</v>
      </c>
      <c r="E156" s="88" t="s">
        <v>154</v>
      </c>
      <c r="F156" s="88" t="s">
        <v>155</v>
      </c>
      <c r="J156" s="89">
        <f>BK156</f>
        <v>0</v>
      </c>
      <c r="L156" s="78"/>
      <c r="M156" s="82"/>
      <c r="N156" s="83"/>
      <c r="O156" s="83"/>
      <c r="P156" s="84">
        <f>P157</f>
        <v>0</v>
      </c>
      <c r="Q156" s="83"/>
      <c r="R156" s="84">
        <f>R157</f>
        <v>0</v>
      </c>
      <c r="S156" s="83"/>
      <c r="T156" s="85">
        <f>T157</f>
        <v>0</v>
      </c>
      <c r="AR156" s="79" t="s">
        <v>96</v>
      </c>
      <c r="AT156" s="86" t="s">
        <v>39</v>
      </c>
      <c r="AU156" s="86" t="s">
        <v>41</v>
      </c>
      <c r="AY156" s="79" t="s">
        <v>79</v>
      </c>
      <c r="BK156" s="87">
        <f>BK157</f>
        <v>0</v>
      </c>
    </row>
    <row r="157" spans="1:65" s="2" customFormat="1" ht="16.5" customHeight="1">
      <c r="A157" s="16"/>
      <c r="B157" s="90"/>
      <c r="C157" s="91" t="s">
        <v>156</v>
      </c>
      <c r="D157" s="91" t="s">
        <v>82</v>
      </c>
      <c r="E157" s="92" t="s">
        <v>157</v>
      </c>
      <c r="F157" s="93" t="s">
        <v>155</v>
      </c>
      <c r="G157" s="94" t="s">
        <v>152</v>
      </c>
      <c r="H157" s="95">
        <v>1</v>
      </c>
      <c r="I157" s="96"/>
      <c r="J157" s="96">
        <f>ROUND(I157*H157,2)</f>
        <v>0</v>
      </c>
      <c r="K157" s="97"/>
      <c r="L157" s="17"/>
      <c r="M157" s="98" t="s">
        <v>0</v>
      </c>
      <c r="N157" s="99" t="s">
        <v>22</v>
      </c>
      <c r="O157" s="100">
        <v>0</v>
      </c>
      <c r="P157" s="100">
        <f>O157*H157</f>
        <v>0</v>
      </c>
      <c r="Q157" s="100">
        <v>0</v>
      </c>
      <c r="R157" s="100">
        <f>Q157*H157</f>
        <v>0</v>
      </c>
      <c r="S157" s="100">
        <v>0</v>
      </c>
      <c r="T157" s="101">
        <f>S157*H157</f>
        <v>0</v>
      </c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R157" s="102" t="s">
        <v>86</v>
      </c>
      <c r="AT157" s="102" t="s">
        <v>82</v>
      </c>
      <c r="AU157" s="102" t="s">
        <v>43</v>
      </c>
      <c r="AY157" s="8" t="s">
        <v>79</v>
      </c>
      <c r="BE157" s="103">
        <f>IF(N157="základní",J157,0)</f>
        <v>0</v>
      </c>
      <c r="BF157" s="103">
        <f>IF(N157="snížená",J157,0)</f>
        <v>0</v>
      </c>
      <c r="BG157" s="103">
        <f>IF(N157="zákl. přenesená",J157,0)</f>
        <v>0</v>
      </c>
      <c r="BH157" s="103">
        <f>IF(N157="sníž. přenesená",J157,0)</f>
        <v>0</v>
      </c>
      <c r="BI157" s="103">
        <f>IF(N157="nulová",J157,0)</f>
        <v>0</v>
      </c>
      <c r="BJ157" s="8" t="s">
        <v>41</v>
      </c>
      <c r="BK157" s="103">
        <f>ROUND(I157*H157,2)</f>
        <v>0</v>
      </c>
      <c r="BL157" s="8" t="s">
        <v>86</v>
      </c>
      <c r="BM157" s="102" t="s">
        <v>158</v>
      </c>
    </row>
    <row r="158" spans="2:63" s="7" customFormat="1" ht="22.8" customHeight="1">
      <c r="B158" s="78"/>
      <c r="D158" s="79" t="s">
        <v>39</v>
      </c>
      <c r="E158" s="88" t="s">
        <v>159</v>
      </c>
      <c r="F158" s="88" t="s">
        <v>160</v>
      </c>
      <c r="J158" s="89">
        <f>BK158</f>
        <v>0</v>
      </c>
      <c r="L158" s="78"/>
      <c r="M158" s="82"/>
      <c r="N158" s="83"/>
      <c r="O158" s="83"/>
      <c r="P158" s="84">
        <f>SUM(P159:P160)</f>
        <v>0</v>
      </c>
      <c r="Q158" s="83"/>
      <c r="R158" s="84">
        <f>SUM(R159:R160)</f>
        <v>0</v>
      </c>
      <c r="S158" s="83"/>
      <c r="T158" s="85">
        <f>SUM(T159:T160)</f>
        <v>0</v>
      </c>
      <c r="AR158" s="79" t="s">
        <v>96</v>
      </c>
      <c r="AT158" s="86" t="s">
        <v>39</v>
      </c>
      <c r="AU158" s="86" t="s">
        <v>41</v>
      </c>
      <c r="AY158" s="79" t="s">
        <v>79</v>
      </c>
      <c r="BK158" s="87">
        <f>SUM(BK159:BK160)</f>
        <v>0</v>
      </c>
    </row>
    <row r="159" spans="1:65" s="2" customFormat="1" ht="16.5" customHeight="1">
      <c r="A159" s="16"/>
      <c r="B159" s="90"/>
      <c r="C159" s="91" t="s">
        <v>114</v>
      </c>
      <c r="D159" s="91" t="s">
        <v>82</v>
      </c>
      <c r="E159" s="92" t="s">
        <v>161</v>
      </c>
      <c r="F159" s="93" t="s">
        <v>162</v>
      </c>
      <c r="G159" s="94" t="s">
        <v>152</v>
      </c>
      <c r="H159" s="95">
        <v>1</v>
      </c>
      <c r="I159" s="96"/>
      <c r="J159" s="96">
        <f>ROUND(I159*H159,2)</f>
        <v>0</v>
      </c>
      <c r="K159" s="97"/>
      <c r="L159" s="17"/>
      <c r="M159" s="98" t="s">
        <v>0</v>
      </c>
      <c r="N159" s="99" t="s">
        <v>22</v>
      </c>
      <c r="O159" s="100">
        <v>0</v>
      </c>
      <c r="P159" s="100">
        <f>O159*H159</f>
        <v>0</v>
      </c>
      <c r="Q159" s="100">
        <v>0</v>
      </c>
      <c r="R159" s="100">
        <f>Q159*H159</f>
        <v>0</v>
      </c>
      <c r="S159" s="100">
        <v>0</v>
      </c>
      <c r="T159" s="101">
        <f>S159*H159</f>
        <v>0</v>
      </c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R159" s="102" t="s">
        <v>86</v>
      </c>
      <c r="AT159" s="102" t="s">
        <v>82</v>
      </c>
      <c r="AU159" s="102" t="s">
        <v>43</v>
      </c>
      <c r="AY159" s="8" t="s">
        <v>79</v>
      </c>
      <c r="BE159" s="103">
        <f>IF(N159="základní",J159,0)</f>
        <v>0</v>
      </c>
      <c r="BF159" s="103">
        <f>IF(N159="snížená",J159,0)</f>
        <v>0</v>
      </c>
      <c r="BG159" s="103">
        <f>IF(N159="zákl. přenesená",J159,0)</f>
        <v>0</v>
      </c>
      <c r="BH159" s="103">
        <f>IF(N159="sníž. přenesená",J159,0)</f>
        <v>0</v>
      </c>
      <c r="BI159" s="103">
        <f>IF(N159="nulová",J159,0)</f>
        <v>0</v>
      </c>
      <c r="BJ159" s="8" t="s">
        <v>41</v>
      </c>
      <c r="BK159" s="103">
        <f>ROUND(I159*H159,2)</f>
        <v>0</v>
      </c>
      <c r="BL159" s="8" t="s">
        <v>86</v>
      </c>
      <c r="BM159" s="102" t="s">
        <v>163</v>
      </c>
    </row>
    <row r="160" spans="1:65" s="2" customFormat="1" ht="16.5" customHeight="1">
      <c r="A160" s="16"/>
      <c r="B160" s="90"/>
      <c r="C160" s="91" t="s">
        <v>164</v>
      </c>
      <c r="D160" s="91" t="s">
        <v>82</v>
      </c>
      <c r="E160" s="92" t="s">
        <v>165</v>
      </c>
      <c r="F160" s="93" t="s">
        <v>166</v>
      </c>
      <c r="G160" s="94" t="s">
        <v>152</v>
      </c>
      <c r="H160" s="95">
        <v>1</v>
      </c>
      <c r="I160" s="96"/>
      <c r="J160" s="96">
        <f>ROUND(I160*H160,2)</f>
        <v>0</v>
      </c>
      <c r="K160" s="97"/>
      <c r="L160" s="17"/>
      <c r="M160" s="98" t="s">
        <v>0</v>
      </c>
      <c r="N160" s="99" t="s">
        <v>22</v>
      </c>
      <c r="O160" s="100">
        <v>0</v>
      </c>
      <c r="P160" s="100">
        <f>O160*H160</f>
        <v>0</v>
      </c>
      <c r="Q160" s="100">
        <v>0</v>
      </c>
      <c r="R160" s="100">
        <f>Q160*H160</f>
        <v>0</v>
      </c>
      <c r="S160" s="100">
        <v>0</v>
      </c>
      <c r="T160" s="101">
        <f>S160*H160</f>
        <v>0</v>
      </c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R160" s="102" t="s">
        <v>86</v>
      </c>
      <c r="AT160" s="102" t="s">
        <v>82</v>
      </c>
      <c r="AU160" s="102" t="s">
        <v>43</v>
      </c>
      <c r="AY160" s="8" t="s">
        <v>79</v>
      </c>
      <c r="BE160" s="103">
        <f>IF(N160="základní",J160,0)</f>
        <v>0</v>
      </c>
      <c r="BF160" s="103">
        <f>IF(N160="snížená",J160,0)</f>
        <v>0</v>
      </c>
      <c r="BG160" s="103">
        <f>IF(N160="zákl. přenesená",J160,0)</f>
        <v>0</v>
      </c>
      <c r="BH160" s="103">
        <f>IF(N160="sníž. přenesená",J160,0)</f>
        <v>0</v>
      </c>
      <c r="BI160" s="103">
        <f>IF(N160="nulová",J160,0)</f>
        <v>0</v>
      </c>
      <c r="BJ160" s="8" t="s">
        <v>41</v>
      </c>
      <c r="BK160" s="103">
        <f>ROUND(I160*H160,2)</f>
        <v>0</v>
      </c>
      <c r="BL160" s="8" t="s">
        <v>86</v>
      </c>
      <c r="BM160" s="102" t="s">
        <v>167</v>
      </c>
    </row>
    <row r="161" spans="2:63" s="7" customFormat="1" ht="22.8" customHeight="1">
      <c r="B161" s="78"/>
      <c r="D161" s="79" t="s">
        <v>39</v>
      </c>
      <c r="E161" s="88" t="s">
        <v>168</v>
      </c>
      <c r="F161" s="88" t="s">
        <v>169</v>
      </c>
      <c r="J161" s="89">
        <f>BK161</f>
        <v>0</v>
      </c>
      <c r="L161" s="78"/>
      <c r="M161" s="82"/>
      <c r="N161" s="83"/>
      <c r="O161" s="83"/>
      <c r="P161" s="84">
        <f>P162</f>
        <v>0</v>
      </c>
      <c r="Q161" s="83"/>
      <c r="R161" s="84">
        <f>R162</f>
        <v>0</v>
      </c>
      <c r="S161" s="83"/>
      <c r="T161" s="85">
        <f>T162</f>
        <v>0</v>
      </c>
      <c r="AR161" s="79" t="s">
        <v>96</v>
      </c>
      <c r="AT161" s="86" t="s">
        <v>39</v>
      </c>
      <c r="AU161" s="86" t="s">
        <v>41</v>
      </c>
      <c r="AY161" s="79" t="s">
        <v>79</v>
      </c>
      <c r="BK161" s="87">
        <f>BK162</f>
        <v>0</v>
      </c>
    </row>
    <row r="162" spans="1:65" s="2" customFormat="1" ht="16.5" customHeight="1">
      <c r="A162" s="16"/>
      <c r="B162" s="90"/>
      <c r="C162" s="91" t="s">
        <v>118</v>
      </c>
      <c r="D162" s="91" t="s">
        <v>82</v>
      </c>
      <c r="E162" s="92" t="s">
        <v>170</v>
      </c>
      <c r="F162" s="93" t="s">
        <v>171</v>
      </c>
      <c r="G162" s="94" t="s">
        <v>152</v>
      </c>
      <c r="H162" s="95">
        <v>1</v>
      </c>
      <c r="I162" s="96"/>
      <c r="J162" s="96">
        <f>ROUND(I162*H162,2)</f>
        <v>0</v>
      </c>
      <c r="K162" s="97"/>
      <c r="L162" s="17"/>
      <c r="M162" s="104" t="s">
        <v>0</v>
      </c>
      <c r="N162" s="105" t="s">
        <v>22</v>
      </c>
      <c r="O162" s="106">
        <v>0</v>
      </c>
      <c r="P162" s="106">
        <f>O162*H162</f>
        <v>0</v>
      </c>
      <c r="Q162" s="106">
        <v>0</v>
      </c>
      <c r="R162" s="106">
        <f>Q162*H162</f>
        <v>0</v>
      </c>
      <c r="S162" s="106">
        <v>0</v>
      </c>
      <c r="T162" s="107">
        <f>S162*H162</f>
        <v>0</v>
      </c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R162" s="102" t="s">
        <v>86</v>
      </c>
      <c r="AT162" s="102" t="s">
        <v>82</v>
      </c>
      <c r="AU162" s="102" t="s">
        <v>43</v>
      </c>
      <c r="AY162" s="8" t="s">
        <v>79</v>
      </c>
      <c r="BE162" s="103">
        <f>IF(N162="základní",J162,0)</f>
        <v>0</v>
      </c>
      <c r="BF162" s="103">
        <f>IF(N162="snížená",J162,0)</f>
        <v>0</v>
      </c>
      <c r="BG162" s="103">
        <f>IF(N162="zákl. přenesená",J162,0)</f>
        <v>0</v>
      </c>
      <c r="BH162" s="103">
        <f>IF(N162="sníž. přenesená",J162,0)</f>
        <v>0</v>
      </c>
      <c r="BI162" s="103">
        <f>IF(N162="nulová",J162,0)</f>
        <v>0</v>
      </c>
      <c r="BJ162" s="8" t="s">
        <v>41</v>
      </c>
      <c r="BK162" s="103">
        <f>ROUND(I162*H162,2)</f>
        <v>0</v>
      </c>
      <c r="BL162" s="8" t="s">
        <v>86</v>
      </c>
      <c r="BM162" s="102" t="s">
        <v>172</v>
      </c>
    </row>
    <row r="163" spans="1:31" s="2" customFormat="1" ht="6.9" customHeight="1">
      <c r="A163" s="16"/>
      <c r="B163" s="25"/>
      <c r="C163" s="26"/>
      <c r="D163" s="26"/>
      <c r="E163" s="26"/>
      <c r="F163" s="26"/>
      <c r="G163" s="26"/>
      <c r="H163" s="26"/>
      <c r="I163" s="26"/>
      <c r="J163" s="26"/>
      <c r="K163" s="26"/>
      <c r="L163" s="17"/>
      <c r="M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</row>
  </sheetData>
  <autoFilter ref="C128:K162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ignoredErrors>
    <ignoredError sqref="J14 J9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WS18\Rozpočty</dc:creator>
  <cp:keywords/>
  <dc:description/>
  <cp:lastModifiedBy>Radovan Cader</cp:lastModifiedBy>
  <cp:lastPrinted>2020-02-04T09:41:10Z</cp:lastPrinted>
  <dcterms:created xsi:type="dcterms:W3CDTF">2020-02-03T12:50:45Z</dcterms:created>
  <dcterms:modified xsi:type="dcterms:W3CDTF">2020-04-06T13:59:39Z</dcterms:modified>
  <cp:category/>
  <cp:version/>
  <cp:contentType/>
  <cp:contentStatus/>
</cp:coreProperties>
</file>