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65431" yWindow="65431" windowWidth="23250" windowHeight="12570" activeTab="0"/>
  </bookViews>
  <sheets>
    <sheet name="list 1" sheetId="2" r:id="rId1"/>
  </sheets>
  <definedNames>
    <definedName name="_xlnm.Print_Area" localSheetId="0">'list 1'!$C$4:$Q$40,'list 1'!$C$46:$Q$62,'list 1'!$C$68:$Q$108</definedName>
    <definedName name="_xlnm.Print_Titles" localSheetId="0">'list 1'!$77:$77</definedName>
  </definedNames>
  <calcPr calcId="125725"/>
  <extLst/>
</workbook>
</file>

<file path=xl/sharedStrings.xml><?xml version="1.0" encoding="utf-8"?>
<sst xmlns="http://schemas.openxmlformats.org/spreadsheetml/2006/main" count="2084" uniqueCount="244">
  <si>
    <t>List obsahuje:</t>
  </si>
  <si>
    <t>False</t>
  </si>
  <si>
    <t>optimalizováno pro tisk sestav ve formátu A4 - na výšku</t>
  </si>
  <si>
    <t>&gt;&gt;  skryté sloupce  &lt;&lt;</t>
  </si>
  <si>
    <t>v ---  níže se nacházejí doplnkové a pomocné údaje k sestavám  --- v</t>
  </si>
  <si>
    <t>Stavba:</t>
  </si>
  <si>
    <t/>
  </si>
  <si>
    <t>Místo:</t>
  </si>
  <si>
    <t>Datum:</t>
  </si>
  <si>
    <t>Objednatel:</t>
  </si>
  <si>
    <t>IČ:</t>
  </si>
  <si>
    <t>DIČ:</t>
  </si>
  <si>
    <t>Zhotovitel:</t>
  </si>
  <si>
    <t>Projektant:</t>
  </si>
  <si>
    <t>True</t>
  </si>
  <si>
    <t>Zpracovatel: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</si>
  <si>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</si>
  <si>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</si>
  <si>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</si>
  <si>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</si>
  <si>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</si>
  <si>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</si>
  <si>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</si>
  <si>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</si>
  <si>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</si>
  <si>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CZK</t>
  </si>
  <si>
    <t>Datum a podpis:</t>
  </si>
  <si>
    <t>Razítko</t>
  </si>
  <si>
    <t>Objednavatel</t>
  </si>
  <si>
    <t>Zhotovitel</t>
  </si>
  <si>
    <t>Kód</t>
  </si>
  <si>
    <t>D</t>
  </si>
  <si>
    <t>0</t>
  </si>
  <si>
    <t>{34d52063-0876-4032-8b97-ea3b13167999}</t>
  </si>
  <si>
    <t>1</t>
  </si>
  <si>
    <t>Ostatní náklady</t>
  </si>
  <si>
    <t>2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</si>
  <si>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</si>
  <si>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</si>
  <si>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</si>
  <si>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</si>
  <si>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</si>
  <si>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</si>
  <si>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</si>
  <si>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>VP -   Vícepráce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</si>
  <si>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</si>
  <si>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</si>
  <si>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</si>
  <si>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</si>
  <si>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</si>
  <si>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</si>
  <si>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</si>
  <si>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</si>
  <si>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</si>
  <si>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</si>
  <si>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</si>
  <si>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</si>
  <si>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</si>
  <si>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</si>
  <si>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</si>
  <si>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</si>
  <si>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4</t>
  </si>
  <si>
    <t>1317266452</t>
  </si>
  <si>
    <t>VV</t>
  </si>
  <si>
    <t>1568633970</t>
  </si>
  <si>
    <t>-1283777168</t>
  </si>
  <si>
    <t>-1283480016</t>
  </si>
  <si>
    <t>M</t>
  </si>
  <si>
    <t>8</t>
  </si>
  <si>
    <t>1568317683</t>
  </si>
  <si>
    <t>953156643</t>
  </si>
  <si>
    <t>970360826</t>
  </si>
  <si>
    <t>1941431466</t>
  </si>
  <si>
    <t>-956048965</t>
  </si>
  <si>
    <t>1605826570</t>
  </si>
  <si>
    <t>1417686206</t>
  </si>
  <si>
    <t>1837896932</t>
  </si>
  <si>
    <t>285121894</t>
  </si>
  <si>
    <t>-379495729</t>
  </si>
  <si>
    <t>-1626523921</t>
  </si>
  <si>
    <t>-1329505144</t>
  </si>
  <si>
    <t>2123332257</t>
  </si>
  <si>
    <t>-242103873</t>
  </si>
  <si>
    <t>-1791798762</t>
  </si>
  <si>
    <t>1702864883</t>
  </si>
  <si>
    <t>1795262178</t>
  </si>
  <si>
    <t>-291344107</t>
  </si>
  <si>
    <t>1452515496</t>
  </si>
  <si>
    <t>640298013</t>
  </si>
  <si>
    <t>1971234334</t>
  </si>
  <si>
    <t>-547341217</t>
  </si>
  <si>
    <t>1620370200</t>
  </si>
  <si>
    <t>-1712560257</t>
  </si>
  <si>
    <t>-1383016553</t>
  </si>
  <si>
    <t>-200561994</t>
  </si>
  <si>
    <t>2129635313</t>
  </si>
  <si>
    <t>788175429</t>
  </si>
  <si>
    <t>-207466906</t>
  </si>
  <si>
    <t>16</t>
  </si>
  <si>
    <t>-89749716</t>
  </si>
  <si>
    <t>94770546</t>
  </si>
  <si>
    <t>-1139912307</t>
  </si>
  <si>
    <t>-1388770756</t>
  </si>
  <si>
    <t>427062909</t>
  </si>
  <si>
    <t>1643971906</t>
  </si>
  <si>
    <t>-1537832897</t>
  </si>
  <si>
    <t>1636277130</t>
  </si>
  <si>
    <t>-1886513674</t>
  </si>
  <si>
    <t>635151646</t>
  </si>
  <si>
    <t>823246506</t>
  </si>
  <si>
    <t>-1417666854</t>
  </si>
  <si>
    <t>32</t>
  </si>
  <si>
    <t>-627930714</t>
  </si>
  <si>
    <t>1409218551</t>
  </si>
  <si>
    <t>-463277530</t>
  </si>
  <si>
    <t>-1139269226</t>
  </si>
  <si>
    <t>347181323</t>
  </si>
  <si>
    <t>-1330674264</t>
  </si>
  <si>
    <t>-1108042429</t>
  </si>
  <si>
    <t>-937843622</t>
  </si>
  <si>
    <t>190104866</t>
  </si>
  <si>
    <t>-586868189</t>
  </si>
  <si>
    <t>-829096333</t>
  </si>
  <si>
    <t>-1947492435</t>
  </si>
  <si>
    <t>-347226828</t>
  </si>
  <si>
    <t>838964692</t>
  </si>
  <si>
    <t>1876497371</t>
  </si>
  <si>
    <t>-1031633506</t>
  </si>
  <si>
    <t>-1750004152</t>
  </si>
  <si>
    <t>625425966</t>
  </si>
  <si>
    <t>-373823233</t>
  </si>
  <si>
    <t>25143926</t>
  </si>
  <si>
    <t>-325969879</t>
  </si>
  <si>
    <t>-2091800383</t>
  </si>
  <si>
    <t>254603053</t>
  </si>
  <si>
    <t>-1180870149</t>
  </si>
  <si>
    <t>-1530520160</t>
  </si>
  <si>
    <t>227446457</t>
  </si>
  <si>
    <t>-1255994676</t>
  </si>
  <si>
    <t>-1153366269</t>
  </si>
  <si>
    <t>-911139002</t>
  </si>
  <si>
    <t>1952759040</t>
  </si>
  <si>
    <t>672478936</t>
  </si>
  <si>
    <t>-647886678</t>
  </si>
  <si>
    <t>1327057036</t>
  </si>
  <si>
    <t>637676930</t>
  </si>
  <si>
    <t>1702738012</t>
  </si>
  <si>
    <t>-1371411612</t>
  </si>
  <si>
    <t>572669342</t>
  </si>
  <si>
    <t>34869600</t>
  </si>
  <si>
    <t>39086882</t>
  </si>
  <si>
    <t>963291531</t>
  </si>
  <si>
    <t>-213110012</t>
  </si>
  <si>
    <t>-149426233</t>
  </si>
  <si>
    <t>-1401293198</t>
  </si>
  <si>
    <t>1959223944</t>
  </si>
  <si>
    <t>-732361885</t>
  </si>
  <si>
    <t>579736913</t>
  </si>
  <si>
    <t>-1749101530</t>
  </si>
  <si>
    <t>1826431897</t>
  </si>
  <si>
    <t>-859985272</t>
  </si>
  <si>
    <t>1404560399</t>
  </si>
  <si>
    <t>-962749047</t>
  </si>
  <si>
    <t>1091098451</t>
  </si>
  <si>
    <t>99203110</t>
  </si>
  <si>
    <t>143536571</t>
  </si>
  <si>
    <t>2119005149</t>
  </si>
  <si>
    <t>184193109</t>
  </si>
  <si>
    <t>1070472271</t>
  </si>
  <si>
    <t>-1198803872</t>
  </si>
  <si>
    <t>2063477358</t>
  </si>
  <si>
    <t>1264882038</t>
  </si>
  <si>
    <t>-996420504</t>
  </si>
  <si>
    <t>-1809499800</t>
  </si>
  <si>
    <t>2043225500</t>
  </si>
  <si>
    <t>-1965942246</t>
  </si>
  <si>
    <t>1309012455</t>
  </si>
  <si>
    <t>-326123956</t>
  </si>
  <si>
    <t>-73536841</t>
  </si>
  <si>
    <t>1544290039</t>
  </si>
  <si>
    <t>-313473527</t>
  </si>
  <si>
    <t>294469445</t>
  </si>
  <si>
    <t>-2091491331</t>
  </si>
  <si>
    <t>901406850</t>
  </si>
  <si>
    <t>-302713672</t>
  </si>
  <si>
    <t>169722063</t>
  </si>
  <si>
    <t>-1317696741</t>
  </si>
  <si>
    <t>179825838</t>
  </si>
  <si>
    <t>395777985</t>
  </si>
  <si>
    <t>-654925348</t>
  </si>
  <si>
    <t>687074589</t>
  </si>
  <si>
    <t>1918473431</t>
  </si>
  <si>
    <t>-975482465</t>
  </si>
  <si>
    <t>-1580508555</t>
  </si>
  <si>
    <t>-498561279</t>
  </si>
  <si>
    <t>-1663592428</t>
  </si>
  <si>
    <t>155416926</t>
  </si>
  <si>
    <t>1910350472</t>
  </si>
  <si>
    <t>-885226975</t>
  </si>
  <si>
    <t>-1586483898</t>
  </si>
  <si>
    <t>2032737034</t>
  </si>
  <si>
    <t>589879564</t>
  </si>
  <si>
    <t>899604182</t>
  </si>
  <si>
    <t>-668341961</t>
  </si>
  <si>
    <t>1597276815</t>
  </si>
  <si>
    <t>PN</t>
  </si>
  <si>
    <t xml:space="preserve">Celkové náklady za stavbu </t>
  </si>
  <si>
    <t xml:space="preserve">    </t>
  </si>
  <si>
    <t xml:space="preserve">HSV - Práce a dodávky </t>
  </si>
  <si>
    <t xml:space="preserve">Dětské centrum Milovice, příspěvková organizace </t>
  </si>
  <si>
    <t>Milovice, Dětská 361, PSČ 28923</t>
  </si>
  <si>
    <t xml:space="preserve">CZ70977151 </t>
  </si>
  <si>
    <t>Dětské centrum Milovice, p.o.</t>
  </si>
  <si>
    <t>ostranění stávající fólie, odřezání kotevních lišt, likvidace fólie</t>
  </si>
  <si>
    <t>výměna potrubí od dnové výpusti k místu strojovny, zapuštění výpustě, nová výpusť</t>
  </si>
  <si>
    <t>vybourání stávajících a osazení nových skimerů</t>
  </si>
  <si>
    <t>2ks</t>
  </si>
  <si>
    <t>vybourání stávajících a osazení nových trysek</t>
  </si>
  <si>
    <t>4ks</t>
  </si>
  <si>
    <t>sejmutí a zpětná pokládka části dlažby pro převaření fólie přes lem</t>
  </si>
  <si>
    <t>zakopání nového potrubí k tryskám, pokládka nového potrubí k místu nové strojovny</t>
  </si>
  <si>
    <t>poplastované kotevní lišty po obvodu bazénu a po obvodu ochozu</t>
  </si>
  <si>
    <t>podkladová geotextilie na stěny a dno</t>
  </si>
  <si>
    <t>modrá fólie na stěny, dno a ochoz - protisluzová, modrá vícebarevná</t>
  </si>
  <si>
    <t>modrá hladká fólie na podklad pod sváry protiskluzu</t>
  </si>
  <si>
    <t>osazení poplastovaných kotevních lišt, usazení geotextilie, navaření fólie</t>
  </si>
  <si>
    <t>doprava pracovníků a materiálu</t>
  </si>
  <si>
    <t>protažení el.kabelu do nové strojovny, kabel včetně chráničky</t>
  </si>
  <si>
    <t>5bm</t>
  </si>
  <si>
    <t>výměna písku ve filtrační nádobě</t>
  </si>
  <si>
    <t>Dětská 361, 289 23 Milovice</t>
  </si>
  <si>
    <t>trysky, skimery - vykopání rýhy, pokládka, uvedení do pův.stavu, zadláždení k lemu bazénu</t>
  </si>
  <si>
    <t>tlaková zkouška potrubí před zpětnou betonáží a zadlážděním</t>
  </si>
  <si>
    <t>vícepráce nepřípustné</t>
  </si>
  <si>
    <t>Celkem</t>
  </si>
  <si>
    <t>Oprava dětského bazénu   8 x 0,40m</t>
  </si>
  <si>
    <t>přemístění technologie do nové strojovny s úpravou elektroinstalace a elektrorevizí</t>
  </si>
  <si>
    <t>zasypání pův.strojovny, zpevnění podlahy pod strojovnou, nabetonování armované desky 15cm</t>
  </si>
  <si>
    <t>2)rozpočet</t>
  </si>
  <si>
    <t>vytažení a instalace přívodu vody (na zahradu)</t>
  </si>
  <si>
    <t>nadzemní dřevěná strojovna rozměr cca 1,4 x 2,5m, přístupná pro obsluhu zařízení</t>
  </si>
  <si>
    <t>přestěrkování celé plochy bázenu lepidlem zpevněným perlinkou (bude-li nutné)</t>
  </si>
  <si>
    <t>Nabídka -položkový rozpočet</t>
  </si>
  <si>
    <t>1) nabídka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</si>
</sst>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0">
    <font>
      <sz val="8"/>
      <name val="Trebuchet MS"/>
      <family val="2"/>
    </font>
    <font>
      <sz val="10"/>
      <name val="Arial"/>
      <family val="2"/>
    </font>
    <font>
      <sz val="8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2"/>
      <color indexed="56"/>
      <name val="Trebuchet MS"/>
      <family val="2"/>
    </font>
    <font>
      <sz val="10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63"/>
      <name val="Trebuchet MS"/>
      <family val="2"/>
    </font>
    <font>
      <sz val="8"/>
      <color indexed="10"/>
      <name val="Trebuchet MS"/>
      <family val="2"/>
    </font>
    <font>
      <sz val="10"/>
      <name val="Trebuchet MS"/>
      <family val="2"/>
    </font>
    <font>
      <sz val="10"/>
      <color indexed="16"/>
      <name val="Trebuchet MS"/>
      <family val="2"/>
    </font>
    <font>
      <u val="single"/>
      <sz val="10"/>
      <color indexed="12"/>
      <name val="Trebuchet MS"/>
      <family val="2"/>
    </font>
    <font>
      <sz val="8"/>
      <color indexed="48"/>
      <name val="Trebuchet MS"/>
      <family val="2"/>
    </font>
    <font>
      <b/>
      <sz val="16"/>
      <name val="Trebuchet MS"/>
      <family val="2"/>
    </font>
    <font>
      <sz val="9"/>
      <color indexed="55"/>
      <name val="Trebuchet MS"/>
      <family val="2"/>
    </font>
    <font>
      <sz val="10"/>
      <color indexed="63"/>
      <name val="Trebuchet MS"/>
      <family val="2"/>
    </font>
    <font>
      <b/>
      <sz val="10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color theme="1"/>
      <name val="Trebuchet MS"/>
      <family val="2"/>
    </font>
    <font>
      <sz val="8"/>
      <color theme="1"/>
      <name val="Trebuchet MS"/>
      <family val="2"/>
    </font>
    <font>
      <b/>
      <sz val="12"/>
      <color rgb="FFFF0000"/>
      <name val="Trebuchet MS"/>
      <family val="2"/>
    </font>
    <font>
      <sz val="12"/>
      <color rgb="FFFF0000"/>
      <name val="Trebuchet MS"/>
      <family val="2"/>
    </font>
    <font>
      <b/>
      <sz val="14"/>
      <name val="Trebuchet MS"/>
      <family val="2"/>
    </font>
    <font>
      <b/>
      <sz val="14"/>
      <color theme="1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hair">
        <color indexed="55"/>
      </left>
      <right style="thin"/>
      <top style="hair">
        <color indexed="55"/>
      </top>
      <bottom style="hair">
        <color indexed="55"/>
      </bottom>
    </border>
    <border>
      <left/>
      <right style="thin"/>
      <top style="hair">
        <color indexed="55"/>
      </top>
      <bottom/>
    </border>
    <border>
      <left/>
      <right style="thin"/>
      <top/>
      <bottom style="hair">
        <color indexed="55"/>
      </bottom>
    </border>
    <border>
      <left/>
      <right style="thin"/>
      <top style="hair">
        <color indexed="55"/>
      </top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vertical="center"/>
      <protection/>
    </xf>
    <xf numFmtId="0" fontId="11" fillId="2" borderId="0" xfId="0" applyFont="1" applyFill="1" applyAlignment="1" applyProtection="1">
      <alignment horizontal="left" vertical="center"/>
      <protection/>
    </xf>
    <xf numFmtId="0" fontId="12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left" vertical="center"/>
      <protection/>
    </xf>
    <xf numFmtId="0" fontId="0" fillId="3" borderId="2" xfId="0" applyFont="1" applyFill="1" applyBorder="1" applyAlignment="1" applyProtection="1">
      <alignment vertical="center"/>
      <protection/>
    </xf>
    <xf numFmtId="0" fontId="18" fillId="0" borderId="3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6" xfId="0" applyBorder="1" applyProtection="1">
      <protection/>
    </xf>
    <xf numFmtId="0" fontId="0" fillId="0" borderId="7" xfId="0" applyBorder="1" applyProtection="1">
      <protection/>
    </xf>
    <xf numFmtId="0" fontId="19" fillId="0" borderId="8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19" fillId="0" borderId="9" xfId="0" applyFont="1" applyBorder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15" fillId="0" borderId="11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0" fontId="15" fillId="0" borderId="13" xfId="0" applyFont="1" applyBorder="1" applyAlignment="1" applyProtection="1">
      <alignment horizontal="center" vertical="center" wrapText="1"/>
      <protection/>
    </xf>
    <xf numFmtId="0" fontId="0" fillId="0" borderId="3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4" fontId="0" fillId="0" borderId="0" xfId="0" applyNumberFormat="1" applyFont="1" applyAlignment="1">
      <alignment vertical="center"/>
    </xf>
    <xf numFmtId="0" fontId="20" fillId="3" borderId="0" xfId="0" applyFont="1" applyFill="1" applyBorder="1" applyAlignment="1" applyProtection="1">
      <alignment horizontal="left" vertical="center"/>
      <protection/>
    </xf>
    <xf numFmtId="0" fontId="0" fillId="2" borderId="0" xfId="0" applyFill="1" applyProtection="1"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3" fillId="3" borderId="11" xfId="0" applyFont="1" applyFill="1" applyBorder="1" applyAlignment="1" applyProtection="1">
      <alignment horizontal="center" vertical="center" wrapText="1"/>
      <protection/>
    </xf>
    <xf numFmtId="166" fontId="21" fillId="0" borderId="4" xfId="0" applyNumberFormat="1" applyFont="1" applyBorder="1" applyAlignment="1" applyProtection="1">
      <alignment/>
      <protection/>
    </xf>
    <xf numFmtId="166" fontId="21" fillId="0" borderId="5" xfId="0" applyNumberFormat="1" applyFont="1" applyBorder="1" applyAlignment="1" applyProtection="1">
      <alignment/>
      <protection/>
    </xf>
    <xf numFmtId="4" fontId="22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7" fillId="0" borderId="6" xfId="0" applyFont="1" applyBorder="1" applyAlignment="1" applyProtection="1">
      <alignment/>
      <protection/>
    </xf>
    <xf numFmtId="166" fontId="7" fillId="0" borderId="0" xfId="0" applyNumberFormat="1" applyFont="1" applyBorder="1" applyAlignment="1" applyProtection="1">
      <alignment/>
      <protection/>
    </xf>
    <xf numFmtId="166" fontId="7" fillId="0" borderId="7" xfId="0" applyNumberFormat="1" applyFont="1" applyBorder="1" applyAlignment="1" applyProtection="1">
      <alignment/>
      <protection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Border="1" applyAlignment="1" applyProtection="1">
      <alignment horizontal="left"/>
      <protection/>
    </xf>
    <xf numFmtId="0" fontId="0" fillId="0" borderId="14" xfId="0" applyFont="1" applyBorder="1" applyAlignment="1" applyProtection="1">
      <alignment horizontal="center" vertical="center"/>
      <protection/>
    </xf>
    <xf numFmtId="49" fontId="0" fillId="0" borderId="14" xfId="0" applyNumberFormat="1" applyFont="1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center" vertical="center" wrapText="1"/>
      <protection/>
    </xf>
    <xf numFmtId="167" fontId="0" fillId="0" borderId="14" xfId="0" applyNumberFormat="1" applyFont="1" applyBorder="1" applyAlignment="1" applyProtection="1">
      <alignment vertical="center"/>
      <protection/>
    </xf>
    <xf numFmtId="0" fontId="2" fillId="4" borderId="1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7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6" xfId="0" applyFont="1" applyBorder="1" applyAlignment="1" applyProtection="1">
      <alignment vertical="center"/>
      <protection/>
    </xf>
    <xf numFmtId="0" fontId="8" fillId="0" borderId="7" xfId="0" applyFont="1" applyBorder="1" applyAlignment="1" applyProtection="1">
      <alignment vertical="center"/>
      <protection/>
    </xf>
    <xf numFmtId="0" fontId="8" fillId="0" borderId="0" xfId="0" applyFont="1" applyAlignment="1">
      <alignment horizontal="left" vertical="center"/>
    </xf>
    <xf numFmtId="0" fontId="9" fillId="0" borderId="0" xfId="0" applyFont="1" applyBorder="1" applyAlignment="1" applyProtection="1">
      <alignment vertical="center"/>
      <protection/>
    </xf>
    <xf numFmtId="0" fontId="9" fillId="0" borderId="6" xfId="0" applyFont="1" applyBorder="1" applyAlignment="1" applyProtection="1">
      <alignment vertical="center"/>
      <protection/>
    </xf>
    <xf numFmtId="0" fontId="9" fillId="0" borderId="7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2" fillId="4" borderId="14" xfId="0" applyFont="1" applyFill="1" applyBorder="1" applyAlignment="1" applyProtection="1">
      <alignment horizontal="center" vertical="center"/>
      <protection locked="0"/>
    </xf>
    <xf numFmtId="0" fontId="24" fillId="0" borderId="14" xfId="0" applyFont="1" applyBorder="1" applyAlignment="1" applyProtection="1">
      <alignment horizontal="center" vertical="center"/>
      <protection/>
    </xf>
    <xf numFmtId="49" fontId="24" fillId="0" borderId="14" xfId="0" applyNumberFormat="1" applyFont="1" applyBorder="1" applyAlignment="1" applyProtection="1">
      <alignment horizontal="left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5" fillId="0" borderId="14" xfId="0" applyFont="1" applyBorder="1" applyAlignment="1" applyProtection="1">
      <alignment horizontal="center" vertical="center"/>
      <protection/>
    </xf>
    <xf numFmtId="49" fontId="25" fillId="0" borderId="14" xfId="0" applyNumberFormat="1" applyFont="1" applyBorder="1" applyAlignment="1" applyProtection="1">
      <alignment horizontal="left" vertical="center" wrapText="1"/>
      <protection/>
    </xf>
    <xf numFmtId="0" fontId="25" fillId="0" borderId="14" xfId="0" applyFont="1" applyBorder="1" applyAlignment="1" applyProtection="1">
      <alignment horizontal="center" vertical="center" wrapText="1"/>
      <protection/>
    </xf>
    <xf numFmtId="167" fontId="25" fillId="0" borderId="14" xfId="0" applyNumberFormat="1" applyFon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3" borderId="12" xfId="0" applyFont="1" applyFill="1" applyBorder="1" applyAlignment="1" applyProtection="1">
      <alignment horizontal="center" vertical="center" wrapText="1"/>
      <protection/>
    </xf>
    <xf numFmtId="0" fontId="0" fillId="3" borderId="0" xfId="0" applyFont="1" applyFill="1" applyBorder="1" applyAlignment="1" applyProtection="1">
      <alignment vertical="center"/>
      <protection/>
    </xf>
    <xf numFmtId="0" fontId="28" fillId="3" borderId="2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0" fillId="0" borderId="0" xfId="0" applyBorder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15" xfId="0" applyBorder="1" applyProtection="1">
      <protection/>
    </xf>
    <xf numFmtId="0" fontId="0" fillId="0" borderId="16" xfId="0" applyBorder="1" applyProtection="1">
      <protection/>
    </xf>
    <xf numFmtId="0" fontId="0" fillId="0" borderId="17" xfId="0" applyBorder="1" applyProtection="1">
      <protection/>
    </xf>
    <xf numFmtId="0" fontId="0" fillId="0" borderId="18" xfId="0" applyBorder="1" applyProtection="1">
      <protection/>
    </xf>
    <xf numFmtId="0" fontId="0" fillId="0" borderId="19" xfId="0" applyBorder="1" applyProtection="1"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3" borderId="19" xfId="0" applyFont="1" applyFill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18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horizontal="center" vertical="center" wrapText="1"/>
      <protection/>
    </xf>
    <xf numFmtId="0" fontId="7" fillId="0" borderId="18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left"/>
      <protection/>
    </xf>
    <xf numFmtId="0" fontId="26" fillId="0" borderId="21" xfId="0" applyFont="1" applyBorder="1" applyAlignment="1" applyProtection="1">
      <alignment vertical="center"/>
      <protection/>
    </xf>
    <xf numFmtId="0" fontId="12" fillId="2" borderId="0" xfId="20" applyFont="1" applyFill="1" applyAlignment="1" applyProtection="1">
      <alignment horizontal="center" vertical="center"/>
      <protection/>
    </xf>
    <xf numFmtId="0" fontId="13" fillId="3" borderId="0" xfId="0" applyFont="1" applyFill="1" applyAlignment="1">
      <alignment horizontal="center" vertical="center"/>
    </xf>
    <xf numFmtId="0" fontId="0" fillId="0" borderId="0" xfId="0"/>
    <xf numFmtId="4" fontId="24" fillId="0" borderId="14" xfId="0" applyNumberFormat="1" applyFont="1" applyBorder="1" applyAlignment="1" applyProtection="1">
      <alignment vertical="center"/>
      <protection/>
    </xf>
    <xf numFmtId="4" fontId="25" fillId="0" borderId="14" xfId="0" applyNumberFormat="1" applyFont="1" applyBorder="1" applyAlignment="1" applyProtection="1">
      <alignment vertical="center"/>
      <protection/>
    </xf>
    <xf numFmtId="4" fontId="25" fillId="0" borderId="23" xfId="0" applyNumberFormat="1" applyFont="1" applyBorder="1" applyAlignment="1" applyProtection="1">
      <alignment vertical="center"/>
      <protection/>
    </xf>
    <xf numFmtId="4" fontId="20" fillId="0" borderId="4" xfId="0" applyNumberFormat="1" applyFont="1" applyBorder="1" applyAlignment="1" applyProtection="1">
      <alignment/>
      <protection/>
    </xf>
    <xf numFmtId="4" fontId="4" fillId="0" borderId="4" xfId="0" applyNumberFormat="1" applyFont="1" applyBorder="1" applyAlignment="1" applyProtection="1">
      <alignment vertical="center"/>
      <protection/>
    </xf>
    <xf numFmtId="4" fontId="4" fillId="0" borderId="24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/>
      <protection/>
    </xf>
    <xf numFmtId="4" fontId="27" fillId="0" borderId="21" xfId="0" applyNumberFormat="1" applyFont="1" applyBorder="1" applyAlignment="1" applyProtection="1">
      <alignment vertical="center"/>
      <protection/>
    </xf>
    <xf numFmtId="4" fontId="27" fillId="0" borderId="22" xfId="0" applyNumberFormat="1" applyFont="1" applyBorder="1" applyAlignment="1" applyProtection="1">
      <alignment vertical="center"/>
      <protection/>
    </xf>
    <xf numFmtId="0" fontId="29" fillId="0" borderId="11" xfId="0" applyFont="1" applyFill="1" applyBorder="1" applyAlignment="1" applyProtection="1">
      <alignment horizontal="center" vertical="center" wrapText="1"/>
      <protection/>
    </xf>
    <xf numFmtId="0" fontId="29" fillId="0" borderId="12" xfId="0" applyFont="1" applyFill="1" applyBorder="1" applyAlignment="1" applyProtection="1">
      <alignment horizontal="center" vertical="center" wrapText="1"/>
      <protection/>
    </xf>
    <xf numFmtId="0" fontId="29" fillId="0" borderId="13" xfId="0" applyFont="1" applyFill="1" applyBorder="1" applyAlignment="1" applyProtection="1">
      <alignment horizontal="center" vertical="center" wrapText="1"/>
      <protection/>
    </xf>
    <xf numFmtId="4" fontId="25" fillId="4" borderId="14" xfId="0" applyNumberFormat="1" applyFont="1" applyFill="1" applyBorder="1" applyAlignment="1" applyProtection="1">
      <alignment vertical="center"/>
      <protection locked="0"/>
    </xf>
    <xf numFmtId="4" fontId="25" fillId="4" borderId="14" xfId="0" applyNumberFormat="1" applyFont="1" applyFill="1" applyBorder="1" applyAlignment="1" applyProtection="1">
      <alignment vertical="center"/>
      <protection/>
    </xf>
    <xf numFmtId="0" fontId="25" fillId="0" borderId="14" xfId="0" applyFont="1" applyBorder="1" applyAlignment="1" applyProtection="1">
      <alignment horizontal="left" vertical="center" wrapText="1"/>
      <protection/>
    </xf>
    <xf numFmtId="4" fontId="0" fillId="4" borderId="14" xfId="0" applyNumberFormat="1" applyFont="1" applyFill="1" applyBorder="1" applyAlignment="1" applyProtection="1">
      <alignment vertical="center"/>
      <protection locked="0"/>
    </xf>
    <xf numFmtId="4" fontId="0" fillId="4" borderId="14" xfId="0" applyNumberFormat="1" applyFont="1" applyFill="1" applyBorder="1" applyAlignment="1" applyProtection="1">
      <alignment vertical="center"/>
      <protection/>
    </xf>
    <xf numFmtId="0" fontId="25" fillId="0" borderId="14" xfId="0" applyFont="1" applyBorder="1" applyAlignment="1" applyProtection="1">
      <alignment horizontal="left" vertical="center" wrapText="1"/>
      <protection/>
    </xf>
    <xf numFmtId="0" fontId="25" fillId="0" borderId="11" xfId="0" applyFont="1" applyBorder="1" applyAlignment="1" applyProtection="1">
      <alignment horizontal="left" vertical="center" wrapText="1"/>
      <protection/>
    </xf>
    <xf numFmtId="0" fontId="25" fillId="0" borderId="12" xfId="0" applyFont="1" applyBorder="1" applyAlignment="1" applyProtection="1">
      <alignment horizontal="left" vertical="center" wrapText="1"/>
      <protection/>
    </xf>
    <xf numFmtId="0" fontId="25" fillId="0" borderId="13" xfId="0" applyFont="1" applyBorder="1" applyAlignment="1" applyProtection="1">
      <alignment horizontal="left" vertical="center" wrapText="1"/>
      <protection/>
    </xf>
    <xf numFmtId="0" fontId="25" fillId="0" borderId="14" xfId="0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9" xfId="0" applyFont="1" applyBorder="1" applyAlignment="1" applyProtection="1">
      <alignment vertical="center"/>
      <protection/>
    </xf>
    <xf numFmtId="4" fontId="20" fillId="3" borderId="0" xfId="0" applyNumberFormat="1" applyFont="1" applyFill="1" applyBorder="1" applyAlignment="1" applyProtection="1">
      <alignment vertical="center"/>
      <protection/>
    </xf>
    <xf numFmtId="4" fontId="20" fillId="3" borderId="19" xfId="0" applyNumberFormat="1" applyFont="1" applyFill="1" applyBorder="1" applyAlignment="1" applyProtection="1">
      <alignment vertical="center"/>
      <protection/>
    </xf>
    <xf numFmtId="4" fontId="5" fillId="0" borderId="0" xfId="0" applyNumberFormat="1" applyFont="1" applyBorder="1" applyAlignment="1" applyProtection="1">
      <alignment vertical="center"/>
      <protection/>
    </xf>
    <xf numFmtId="4" fontId="5" fillId="0" borderId="19" xfId="0" applyNumberFormat="1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/>
      <protection/>
    </xf>
    <xf numFmtId="4" fontId="6" fillId="0" borderId="9" xfId="0" applyNumberFormat="1" applyFont="1" applyBorder="1" applyAlignment="1" applyProtection="1">
      <alignment vertical="center"/>
      <protection/>
    </xf>
    <xf numFmtId="4" fontId="6" fillId="0" borderId="25" xfId="0" applyNumberFormat="1" applyFont="1" applyBorder="1" applyAlignment="1" applyProtection="1">
      <alignment vertical="center"/>
      <protection/>
    </xf>
    <xf numFmtId="0" fontId="3" fillId="3" borderId="12" xfId="0" applyFont="1" applyFill="1" applyBorder="1" applyAlignment="1" applyProtection="1">
      <alignment horizontal="center" vertical="center" wrapText="1"/>
      <protection/>
    </xf>
    <xf numFmtId="0" fontId="3" fillId="3" borderId="26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4" fontId="20" fillId="0" borderId="19" xfId="0" applyNumberFormat="1" applyFont="1" applyBorder="1" applyAlignment="1" applyProtection="1">
      <alignment vertical="center"/>
      <protection/>
    </xf>
    <xf numFmtId="0" fontId="3" fillId="3" borderId="0" xfId="0" applyFont="1" applyFill="1" applyBorder="1" applyAlignment="1" applyProtection="1">
      <alignment horizontal="center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3" borderId="19" xfId="0" applyFont="1" applyFill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3" borderId="2" xfId="0" applyNumberFormat="1" applyFont="1" applyFill="1" applyBorder="1" applyAlignment="1" applyProtection="1">
      <alignment vertical="center"/>
      <protection/>
    </xf>
    <xf numFmtId="4" fontId="4" fillId="3" borderId="27" xfId="0" applyNumberFormat="1" applyFont="1" applyFill="1" applyBorder="1" applyAlignment="1" applyProtection="1">
      <alignment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4" fontId="4" fillId="3" borderId="2" xfId="0" applyNumberFormat="1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 vertical="center"/>
      <protection/>
    </xf>
    <xf numFmtId="4" fontId="10" fillId="0" borderId="0" xfId="0" applyNumberFormat="1" applyFont="1" applyBorder="1" applyAlignment="1" applyProtection="1">
      <alignment horizontal="right"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165" fontId="3" fillId="4" borderId="0" xfId="0" applyNumberFormat="1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3" fillId="4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345"/>
  <sheetViews>
    <sheetView showGridLines="0" tabSelected="1" workbookViewId="0" topLeftCell="A1">
      <pane ySplit="1" topLeftCell="A22" activePane="bottomLeft" state="frozen"/>
      <selection pane="bottomLeft" activeCell="C2" sqref="C2:Q2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3.83203125" style="0" customWidth="1"/>
    <col min="6" max="6" width="10.16015625" style="0" customWidth="1"/>
    <col min="7" max="7" width="11.16015625" style="0" customWidth="1"/>
    <col min="8" max="8" width="12.5" style="0" customWidth="1"/>
    <col min="9" max="9" width="7" style="0" customWidth="1"/>
    <col min="10" max="10" width="5.16015625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95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41"/>
      <c r="B1" s="7"/>
      <c r="C1" s="7"/>
      <c r="D1" s="8" t="s">
        <v>0</v>
      </c>
      <c r="E1" s="7"/>
      <c r="F1" s="9" t="s">
        <v>243</v>
      </c>
      <c r="G1" s="9"/>
      <c r="H1" s="120" t="s">
        <v>238</v>
      </c>
      <c r="I1" s="120"/>
      <c r="J1" s="120"/>
      <c r="K1" s="120"/>
      <c r="L1" s="9"/>
      <c r="M1" s="7"/>
      <c r="N1" s="7"/>
      <c r="O1" s="8"/>
      <c r="P1" s="7"/>
      <c r="Q1" s="7"/>
      <c r="R1" s="94"/>
      <c r="S1" s="9"/>
      <c r="T1" s="9"/>
      <c r="U1" s="41"/>
      <c r="V1" s="41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</row>
    <row r="2" spans="3:46" ht="21.75" customHeight="1">
      <c r="C2" s="182" t="s">
        <v>2</v>
      </c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S2" s="121" t="s">
        <v>3</v>
      </c>
      <c r="T2" s="122"/>
      <c r="U2" s="122"/>
      <c r="V2" s="122"/>
      <c r="W2" s="122"/>
      <c r="X2" s="122"/>
      <c r="Y2" s="122"/>
      <c r="Z2" s="122"/>
      <c r="AA2" s="122"/>
      <c r="AB2" s="122"/>
      <c r="AC2" s="122"/>
      <c r="AT2" s="12" t="s">
        <v>33</v>
      </c>
    </row>
    <row r="3" spans="2:46" ht="6.95" customHeight="1">
      <c r="B3" s="98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100"/>
      <c r="R3" s="13"/>
      <c r="AT3" s="12" t="s">
        <v>36</v>
      </c>
    </row>
    <row r="4" spans="2:46" ht="36.95" customHeight="1">
      <c r="B4" s="101"/>
      <c r="C4" s="149" t="s">
        <v>242</v>
      </c>
      <c r="D4" s="176"/>
      <c r="E4" s="176"/>
      <c r="F4" s="176"/>
      <c r="G4" s="176"/>
      <c r="H4" s="176"/>
      <c r="I4" s="176"/>
      <c r="J4" s="176"/>
      <c r="K4" s="176"/>
      <c r="L4" s="176"/>
      <c r="M4" s="176"/>
      <c r="N4" s="176"/>
      <c r="O4" s="176"/>
      <c r="P4" s="176"/>
      <c r="Q4" s="177"/>
      <c r="R4" s="13"/>
      <c r="T4" s="11" t="s">
        <v>4</v>
      </c>
      <c r="AT4" s="12" t="s">
        <v>1</v>
      </c>
    </row>
    <row r="5" spans="2:18" ht="6.95" customHeight="1">
      <c r="B5" s="101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02"/>
      <c r="R5" s="13"/>
    </row>
    <row r="6" spans="2:18" s="1" customFormat="1" ht="32.85" customHeight="1">
      <c r="B6" s="103"/>
      <c r="C6" s="88"/>
      <c r="D6" s="14" t="s">
        <v>5</v>
      </c>
      <c r="E6" s="88"/>
      <c r="F6" s="164" t="s">
        <v>235</v>
      </c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04"/>
      <c r="R6" s="88"/>
    </row>
    <row r="7" spans="2:18" s="1" customFormat="1" ht="14.45" customHeight="1">
      <c r="B7" s="103"/>
      <c r="C7" s="88"/>
      <c r="D7" s="15"/>
      <c r="E7" s="88"/>
      <c r="F7" s="87"/>
      <c r="G7" s="88"/>
      <c r="H7" s="88"/>
      <c r="I7" s="88"/>
      <c r="J7" s="88"/>
      <c r="K7" s="88"/>
      <c r="L7" s="88"/>
      <c r="M7" s="15" t="s">
        <v>8</v>
      </c>
      <c r="N7" s="88"/>
      <c r="O7" s="184"/>
      <c r="P7" s="165"/>
      <c r="Q7" s="104"/>
      <c r="R7" s="88"/>
    </row>
    <row r="8" spans="2:18" s="1" customFormat="1" ht="10.9" customHeight="1">
      <c r="B8" s="103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104"/>
      <c r="R8" s="88"/>
    </row>
    <row r="9" spans="2:18" s="1" customFormat="1" ht="14.45" customHeight="1">
      <c r="B9" s="103"/>
      <c r="C9" s="88"/>
      <c r="D9" s="15" t="s">
        <v>9</v>
      </c>
      <c r="E9" s="88"/>
      <c r="F9" s="88"/>
      <c r="G9" s="88" t="s">
        <v>209</v>
      </c>
      <c r="H9" s="88"/>
      <c r="I9" s="88"/>
      <c r="J9" s="88"/>
      <c r="K9" s="88"/>
      <c r="L9" s="88"/>
      <c r="M9" s="15" t="s">
        <v>10</v>
      </c>
      <c r="N9" s="88"/>
      <c r="O9" s="147">
        <v>70977151</v>
      </c>
      <c r="P9" s="147"/>
      <c r="Q9" s="104"/>
      <c r="R9" s="88"/>
    </row>
    <row r="10" spans="2:18" s="1" customFormat="1" ht="18" customHeight="1">
      <c r="B10" s="103"/>
      <c r="C10" s="88"/>
      <c r="D10" s="88"/>
      <c r="E10" s="87"/>
      <c r="F10" s="88" t="s">
        <v>210</v>
      </c>
      <c r="G10" s="88"/>
      <c r="H10" s="88"/>
      <c r="I10" s="88"/>
      <c r="J10" s="88"/>
      <c r="K10" s="88"/>
      <c r="L10" s="88"/>
      <c r="M10" s="15" t="s">
        <v>11</v>
      </c>
      <c r="N10" s="88"/>
      <c r="O10" s="147" t="s">
        <v>211</v>
      </c>
      <c r="P10" s="147"/>
      <c r="Q10" s="104"/>
      <c r="R10" s="88"/>
    </row>
    <row r="11" spans="2:18" s="1" customFormat="1" ht="6.95" customHeight="1">
      <c r="B11" s="103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104"/>
      <c r="R11" s="88"/>
    </row>
    <row r="12" spans="2:18" s="1" customFormat="1" ht="14.45" customHeight="1">
      <c r="B12" s="103"/>
      <c r="C12" s="88"/>
      <c r="D12" s="15" t="s">
        <v>12</v>
      </c>
      <c r="E12" s="88"/>
      <c r="F12" s="88"/>
      <c r="G12" s="88"/>
      <c r="H12" s="88"/>
      <c r="I12" s="88"/>
      <c r="J12" s="88"/>
      <c r="K12" s="88"/>
      <c r="L12" s="88"/>
      <c r="M12" s="15" t="s">
        <v>10</v>
      </c>
      <c r="N12" s="88"/>
      <c r="O12" s="185"/>
      <c r="P12" s="147"/>
      <c r="Q12" s="104"/>
      <c r="R12" s="88"/>
    </row>
    <row r="13" spans="2:18" s="1" customFormat="1" ht="18" customHeight="1">
      <c r="B13" s="103"/>
      <c r="C13" s="88"/>
      <c r="D13" s="88"/>
      <c r="E13" s="185"/>
      <c r="F13" s="186"/>
      <c r="G13" s="186"/>
      <c r="H13" s="186"/>
      <c r="I13" s="186"/>
      <c r="J13" s="186"/>
      <c r="K13" s="186"/>
      <c r="L13" s="186"/>
      <c r="M13" s="15" t="s">
        <v>11</v>
      </c>
      <c r="N13" s="88"/>
      <c r="O13" s="185"/>
      <c r="P13" s="147"/>
      <c r="Q13" s="104"/>
      <c r="R13" s="88"/>
    </row>
    <row r="14" spans="2:18" s="1" customFormat="1" ht="6.95" customHeight="1">
      <c r="B14" s="103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104"/>
      <c r="R14" s="88"/>
    </row>
    <row r="15" spans="2:18" s="1" customFormat="1" ht="6.95" customHeight="1">
      <c r="B15" s="103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104"/>
      <c r="R15" s="88"/>
    </row>
    <row r="16" spans="2:18" s="1" customFormat="1" ht="6.95" customHeight="1">
      <c r="B16" s="103"/>
      <c r="C16" s="88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104"/>
      <c r="R16" s="88"/>
    </row>
    <row r="17" spans="2:18" s="1" customFormat="1" ht="14.45" customHeight="1">
      <c r="B17" s="103"/>
      <c r="C17" s="88"/>
      <c r="D17" s="42" t="s">
        <v>37</v>
      </c>
      <c r="E17" s="88"/>
      <c r="F17" s="88"/>
      <c r="G17" s="88"/>
      <c r="H17" s="88"/>
      <c r="I17" s="88"/>
      <c r="J17" s="88"/>
      <c r="K17" s="88"/>
      <c r="L17" s="88"/>
      <c r="M17" s="179"/>
      <c r="N17" s="179"/>
      <c r="O17" s="179"/>
      <c r="P17" s="179"/>
      <c r="Q17" s="104"/>
      <c r="R17" s="88"/>
    </row>
    <row r="18" spans="2:18" s="1" customFormat="1" ht="14.45" customHeight="1">
      <c r="B18" s="103"/>
      <c r="C18" s="88"/>
      <c r="D18" s="16" t="s">
        <v>35</v>
      </c>
      <c r="E18" s="88"/>
      <c r="F18" s="88"/>
      <c r="G18" s="88"/>
      <c r="H18" s="88"/>
      <c r="I18" s="88"/>
      <c r="J18" s="88"/>
      <c r="K18" s="88"/>
      <c r="L18" s="88"/>
      <c r="M18" s="180">
        <f>N107</f>
        <v>0</v>
      </c>
      <c r="N18" s="180"/>
      <c r="O18" s="180"/>
      <c r="P18" s="180"/>
      <c r="Q18" s="104"/>
      <c r="R18" s="88"/>
    </row>
    <row r="19" spans="2:18" s="1" customFormat="1" ht="6.95" customHeight="1">
      <c r="B19" s="103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104"/>
      <c r="R19" s="88"/>
    </row>
    <row r="20" spans="2:18" s="1" customFormat="1" ht="25.35" customHeight="1">
      <c r="B20" s="103"/>
      <c r="C20" s="88"/>
      <c r="D20" s="43" t="s">
        <v>16</v>
      </c>
      <c r="E20" s="88"/>
      <c r="F20" s="88"/>
      <c r="G20" s="88"/>
      <c r="H20" s="88"/>
      <c r="I20" s="88"/>
      <c r="J20" s="88"/>
      <c r="K20" s="88"/>
      <c r="L20" s="88"/>
      <c r="M20" s="181"/>
      <c r="N20" s="150"/>
      <c r="O20" s="150"/>
      <c r="P20" s="150"/>
      <c r="Q20" s="104"/>
      <c r="R20" s="88"/>
    </row>
    <row r="21" spans="2:18" s="1" customFormat="1" ht="6.95" customHeight="1">
      <c r="B21" s="103"/>
      <c r="C21" s="88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104"/>
      <c r="R21" s="88"/>
    </row>
    <row r="22" spans="2:18" s="1" customFormat="1" ht="14.45" customHeight="1">
      <c r="B22" s="103"/>
      <c r="C22" s="88"/>
      <c r="D22" s="93" t="s">
        <v>17</v>
      </c>
      <c r="E22" s="18" t="s">
        <v>20</v>
      </c>
      <c r="F22" s="19">
        <v>0.15</v>
      </c>
      <c r="G22" s="44" t="s">
        <v>19</v>
      </c>
      <c r="H22" s="173">
        <f>M18</f>
        <v>0</v>
      </c>
      <c r="I22" s="150"/>
      <c r="J22" s="150"/>
      <c r="K22" s="88"/>
      <c r="L22" s="88"/>
      <c r="M22" s="173">
        <f>M18*1.15</f>
        <v>0</v>
      </c>
      <c r="N22" s="150"/>
      <c r="O22" s="150"/>
      <c r="P22" s="150"/>
      <c r="Q22" s="104"/>
      <c r="R22" s="88"/>
    </row>
    <row r="23" spans="2:18" s="1" customFormat="1" ht="14.45" customHeight="1" hidden="1">
      <c r="B23" s="103"/>
      <c r="C23" s="88"/>
      <c r="D23" s="88"/>
      <c r="E23" s="18" t="s">
        <v>21</v>
      </c>
      <c r="F23" s="19">
        <v>0.21</v>
      </c>
      <c r="G23" s="44" t="s">
        <v>19</v>
      </c>
      <c r="H23" s="173">
        <f>ROUND((((SUM(BG61:BG61)+SUM(BG78:BG338))+SUM(BG340:BG344))),2)</f>
        <v>0</v>
      </c>
      <c r="I23" s="150"/>
      <c r="J23" s="150"/>
      <c r="K23" s="88"/>
      <c r="L23" s="88"/>
      <c r="M23" s="173">
        <v>0</v>
      </c>
      <c r="N23" s="150"/>
      <c r="O23" s="150"/>
      <c r="P23" s="150"/>
      <c r="Q23" s="104"/>
      <c r="R23" s="88"/>
    </row>
    <row r="24" spans="2:18" s="1" customFormat="1" ht="14.45" customHeight="1" hidden="1">
      <c r="B24" s="103"/>
      <c r="C24" s="88"/>
      <c r="D24" s="88"/>
      <c r="E24" s="18" t="s">
        <v>22</v>
      </c>
      <c r="F24" s="19">
        <v>0.15</v>
      </c>
      <c r="G24" s="44" t="s">
        <v>19</v>
      </c>
      <c r="H24" s="173">
        <f>ROUND((((SUM(BH61:BH61)+SUM(BH78:BH338))+SUM(BH340:BH344))),2)</f>
        <v>0</v>
      </c>
      <c r="I24" s="150"/>
      <c r="J24" s="150"/>
      <c r="K24" s="88"/>
      <c r="L24" s="88"/>
      <c r="M24" s="173">
        <v>0</v>
      </c>
      <c r="N24" s="150"/>
      <c r="O24" s="150"/>
      <c r="P24" s="150"/>
      <c r="Q24" s="104"/>
      <c r="R24" s="88"/>
    </row>
    <row r="25" spans="2:18" s="1" customFormat="1" ht="14.45" customHeight="1" hidden="1">
      <c r="B25" s="103"/>
      <c r="C25" s="88"/>
      <c r="D25" s="88"/>
      <c r="E25" s="18" t="s">
        <v>23</v>
      </c>
      <c r="F25" s="19">
        <v>0</v>
      </c>
      <c r="G25" s="44" t="s">
        <v>19</v>
      </c>
      <c r="H25" s="173">
        <f>ROUND((((SUM(BI61:BI61)+SUM(BI78:BI338))+SUM(BI340:BI344))),2)</f>
        <v>0</v>
      </c>
      <c r="I25" s="150"/>
      <c r="J25" s="150"/>
      <c r="K25" s="88"/>
      <c r="L25" s="88"/>
      <c r="M25" s="173">
        <v>0</v>
      </c>
      <c r="N25" s="150"/>
      <c r="O25" s="150"/>
      <c r="P25" s="150"/>
      <c r="Q25" s="104"/>
      <c r="R25" s="88"/>
    </row>
    <row r="26" spans="2:18" s="1" customFormat="1" ht="6.95" customHeight="1">
      <c r="B26" s="103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104"/>
      <c r="R26" s="88"/>
    </row>
    <row r="27" spans="2:18" s="1" customFormat="1" ht="25.35" customHeight="1">
      <c r="B27" s="103"/>
      <c r="C27" s="91"/>
      <c r="D27" s="21" t="s">
        <v>24</v>
      </c>
      <c r="E27" s="22"/>
      <c r="F27" s="178">
        <f>M22</f>
        <v>0</v>
      </c>
      <c r="G27" s="178"/>
      <c r="H27" s="178"/>
      <c r="I27" s="92" t="s">
        <v>25</v>
      </c>
      <c r="J27" s="22"/>
      <c r="K27" s="22"/>
      <c r="L27" s="174"/>
      <c r="M27" s="174"/>
      <c r="N27" s="174"/>
      <c r="O27" s="174"/>
      <c r="P27" s="175"/>
      <c r="Q27" s="105"/>
      <c r="R27" s="88"/>
    </row>
    <row r="28" spans="2:18" s="1" customFormat="1" ht="14.45" customHeight="1">
      <c r="B28" s="103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104"/>
      <c r="R28" s="88"/>
    </row>
    <row r="29" spans="2:18" ht="13.5">
      <c r="B29" s="10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02"/>
      <c r="R29" s="13"/>
    </row>
    <row r="30" spans="2:18" ht="13.5">
      <c r="B30" s="101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02"/>
      <c r="R30" s="13"/>
    </row>
    <row r="31" spans="2:18" s="1" customFormat="1" ht="15">
      <c r="B31" s="103"/>
      <c r="C31" s="88"/>
      <c r="D31" s="23" t="s">
        <v>28</v>
      </c>
      <c r="E31" s="24"/>
      <c r="F31" s="24"/>
      <c r="G31" s="24"/>
      <c r="H31" s="25"/>
      <c r="I31" s="88"/>
      <c r="J31" s="23" t="s">
        <v>29</v>
      </c>
      <c r="K31" s="24"/>
      <c r="L31" s="24"/>
      <c r="M31" s="24"/>
      <c r="N31" s="24"/>
      <c r="O31" s="24"/>
      <c r="P31" s="25"/>
      <c r="Q31" s="104"/>
      <c r="R31" s="88"/>
    </row>
    <row r="32" spans="2:18" ht="13.5">
      <c r="B32" s="101"/>
      <c r="C32" s="13"/>
      <c r="D32" s="26"/>
      <c r="E32" s="13"/>
      <c r="F32" s="13"/>
      <c r="G32" s="13"/>
      <c r="H32" s="27"/>
      <c r="I32" s="13"/>
      <c r="J32" s="26"/>
      <c r="K32" s="13"/>
      <c r="L32" s="13"/>
      <c r="M32" s="13"/>
      <c r="N32" s="13"/>
      <c r="O32" s="13"/>
      <c r="P32" s="27"/>
      <c r="Q32" s="102"/>
      <c r="R32" s="13"/>
    </row>
    <row r="33" spans="2:18" ht="13.5">
      <c r="B33" s="101"/>
      <c r="C33" s="13"/>
      <c r="D33" s="26"/>
      <c r="E33" s="13"/>
      <c r="F33" s="13"/>
      <c r="G33" s="13"/>
      <c r="H33" s="27"/>
      <c r="I33" s="13"/>
      <c r="J33" s="26"/>
      <c r="K33" s="13"/>
      <c r="L33" s="13"/>
      <c r="M33" s="13"/>
      <c r="N33" s="13"/>
      <c r="O33" s="13"/>
      <c r="P33" s="27"/>
      <c r="Q33" s="102"/>
      <c r="R33" s="13"/>
    </row>
    <row r="34" spans="2:18" ht="13.5">
      <c r="B34" s="101"/>
      <c r="C34" s="13"/>
      <c r="D34" s="26"/>
      <c r="E34" s="13"/>
      <c r="F34" s="13"/>
      <c r="G34" s="13"/>
      <c r="H34" s="27"/>
      <c r="I34" s="13"/>
      <c r="J34" s="26"/>
      <c r="K34" s="13"/>
      <c r="L34" s="13"/>
      <c r="M34" s="13"/>
      <c r="N34" s="13"/>
      <c r="O34" s="13"/>
      <c r="P34" s="27"/>
      <c r="Q34" s="102"/>
      <c r="R34" s="13"/>
    </row>
    <row r="35" spans="2:18" ht="13.5">
      <c r="B35" s="101"/>
      <c r="C35" s="13"/>
      <c r="D35" s="26"/>
      <c r="E35" s="13"/>
      <c r="F35" s="13"/>
      <c r="G35" s="13"/>
      <c r="H35" s="27"/>
      <c r="I35" s="13"/>
      <c r="J35" s="26"/>
      <c r="K35" s="13"/>
      <c r="L35" s="13"/>
      <c r="M35" s="13"/>
      <c r="N35" s="13"/>
      <c r="O35" s="13"/>
      <c r="P35" s="27"/>
      <c r="Q35" s="102"/>
      <c r="R35" s="13"/>
    </row>
    <row r="36" spans="2:18" ht="13.5">
      <c r="B36" s="101"/>
      <c r="C36" s="13"/>
      <c r="D36" s="26"/>
      <c r="E36" s="13"/>
      <c r="F36" s="13"/>
      <c r="G36" s="13"/>
      <c r="H36" s="27"/>
      <c r="I36" s="13"/>
      <c r="J36" s="26"/>
      <c r="K36" s="13"/>
      <c r="L36" s="13"/>
      <c r="M36" s="13"/>
      <c r="N36" s="13"/>
      <c r="O36" s="13"/>
      <c r="P36" s="27"/>
      <c r="Q36" s="102"/>
      <c r="R36" s="13"/>
    </row>
    <row r="37" spans="2:18" ht="13.5">
      <c r="B37" s="101"/>
      <c r="C37" s="13"/>
      <c r="D37" s="26"/>
      <c r="E37" s="13"/>
      <c r="F37" s="13"/>
      <c r="G37" s="13"/>
      <c r="H37" s="27"/>
      <c r="I37" s="13"/>
      <c r="J37" s="26"/>
      <c r="K37" s="13"/>
      <c r="L37" s="13"/>
      <c r="M37" s="13"/>
      <c r="N37" s="13"/>
      <c r="O37" s="13"/>
      <c r="P37" s="27"/>
      <c r="Q37" s="102"/>
      <c r="R37" s="13"/>
    </row>
    <row r="38" spans="2:18" ht="13.5">
      <c r="B38" s="101"/>
      <c r="C38" s="13"/>
      <c r="D38" s="26"/>
      <c r="E38" s="13"/>
      <c r="F38" s="13"/>
      <c r="G38" s="13"/>
      <c r="H38" s="27"/>
      <c r="I38" s="13"/>
      <c r="J38" s="26"/>
      <c r="K38" s="13"/>
      <c r="L38" s="13"/>
      <c r="M38" s="13"/>
      <c r="N38" s="13"/>
      <c r="O38" s="13"/>
      <c r="P38" s="27"/>
      <c r="Q38" s="102"/>
      <c r="R38" s="13"/>
    </row>
    <row r="39" spans="2:18" ht="13.5">
      <c r="B39" s="101"/>
      <c r="C39" s="13"/>
      <c r="D39" s="26"/>
      <c r="E39" s="13"/>
      <c r="F39" s="13"/>
      <c r="G39" s="13"/>
      <c r="H39" s="27"/>
      <c r="I39" s="13"/>
      <c r="J39" s="26"/>
      <c r="K39" s="13"/>
      <c r="L39" s="13"/>
      <c r="M39" s="13"/>
      <c r="N39" s="13"/>
      <c r="O39" s="13"/>
      <c r="P39" s="27"/>
      <c r="Q39" s="102"/>
      <c r="R39" s="13"/>
    </row>
    <row r="40" spans="2:18" s="1" customFormat="1" ht="15">
      <c r="B40" s="103"/>
      <c r="C40" s="88"/>
      <c r="D40" s="28" t="s">
        <v>26</v>
      </c>
      <c r="E40" s="29"/>
      <c r="F40" s="29"/>
      <c r="G40" s="30" t="s">
        <v>27</v>
      </c>
      <c r="H40" s="31"/>
      <c r="I40" s="88"/>
      <c r="J40" s="28" t="s">
        <v>26</v>
      </c>
      <c r="K40" s="29"/>
      <c r="L40" s="29"/>
      <c r="M40" s="29"/>
      <c r="N40" s="30" t="s">
        <v>27</v>
      </c>
      <c r="O40" s="29"/>
      <c r="P40" s="31"/>
      <c r="Q40" s="104"/>
      <c r="R40" s="88"/>
    </row>
    <row r="41" spans="2:18" s="1" customFormat="1" ht="14.45" customHeight="1">
      <c r="B41" s="106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8"/>
      <c r="R41" s="88"/>
    </row>
    <row r="45" spans="2:18" s="1" customFormat="1" ht="6.95" customHeight="1">
      <c r="B45" s="109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1"/>
      <c r="R45" s="96"/>
    </row>
    <row r="46" spans="2:21" s="1" customFormat="1" ht="36.95" customHeight="1">
      <c r="B46" s="103"/>
      <c r="C46" s="149" t="s">
        <v>38</v>
      </c>
      <c r="D46" s="176"/>
      <c r="E46" s="176"/>
      <c r="F46" s="176"/>
      <c r="G46" s="176"/>
      <c r="H46" s="176"/>
      <c r="I46" s="176"/>
      <c r="J46" s="176"/>
      <c r="K46" s="176"/>
      <c r="L46" s="176"/>
      <c r="M46" s="176"/>
      <c r="N46" s="176"/>
      <c r="O46" s="176"/>
      <c r="P46" s="176"/>
      <c r="Q46" s="177"/>
      <c r="R46" s="88"/>
      <c r="T46" s="45"/>
      <c r="U46" s="45"/>
    </row>
    <row r="47" spans="2:21" s="1" customFormat="1" ht="6.95" customHeight="1">
      <c r="B47" s="103"/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104"/>
      <c r="R47" s="88"/>
      <c r="T47" s="45"/>
      <c r="U47" s="45"/>
    </row>
    <row r="48" spans="2:21" s="1" customFormat="1" ht="36.95" customHeight="1">
      <c r="B48" s="103"/>
      <c r="C48" s="32" t="s">
        <v>5</v>
      </c>
      <c r="D48" s="88"/>
      <c r="E48" s="88"/>
      <c r="F48" s="172" t="str">
        <f>F6</f>
        <v>Oprava dětského bazénu   8 x 0,40m</v>
      </c>
      <c r="G48" s="150"/>
      <c r="H48" s="150"/>
      <c r="I48" s="150"/>
      <c r="J48" s="150"/>
      <c r="K48" s="150"/>
      <c r="L48" s="150"/>
      <c r="M48" s="150"/>
      <c r="N48" s="150"/>
      <c r="O48" s="150"/>
      <c r="P48" s="150"/>
      <c r="Q48" s="104"/>
      <c r="R48" s="88"/>
      <c r="T48" s="45"/>
      <c r="U48" s="45"/>
    </row>
    <row r="49" spans="2:21" s="1" customFormat="1" ht="6.95" customHeight="1">
      <c r="B49" s="103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104"/>
      <c r="R49" s="88"/>
      <c r="T49" s="45"/>
      <c r="U49" s="45"/>
    </row>
    <row r="50" spans="2:21" s="1" customFormat="1" ht="18" customHeight="1">
      <c r="B50" s="103"/>
      <c r="C50" s="15" t="s">
        <v>7</v>
      </c>
      <c r="D50" s="88"/>
      <c r="E50" s="88"/>
      <c r="F50" s="87" t="s">
        <v>230</v>
      </c>
      <c r="G50" s="88"/>
      <c r="H50" s="88"/>
      <c r="I50" s="88"/>
      <c r="J50" s="88"/>
      <c r="K50" s="15" t="s">
        <v>8</v>
      </c>
      <c r="L50" s="88"/>
      <c r="M50" s="165" t="str">
        <f>IF(O7="","",O7)</f>
        <v/>
      </c>
      <c r="N50" s="165"/>
      <c r="O50" s="165"/>
      <c r="P50" s="165"/>
      <c r="Q50" s="104"/>
      <c r="R50" s="88"/>
      <c r="T50" s="45"/>
      <c r="U50" s="45"/>
    </row>
    <row r="51" spans="2:21" s="1" customFormat="1" ht="6.95" customHeight="1">
      <c r="B51" s="103"/>
      <c r="C51" s="88"/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104"/>
      <c r="R51" s="88"/>
      <c r="T51" s="45"/>
      <c r="U51" s="45"/>
    </row>
    <row r="52" spans="2:21" s="1" customFormat="1" ht="15">
      <c r="B52" s="103"/>
      <c r="C52" s="15" t="s">
        <v>9</v>
      </c>
      <c r="D52" s="88"/>
      <c r="E52" s="88"/>
      <c r="F52" s="87" t="s">
        <v>212</v>
      </c>
      <c r="G52" s="88"/>
      <c r="H52" s="88"/>
      <c r="I52" s="88"/>
      <c r="J52" s="88"/>
      <c r="K52" s="15" t="s">
        <v>13</v>
      </c>
      <c r="L52" s="88"/>
      <c r="M52" s="147"/>
      <c r="N52" s="147"/>
      <c r="O52" s="147"/>
      <c r="P52" s="147"/>
      <c r="Q52" s="148"/>
      <c r="R52" s="88"/>
      <c r="T52" s="45"/>
      <c r="U52" s="45"/>
    </row>
    <row r="53" spans="2:21" s="1" customFormat="1" ht="14.45" customHeight="1">
      <c r="B53" s="103"/>
      <c r="C53" s="15" t="s">
        <v>12</v>
      </c>
      <c r="D53" s="88"/>
      <c r="E53" s="88"/>
      <c r="F53" s="87" t="str">
        <f>IF(E13="","",E13)</f>
        <v/>
      </c>
      <c r="G53" s="88"/>
      <c r="H53" s="88"/>
      <c r="I53" s="88"/>
      <c r="J53" s="88"/>
      <c r="K53" s="15" t="s">
        <v>15</v>
      </c>
      <c r="L53" s="88"/>
      <c r="M53" s="147"/>
      <c r="N53" s="147"/>
      <c r="O53" s="147"/>
      <c r="P53" s="147"/>
      <c r="Q53" s="148"/>
      <c r="R53" s="88"/>
      <c r="T53" s="45"/>
      <c r="U53" s="45"/>
    </row>
    <row r="54" spans="2:21" s="1" customFormat="1" ht="10.35" customHeight="1">
      <c r="B54" s="103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104"/>
      <c r="R54" s="88"/>
      <c r="T54" s="45"/>
      <c r="U54" s="45"/>
    </row>
    <row r="55" spans="2:21" s="1" customFormat="1" ht="29.25" customHeight="1">
      <c r="B55" s="103"/>
      <c r="C55" s="169" t="s">
        <v>39</v>
      </c>
      <c r="D55" s="170"/>
      <c r="E55" s="170"/>
      <c r="F55" s="170"/>
      <c r="G55" s="170"/>
      <c r="H55" s="91"/>
      <c r="I55" s="91"/>
      <c r="J55" s="91"/>
      <c r="K55" s="91"/>
      <c r="L55" s="91"/>
      <c r="M55" s="91"/>
      <c r="N55" s="169" t="s">
        <v>40</v>
      </c>
      <c r="O55" s="170"/>
      <c r="P55" s="170"/>
      <c r="Q55" s="171"/>
      <c r="R55" s="88"/>
      <c r="T55" s="45"/>
      <c r="U55" s="45"/>
    </row>
    <row r="56" spans="2:21" s="1" customFormat="1" ht="10.35" customHeight="1">
      <c r="B56" s="103"/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104"/>
      <c r="R56" s="88"/>
      <c r="T56" s="45"/>
      <c r="U56" s="45"/>
    </row>
    <row r="57" spans="2:47" s="1" customFormat="1" ht="29.25" customHeight="1">
      <c r="B57" s="103"/>
      <c r="C57" s="46" t="s">
        <v>41</v>
      </c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166"/>
      <c r="O57" s="167"/>
      <c r="P57" s="167"/>
      <c r="Q57" s="168"/>
      <c r="R57" s="88"/>
      <c r="T57" s="45"/>
      <c r="U57" s="45"/>
      <c r="AU57" s="12" t="s">
        <v>42</v>
      </c>
    </row>
    <row r="58" spans="2:21" s="2" customFormat="1" ht="24.95" customHeight="1">
      <c r="B58" s="112"/>
      <c r="C58" s="89"/>
      <c r="D58" s="47" t="s">
        <v>208</v>
      </c>
      <c r="E58" s="89"/>
      <c r="F58" s="89"/>
      <c r="G58" s="89"/>
      <c r="H58" s="89"/>
      <c r="I58" s="89"/>
      <c r="J58" s="89"/>
      <c r="K58" s="89"/>
      <c r="L58" s="89"/>
      <c r="M58" s="89"/>
      <c r="N58" s="157">
        <f>N107</f>
        <v>0</v>
      </c>
      <c r="O58" s="153"/>
      <c r="P58" s="153"/>
      <c r="Q58" s="154"/>
      <c r="R58" s="89"/>
      <c r="T58" s="48"/>
      <c r="U58" s="48"/>
    </row>
    <row r="59" spans="2:21" s="2" customFormat="1" ht="21.75" customHeight="1">
      <c r="B59" s="112"/>
      <c r="C59" s="89"/>
      <c r="D59" s="47" t="s">
        <v>44</v>
      </c>
      <c r="E59" s="89"/>
      <c r="F59" s="89"/>
      <c r="G59" s="89"/>
      <c r="H59" s="89"/>
      <c r="I59" s="89"/>
      <c r="J59" s="89"/>
      <c r="K59" s="89"/>
      <c r="L59" s="89"/>
      <c r="M59" s="89"/>
      <c r="N59" s="152">
        <f>N108</f>
        <v>0</v>
      </c>
      <c r="O59" s="153"/>
      <c r="P59" s="153"/>
      <c r="Q59" s="154"/>
      <c r="R59" s="89"/>
      <c r="T59" s="48"/>
      <c r="U59" s="48"/>
    </row>
    <row r="60" spans="2:21" s="1" customFormat="1" ht="21.75" customHeight="1">
      <c r="B60" s="103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104"/>
      <c r="R60" s="88"/>
      <c r="T60" s="45"/>
      <c r="U60" s="45"/>
    </row>
    <row r="61" spans="2:21" s="1" customFormat="1" ht="13.5">
      <c r="B61" s="103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104"/>
      <c r="R61" s="88"/>
      <c r="T61" s="45"/>
      <c r="U61" s="45"/>
    </row>
    <row r="62" spans="2:21" s="1" customFormat="1" ht="29.25" customHeight="1">
      <c r="B62" s="103"/>
      <c r="C62" s="40" t="s">
        <v>206</v>
      </c>
      <c r="D62" s="91"/>
      <c r="E62" s="91"/>
      <c r="F62" s="91"/>
      <c r="G62" s="91"/>
      <c r="H62" s="91"/>
      <c r="I62" s="91"/>
      <c r="J62" s="91"/>
      <c r="K62" s="91"/>
      <c r="L62" s="155"/>
      <c r="M62" s="155"/>
      <c r="N62" s="155"/>
      <c r="O62" s="155"/>
      <c r="P62" s="155"/>
      <c r="Q62" s="156"/>
      <c r="R62" s="88"/>
      <c r="T62" s="45"/>
      <c r="U62" s="45"/>
    </row>
    <row r="63" spans="2:21" s="1" customFormat="1" ht="6.95" customHeight="1">
      <c r="B63" s="106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8"/>
      <c r="R63" s="88"/>
      <c r="T63" s="45"/>
      <c r="U63" s="45"/>
    </row>
    <row r="67" spans="2:18" s="1" customFormat="1" ht="6.95" customHeight="1">
      <c r="B67" s="113"/>
      <c r="C67" s="114"/>
      <c r="D67" s="114"/>
      <c r="E67" s="114"/>
      <c r="F67" s="114"/>
      <c r="G67" s="114"/>
      <c r="H67" s="114"/>
      <c r="I67" s="114"/>
      <c r="J67" s="114"/>
      <c r="K67" s="114"/>
      <c r="L67" s="114"/>
      <c r="M67" s="114"/>
      <c r="N67" s="114"/>
      <c r="O67" s="114"/>
      <c r="P67" s="114"/>
      <c r="Q67" s="115"/>
      <c r="R67" s="88"/>
    </row>
    <row r="68" spans="2:18" s="1" customFormat="1" ht="36.95" customHeight="1">
      <c r="B68" s="103"/>
      <c r="C68" s="149" t="s">
        <v>45</v>
      </c>
      <c r="D68" s="150"/>
      <c r="E68" s="150"/>
      <c r="F68" s="150"/>
      <c r="G68" s="150"/>
      <c r="H68" s="150"/>
      <c r="I68" s="150"/>
      <c r="J68" s="150"/>
      <c r="K68" s="150"/>
      <c r="L68" s="150"/>
      <c r="M68" s="150"/>
      <c r="N68" s="150"/>
      <c r="O68" s="150"/>
      <c r="P68" s="150"/>
      <c r="Q68" s="151"/>
      <c r="R68" s="88"/>
    </row>
    <row r="69" spans="2:18" s="1" customFormat="1" ht="6.95" customHeight="1">
      <c r="B69" s="103"/>
      <c r="C69" s="88"/>
      <c r="D69" s="88"/>
      <c r="E69" s="88"/>
      <c r="F69" s="88"/>
      <c r="G69" s="88"/>
      <c r="H69" s="88"/>
      <c r="I69" s="88"/>
      <c r="J69" s="88"/>
      <c r="K69" s="88"/>
      <c r="L69" s="88"/>
      <c r="M69" s="88"/>
      <c r="N69" s="88"/>
      <c r="O69" s="88"/>
      <c r="P69" s="88"/>
      <c r="Q69" s="104"/>
      <c r="R69" s="88"/>
    </row>
    <row r="70" spans="2:18" s="1" customFormat="1" ht="36.95" customHeight="1">
      <c r="B70" s="103"/>
      <c r="C70" s="14" t="s">
        <v>5</v>
      </c>
      <c r="D70" s="88"/>
      <c r="E70" s="88"/>
      <c r="F70" s="164" t="str">
        <f>F6</f>
        <v>Oprava dětského bazénu   8 x 0,40m</v>
      </c>
      <c r="G70" s="150"/>
      <c r="H70" s="150"/>
      <c r="I70" s="150"/>
      <c r="J70" s="150"/>
      <c r="K70" s="150"/>
      <c r="L70" s="150"/>
      <c r="M70" s="150"/>
      <c r="N70" s="150"/>
      <c r="O70" s="150"/>
      <c r="P70" s="150"/>
      <c r="Q70" s="104"/>
      <c r="R70" s="88"/>
    </row>
    <row r="71" spans="2:18" s="1" customFormat="1" ht="6.95" customHeight="1">
      <c r="B71" s="103"/>
      <c r="C71" s="88"/>
      <c r="D71" s="88"/>
      <c r="E71" s="88"/>
      <c r="F71" s="88"/>
      <c r="G71" s="88"/>
      <c r="H71" s="88"/>
      <c r="I71" s="88"/>
      <c r="J71" s="88"/>
      <c r="K71" s="88"/>
      <c r="L71" s="88"/>
      <c r="M71" s="88"/>
      <c r="N71" s="88"/>
      <c r="O71" s="88"/>
      <c r="P71" s="88"/>
      <c r="Q71" s="104"/>
      <c r="R71" s="88"/>
    </row>
    <row r="72" spans="2:18" s="1" customFormat="1" ht="18" customHeight="1">
      <c r="B72" s="103"/>
      <c r="C72" s="15" t="s">
        <v>7</v>
      </c>
      <c r="D72" s="88"/>
      <c r="E72" s="88"/>
      <c r="F72" s="87" t="s">
        <v>230</v>
      </c>
      <c r="G72" s="88"/>
      <c r="H72" s="88"/>
      <c r="I72" s="88"/>
      <c r="J72" s="88"/>
      <c r="K72" s="15" t="s">
        <v>8</v>
      </c>
      <c r="L72" s="88"/>
      <c r="M72" s="165" t="str">
        <f>IF(O7="","",O7)</f>
        <v/>
      </c>
      <c r="N72" s="165"/>
      <c r="O72" s="165"/>
      <c r="P72" s="165"/>
      <c r="Q72" s="104"/>
      <c r="R72" s="88"/>
    </row>
    <row r="73" spans="2:18" s="1" customFormat="1" ht="6.95" customHeight="1">
      <c r="B73" s="103"/>
      <c r="C73" s="88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104"/>
      <c r="R73" s="88"/>
    </row>
    <row r="74" spans="2:18" s="1" customFormat="1" ht="15">
      <c r="B74" s="103"/>
      <c r="C74" s="15" t="s">
        <v>9</v>
      </c>
      <c r="D74" s="88"/>
      <c r="E74" s="88"/>
      <c r="F74" s="87" t="s">
        <v>212</v>
      </c>
      <c r="G74" s="88"/>
      <c r="H74" s="88"/>
      <c r="I74" s="88"/>
      <c r="J74" s="88"/>
      <c r="K74" s="15" t="s">
        <v>13</v>
      </c>
      <c r="L74" s="88"/>
      <c r="M74" s="147"/>
      <c r="N74" s="147"/>
      <c r="O74" s="147"/>
      <c r="P74" s="147"/>
      <c r="Q74" s="148"/>
      <c r="R74" s="88"/>
    </row>
    <row r="75" spans="2:18" s="1" customFormat="1" ht="14.45" customHeight="1">
      <c r="B75" s="103"/>
      <c r="C75" s="15" t="s">
        <v>12</v>
      </c>
      <c r="D75" s="88"/>
      <c r="E75" s="88"/>
      <c r="F75" s="87"/>
      <c r="G75" s="88"/>
      <c r="H75" s="88"/>
      <c r="I75" s="88"/>
      <c r="J75" s="88"/>
      <c r="K75" s="15" t="s">
        <v>15</v>
      </c>
      <c r="L75" s="88"/>
      <c r="M75" s="147"/>
      <c r="N75" s="147"/>
      <c r="O75" s="147"/>
      <c r="P75" s="147"/>
      <c r="Q75" s="148"/>
      <c r="R75" s="88"/>
    </row>
    <row r="76" spans="2:18" s="1" customFormat="1" ht="10.35" customHeight="1">
      <c r="B76" s="103"/>
      <c r="C76" s="88"/>
      <c r="D76" s="88"/>
      <c r="E76" s="88"/>
      <c r="F76" s="88"/>
      <c r="G76" s="88"/>
      <c r="H76" s="88"/>
      <c r="I76" s="88"/>
      <c r="J76" s="88"/>
      <c r="K76" s="88"/>
      <c r="L76" s="88"/>
      <c r="M76" s="88"/>
      <c r="N76" s="88"/>
      <c r="O76" s="88"/>
      <c r="P76" s="88"/>
      <c r="Q76" s="104"/>
      <c r="R76" s="88"/>
    </row>
    <row r="77" spans="2:27" s="3" customFormat="1" ht="29.25" customHeight="1">
      <c r="B77" s="116"/>
      <c r="C77" s="50" t="s">
        <v>46</v>
      </c>
      <c r="D77" s="90" t="s">
        <v>47</v>
      </c>
      <c r="E77" s="90" t="s">
        <v>30</v>
      </c>
      <c r="F77" s="162" t="s">
        <v>48</v>
      </c>
      <c r="G77" s="162"/>
      <c r="H77" s="162"/>
      <c r="I77" s="162"/>
      <c r="J77" s="90" t="s">
        <v>49</v>
      </c>
      <c r="K77" s="90" t="s">
        <v>50</v>
      </c>
      <c r="L77" s="162" t="s">
        <v>51</v>
      </c>
      <c r="M77" s="162"/>
      <c r="N77" s="162" t="s">
        <v>40</v>
      </c>
      <c r="O77" s="162"/>
      <c r="P77" s="162"/>
      <c r="Q77" s="163"/>
      <c r="R77" s="97"/>
      <c r="T77" s="34" t="s">
        <v>52</v>
      </c>
      <c r="U77" s="35" t="s">
        <v>17</v>
      </c>
      <c r="V77" s="35" t="s">
        <v>53</v>
      </c>
      <c r="W77" s="35" t="s">
        <v>54</v>
      </c>
      <c r="X77" s="35" t="s">
        <v>55</v>
      </c>
      <c r="Y77" s="35" t="s">
        <v>56</v>
      </c>
      <c r="Z77" s="35" t="s">
        <v>57</v>
      </c>
      <c r="AA77" s="36" t="s">
        <v>58</v>
      </c>
    </row>
    <row r="78" spans="2:63" s="1" customFormat="1" ht="29.25" customHeight="1">
      <c r="B78" s="103"/>
      <c r="C78" s="38" t="s">
        <v>37</v>
      </c>
      <c r="D78" s="88"/>
      <c r="E78" s="88"/>
      <c r="F78" s="88"/>
      <c r="G78" s="88"/>
      <c r="H78" s="88"/>
      <c r="I78" s="88"/>
      <c r="J78" s="88"/>
      <c r="K78" s="88"/>
      <c r="L78" s="88"/>
      <c r="M78" s="88"/>
      <c r="N78" s="126"/>
      <c r="O78" s="127"/>
      <c r="P78" s="127"/>
      <c r="Q78" s="128"/>
      <c r="R78" s="88"/>
      <c r="T78" s="37"/>
      <c r="U78" s="24"/>
      <c r="V78" s="24"/>
      <c r="W78" s="51" t="e">
        <f>W79+W142+W339</f>
        <v>#REF!</v>
      </c>
      <c r="X78" s="24"/>
      <c r="Y78" s="51" t="e">
        <f>Y79+Y142+Y339</f>
        <v>#REF!</v>
      </c>
      <c r="Z78" s="24"/>
      <c r="AA78" s="52" t="e">
        <f>AA79+AA142+AA339</f>
        <v>#REF!</v>
      </c>
      <c r="AT78" s="12" t="s">
        <v>31</v>
      </c>
      <c r="AU78" s="12" t="s">
        <v>42</v>
      </c>
      <c r="BK78" s="53" t="e">
        <f>BK79+BK142+BK339</f>
        <v>#REF!</v>
      </c>
    </row>
    <row r="79" spans="2:63" s="4" customFormat="1" ht="37.35" customHeight="1">
      <c r="B79" s="117"/>
      <c r="C79" s="54"/>
      <c r="D79" s="55" t="s">
        <v>43</v>
      </c>
      <c r="E79" s="55"/>
      <c r="F79" s="55"/>
      <c r="G79" s="55"/>
      <c r="H79" s="55"/>
      <c r="I79" s="55"/>
      <c r="J79" s="55"/>
      <c r="K79" s="55"/>
      <c r="L79" s="55"/>
      <c r="M79" s="55"/>
      <c r="N79" s="152"/>
      <c r="O79" s="157"/>
      <c r="P79" s="157"/>
      <c r="Q79" s="158"/>
      <c r="R79" s="54"/>
      <c r="T79" s="56"/>
      <c r="U79" s="54"/>
      <c r="V79" s="54"/>
      <c r="W79" s="57" t="e">
        <f>W80+#REF!+#REF!+#REF!+W132+W140</f>
        <v>#REF!</v>
      </c>
      <c r="X79" s="54"/>
      <c r="Y79" s="57" t="e">
        <f>Y80+#REF!+#REF!+#REF!+Y132+Y140</f>
        <v>#REF!</v>
      </c>
      <c r="Z79" s="54"/>
      <c r="AA79" s="58" t="e">
        <f>AA80+#REF!+#REF!+#REF!+AA132+AA140</f>
        <v>#REF!</v>
      </c>
      <c r="AR79" s="59" t="s">
        <v>34</v>
      </c>
      <c r="AT79" s="60" t="s">
        <v>31</v>
      </c>
      <c r="AU79" s="60" t="s">
        <v>32</v>
      </c>
      <c r="AY79" s="59" t="s">
        <v>59</v>
      </c>
      <c r="BK79" s="61" t="e">
        <f>BK80+#REF!+#REF!+#REF!+BK132+BK140</f>
        <v>#REF!</v>
      </c>
    </row>
    <row r="80" spans="2:63" s="4" customFormat="1" ht="19.9" customHeight="1">
      <c r="B80" s="117"/>
      <c r="C80" s="54"/>
      <c r="D80" s="62" t="s">
        <v>207</v>
      </c>
      <c r="E80" s="62"/>
      <c r="F80" s="62"/>
      <c r="G80" s="62"/>
      <c r="H80" s="62"/>
      <c r="I80" s="62"/>
      <c r="J80" s="62"/>
      <c r="K80" s="62"/>
      <c r="L80" s="62"/>
      <c r="M80" s="62"/>
      <c r="N80" s="159"/>
      <c r="O80" s="160"/>
      <c r="P80" s="160"/>
      <c r="Q80" s="161"/>
      <c r="R80" s="54"/>
      <c r="T80" s="56"/>
      <c r="U80" s="54"/>
      <c r="V80" s="54"/>
      <c r="W80" s="57">
        <f>SUM(W81:W94)</f>
        <v>0</v>
      </c>
      <c r="X80" s="54"/>
      <c r="Y80" s="57">
        <f>SUM(Y81:Y94)</f>
        <v>0</v>
      </c>
      <c r="Z80" s="54"/>
      <c r="AA80" s="58">
        <f>SUM(AA81:AA94)</f>
        <v>0</v>
      </c>
      <c r="AR80" s="59" t="s">
        <v>34</v>
      </c>
      <c r="AT80" s="60" t="s">
        <v>31</v>
      </c>
      <c r="AU80" s="60" t="s">
        <v>34</v>
      </c>
      <c r="AY80" s="59" t="s">
        <v>59</v>
      </c>
      <c r="BK80" s="61">
        <f>SUM(BK81:BK94)</f>
        <v>0</v>
      </c>
    </row>
    <row r="81" spans="2:65" s="1" customFormat="1" ht="25.15" customHeight="1">
      <c r="B81" s="103"/>
      <c r="C81" s="63">
        <v>1</v>
      </c>
      <c r="D81" s="63"/>
      <c r="E81" s="64"/>
      <c r="F81" s="145" t="s">
        <v>213</v>
      </c>
      <c r="G81" s="146"/>
      <c r="H81" s="146"/>
      <c r="I81" s="146"/>
      <c r="J81" s="65"/>
      <c r="K81" s="66"/>
      <c r="L81" s="138"/>
      <c r="M81" s="139"/>
      <c r="N81" s="123">
        <f aca="true" t="shared" si="0" ref="N81:N84">ROUND(L81*K81,2)</f>
        <v>0</v>
      </c>
      <c r="O81" s="124"/>
      <c r="P81" s="124"/>
      <c r="Q81" s="125"/>
      <c r="R81" s="88"/>
      <c r="T81" s="67" t="s">
        <v>6</v>
      </c>
      <c r="U81" s="20" t="s">
        <v>18</v>
      </c>
      <c r="V81" s="17"/>
      <c r="W81" s="68">
        <f aca="true" t="shared" si="1" ref="W81:W107">V81*K81</f>
        <v>0</v>
      </c>
      <c r="X81" s="68">
        <v>1.714</v>
      </c>
      <c r="Y81" s="68">
        <f aca="true" t="shared" si="2" ref="Y81:Y107">X81*K81</f>
        <v>0</v>
      </c>
      <c r="Z81" s="68">
        <v>0</v>
      </c>
      <c r="AA81" s="69">
        <f aca="true" t="shared" si="3" ref="AA81:AA107">Z81*K81</f>
        <v>0</v>
      </c>
      <c r="AR81" s="12" t="s">
        <v>61</v>
      </c>
      <c r="AT81" s="12" t="s">
        <v>60</v>
      </c>
      <c r="AU81" s="12" t="s">
        <v>36</v>
      </c>
      <c r="AY81" s="12" t="s">
        <v>59</v>
      </c>
      <c r="BE81" s="39">
        <f aca="true" t="shared" si="4" ref="BE81:BE107">IF(U81="základní",N81,0)</f>
        <v>0</v>
      </c>
      <c r="BF81" s="39">
        <f aca="true" t="shared" si="5" ref="BF81:BF107">IF(U81="snížená",N81,0)</f>
        <v>0</v>
      </c>
      <c r="BG81" s="39">
        <f aca="true" t="shared" si="6" ref="BG81:BG107">IF(U81="zákl. přenesená",N81,0)</f>
        <v>0</v>
      </c>
      <c r="BH81" s="39">
        <f aca="true" t="shared" si="7" ref="BH81:BH107">IF(U81="sníž. přenesená",N81,0)</f>
        <v>0</v>
      </c>
      <c r="BI81" s="39">
        <f aca="true" t="shared" si="8" ref="BI81:BI107">IF(U81="nulová",N81,0)</f>
        <v>0</v>
      </c>
      <c r="BJ81" s="12" t="s">
        <v>34</v>
      </c>
      <c r="BK81" s="39">
        <f aca="true" t="shared" si="9" ref="BK81:BK107">ROUND(L81*K81,2)</f>
        <v>0</v>
      </c>
      <c r="BL81" s="12" t="s">
        <v>61</v>
      </c>
      <c r="BM81" s="12" t="s">
        <v>62</v>
      </c>
    </row>
    <row r="82" spans="2:65" s="1" customFormat="1" ht="28.15" customHeight="1">
      <c r="B82" s="103"/>
      <c r="C82" s="63">
        <v>2</v>
      </c>
      <c r="D82" s="63"/>
      <c r="E82" s="64"/>
      <c r="F82" s="145" t="s">
        <v>214</v>
      </c>
      <c r="G82" s="146"/>
      <c r="H82" s="146"/>
      <c r="I82" s="146"/>
      <c r="J82" s="65"/>
      <c r="K82" s="66"/>
      <c r="L82" s="138"/>
      <c r="M82" s="139"/>
      <c r="N82" s="123">
        <f t="shared" si="0"/>
        <v>0</v>
      </c>
      <c r="O82" s="124"/>
      <c r="P82" s="124"/>
      <c r="Q82" s="125"/>
      <c r="R82" s="88"/>
      <c r="T82" s="67" t="s">
        <v>6</v>
      </c>
      <c r="U82" s="20" t="s">
        <v>18</v>
      </c>
      <c r="V82" s="17"/>
      <c r="W82" s="68">
        <f t="shared" si="1"/>
        <v>0</v>
      </c>
      <c r="X82" s="68">
        <v>1.5336</v>
      </c>
      <c r="Y82" s="68">
        <f t="shared" si="2"/>
        <v>0</v>
      </c>
      <c r="Z82" s="68">
        <v>0</v>
      </c>
      <c r="AA82" s="69">
        <f t="shared" si="3"/>
        <v>0</v>
      </c>
      <c r="AR82" s="12" t="s">
        <v>61</v>
      </c>
      <c r="AT82" s="12" t="s">
        <v>60</v>
      </c>
      <c r="AU82" s="12" t="s">
        <v>36</v>
      </c>
      <c r="AY82" s="12" t="s">
        <v>59</v>
      </c>
      <c r="BE82" s="39">
        <f t="shared" si="4"/>
        <v>0</v>
      </c>
      <c r="BF82" s="39">
        <f t="shared" si="5"/>
        <v>0</v>
      </c>
      <c r="BG82" s="39">
        <f t="shared" si="6"/>
        <v>0</v>
      </c>
      <c r="BH82" s="39">
        <f t="shared" si="7"/>
        <v>0</v>
      </c>
      <c r="BI82" s="39">
        <f t="shared" si="8"/>
        <v>0</v>
      </c>
      <c r="BJ82" s="12" t="s">
        <v>34</v>
      </c>
      <c r="BK82" s="39">
        <f t="shared" si="9"/>
        <v>0</v>
      </c>
      <c r="BL82" s="12" t="s">
        <v>61</v>
      </c>
      <c r="BM82" s="12" t="s">
        <v>64</v>
      </c>
    </row>
    <row r="83" spans="2:65" s="1" customFormat="1" ht="28.15" customHeight="1">
      <c r="B83" s="103"/>
      <c r="C83" s="63">
        <v>3</v>
      </c>
      <c r="D83" s="63"/>
      <c r="E83" s="64"/>
      <c r="F83" s="145" t="s">
        <v>215</v>
      </c>
      <c r="G83" s="146"/>
      <c r="H83" s="146"/>
      <c r="I83" s="146"/>
      <c r="J83" s="86" t="s">
        <v>216</v>
      </c>
      <c r="K83" s="66"/>
      <c r="L83" s="138"/>
      <c r="M83" s="139"/>
      <c r="N83" s="123">
        <f t="shared" si="0"/>
        <v>0</v>
      </c>
      <c r="O83" s="124"/>
      <c r="P83" s="124"/>
      <c r="Q83" s="125"/>
      <c r="R83" s="88"/>
      <c r="T83" s="67" t="s">
        <v>6</v>
      </c>
      <c r="U83" s="20" t="s">
        <v>18</v>
      </c>
      <c r="V83" s="17"/>
      <c r="W83" s="68">
        <f t="shared" si="1"/>
        <v>0</v>
      </c>
      <c r="X83" s="68">
        <v>0.20133</v>
      </c>
      <c r="Y83" s="68">
        <f t="shared" si="2"/>
        <v>0</v>
      </c>
      <c r="Z83" s="68">
        <v>0</v>
      </c>
      <c r="AA83" s="69">
        <f t="shared" si="3"/>
        <v>0</v>
      </c>
      <c r="AR83" s="12" t="s">
        <v>61</v>
      </c>
      <c r="AT83" s="12" t="s">
        <v>60</v>
      </c>
      <c r="AU83" s="12" t="s">
        <v>36</v>
      </c>
      <c r="AY83" s="12" t="s">
        <v>59</v>
      </c>
      <c r="BE83" s="39">
        <f t="shared" si="4"/>
        <v>0</v>
      </c>
      <c r="BF83" s="39">
        <f t="shared" si="5"/>
        <v>0</v>
      </c>
      <c r="BG83" s="39">
        <f t="shared" si="6"/>
        <v>0</v>
      </c>
      <c r="BH83" s="39">
        <f t="shared" si="7"/>
        <v>0</v>
      </c>
      <c r="BI83" s="39">
        <f t="shared" si="8"/>
        <v>0</v>
      </c>
      <c r="BJ83" s="12" t="s">
        <v>34</v>
      </c>
      <c r="BK83" s="39">
        <f t="shared" si="9"/>
        <v>0</v>
      </c>
      <c r="BL83" s="12" t="s">
        <v>61</v>
      </c>
      <c r="BM83" s="12" t="s">
        <v>65</v>
      </c>
    </row>
    <row r="84" spans="2:65" s="1" customFormat="1" ht="28.15" customHeight="1">
      <c r="B84" s="103"/>
      <c r="C84" s="63">
        <v>4</v>
      </c>
      <c r="D84" s="63"/>
      <c r="E84" s="64"/>
      <c r="F84" s="145" t="s">
        <v>217</v>
      </c>
      <c r="G84" s="146"/>
      <c r="H84" s="146"/>
      <c r="I84" s="146"/>
      <c r="J84" s="86" t="s">
        <v>218</v>
      </c>
      <c r="K84" s="66"/>
      <c r="L84" s="138"/>
      <c r="M84" s="139"/>
      <c r="N84" s="123">
        <f t="shared" si="0"/>
        <v>0</v>
      </c>
      <c r="O84" s="124"/>
      <c r="P84" s="124"/>
      <c r="Q84" s="125"/>
      <c r="R84" s="88"/>
      <c r="T84" s="67" t="s">
        <v>6</v>
      </c>
      <c r="U84" s="20" t="s">
        <v>18</v>
      </c>
      <c r="V84" s="17"/>
      <c r="W84" s="68">
        <f t="shared" si="1"/>
        <v>0</v>
      </c>
      <c r="X84" s="68">
        <v>0</v>
      </c>
      <c r="Y84" s="68">
        <f t="shared" si="2"/>
        <v>0</v>
      </c>
      <c r="Z84" s="68">
        <v>0</v>
      </c>
      <c r="AA84" s="69">
        <f t="shared" si="3"/>
        <v>0</v>
      </c>
      <c r="AR84" s="12" t="s">
        <v>61</v>
      </c>
      <c r="AT84" s="12" t="s">
        <v>60</v>
      </c>
      <c r="AU84" s="12" t="s">
        <v>36</v>
      </c>
      <c r="AY84" s="12" t="s">
        <v>59</v>
      </c>
      <c r="BE84" s="39">
        <f t="shared" si="4"/>
        <v>0</v>
      </c>
      <c r="BF84" s="39">
        <f t="shared" si="5"/>
        <v>0</v>
      </c>
      <c r="BG84" s="39">
        <f t="shared" si="6"/>
        <v>0</v>
      </c>
      <c r="BH84" s="39">
        <f t="shared" si="7"/>
        <v>0</v>
      </c>
      <c r="BI84" s="39">
        <f t="shared" si="8"/>
        <v>0</v>
      </c>
      <c r="BJ84" s="12" t="s">
        <v>34</v>
      </c>
      <c r="BK84" s="39">
        <f t="shared" si="9"/>
        <v>0</v>
      </c>
      <c r="BL84" s="12" t="s">
        <v>61</v>
      </c>
      <c r="BM84" s="12" t="s">
        <v>66</v>
      </c>
    </row>
    <row r="85" spans="2:65" s="1" customFormat="1" ht="28.15" customHeight="1">
      <c r="B85" s="103"/>
      <c r="C85" s="79">
        <v>5</v>
      </c>
      <c r="D85" s="79"/>
      <c r="E85" s="80"/>
      <c r="F85" s="141" t="s">
        <v>219</v>
      </c>
      <c r="G85" s="142"/>
      <c r="H85" s="142"/>
      <c r="I85" s="143"/>
      <c r="J85" s="81"/>
      <c r="K85" s="66"/>
      <c r="L85" s="138"/>
      <c r="M85" s="139"/>
      <c r="N85" s="123">
        <f aca="true" t="shared" si="10" ref="N85:N89">ROUND(L85*K85,2)</f>
        <v>0</v>
      </c>
      <c r="O85" s="124"/>
      <c r="P85" s="124"/>
      <c r="Q85" s="125"/>
      <c r="R85" s="88"/>
      <c r="T85" s="67" t="s">
        <v>6</v>
      </c>
      <c r="U85" s="20" t="s">
        <v>18</v>
      </c>
      <c r="V85" s="17"/>
      <c r="W85" s="68">
        <f t="shared" si="1"/>
        <v>0</v>
      </c>
      <c r="X85" s="68">
        <v>1</v>
      </c>
      <c r="Y85" s="68">
        <f t="shared" si="2"/>
        <v>0</v>
      </c>
      <c r="Z85" s="68">
        <v>0</v>
      </c>
      <c r="AA85" s="69">
        <f t="shared" si="3"/>
        <v>0</v>
      </c>
      <c r="AR85" s="12" t="s">
        <v>68</v>
      </c>
      <c r="AT85" s="12" t="s">
        <v>67</v>
      </c>
      <c r="AU85" s="12" t="s">
        <v>36</v>
      </c>
      <c r="AY85" s="12" t="s">
        <v>59</v>
      </c>
      <c r="BE85" s="39">
        <f t="shared" si="4"/>
        <v>0</v>
      </c>
      <c r="BF85" s="39">
        <f t="shared" si="5"/>
        <v>0</v>
      </c>
      <c r="BG85" s="39">
        <f t="shared" si="6"/>
        <v>0</v>
      </c>
      <c r="BH85" s="39">
        <f t="shared" si="7"/>
        <v>0</v>
      </c>
      <c r="BI85" s="39">
        <f t="shared" si="8"/>
        <v>0</v>
      </c>
      <c r="BJ85" s="12" t="s">
        <v>34</v>
      </c>
      <c r="BK85" s="39">
        <f t="shared" si="9"/>
        <v>0</v>
      </c>
      <c r="BL85" s="12" t="s">
        <v>61</v>
      </c>
      <c r="BM85" s="12" t="s">
        <v>69</v>
      </c>
    </row>
    <row r="86" spans="2:65" s="1" customFormat="1" ht="28.15" customHeight="1">
      <c r="B86" s="103"/>
      <c r="C86" s="79">
        <v>6</v>
      </c>
      <c r="D86" s="79"/>
      <c r="E86" s="80"/>
      <c r="F86" s="141" t="s">
        <v>220</v>
      </c>
      <c r="G86" s="142"/>
      <c r="H86" s="142"/>
      <c r="I86" s="143"/>
      <c r="J86" s="81"/>
      <c r="K86" s="66"/>
      <c r="L86" s="138"/>
      <c r="M86" s="139"/>
      <c r="N86" s="123">
        <f t="shared" si="10"/>
        <v>0</v>
      </c>
      <c r="O86" s="124"/>
      <c r="P86" s="124"/>
      <c r="Q86" s="125"/>
      <c r="R86" s="88"/>
      <c r="T86" s="67" t="s">
        <v>6</v>
      </c>
      <c r="U86" s="20" t="s">
        <v>18</v>
      </c>
      <c r="V86" s="17"/>
      <c r="W86" s="68">
        <f t="shared" si="1"/>
        <v>0</v>
      </c>
      <c r="X86" s="68">
        <v>1</v>
      </c>
      <c r="Y86" s="68">
        <f t="shared" si="2"/>
        <v>0</v>
      </c>
      <c r="Z86" s="68">
        <v>0</v>
      </c>
      <c r="AA86" s="69">
        <f t="shared" si="3"/>
        <v>0</v>
      </c>
      <c r="AR86" s="12" t="s">
        <v>68</v>
      </c>
      <c r="AT86" s="12" t="s">
        <v>67</v>
      </c>
      <c r="AU86" s="12" t="s">
        <v>36</v>
      </c>
      <c r="AY86" s="12" t="s">
        <v>59</v>
      </c>
      <c r="BE86" s="39">
        <f t="shared" si="4"/>
        <v>0</v>
      </c>
      <c r="BF86" s="39">
        <f t="shared" si="5"/>
        <v>0</v>
      </c>
      <c r="BG86" s="39">
        <f t="shared" si="6"/>
        <v>0</v>
      </c>
      <c r="BH86" s="39">
        <f t="shared" si="7"/>
        <v>0</v>
      </c>
      <c r="BI86" s="39">
        <f t="shared" si="8"/>
        <v>0</v>
      </c>
      <c r="BJ86" s="12" t="s">
        <v>34</v>
      </c>
      <c r="BK86" s="39">
        <f t="shared" si="9"/>
        <v>0</v>
      </c>
      <c r="BL86" s="12" t="s">
        <v>61</v>
      </c>
      <c r="BM86" s="12" t="s">
        <v>70</v>
      </c>
    </row>
    <row r="87" spans="2:65" s="1" customFormat="1" ht="28.15" customHeight="1">
      <c r="B87" s="103"/>
      <c r="C87" s="79">
        <v>7</v>
      </c>
      <c r="D87" s="79"/>
      <c r="E87" s="80"/>
      <c r="F87" s="140" t="s">
        <v>231</v>
      </c>
      <c r="G87" s="140"/>
      <c r="H87" s="140"/>
      <c r="I87" s="140"/>
      <c r="J87" s="81"/>
      <c r="K87" s="66"/>
      <c r="L87" s="138"/>
      <c r="M87" s="139"/>
      <c r="N87" s="123">
        <f t="shared" si="10"/>
        <v>0</v>
      </c>
      <c r="O87" s="124"/>
      <c r="P87" s="124"/>
      <c r="Q87" s="125"/>
      <c r="R87" s="88"/>
      <c r="T87" s="67" t="s">
        <v>6</v>
      </c>
      <c r="U87" s="20" t="s">
        <v>18</v>
      </c>
      <c r="V87" s="17"/>
      <c r="W87" s="68">
        <f t="shared" si="1"/>
        <v>0</v>
      </c>
      <c r="X87" s="68">
        <v>1</v>
      </c>
      <c r="Y87" s="68">
        <f t="shared" si="2"/>
        <v>0</v>
      </c>
      <c r="Z87" s="68">
        <v>0</v>
      </c>
      <c r="AA87" s="69">
        <f t="shared" si="3"/>
        <v>0</v>
      </c>
      <c r="AR87" s="12" t="s">
        <v>68</v>
      </c>
      <c r="AT87" s="12" t="s">
        <v>67</v>
      </c>
      <c r="AU87" s="12" t="s">
        <v>36</v>
      </c>
      <c r="AY87" s="12" t="s">
        <v>59</v>
      </c>
      <c r="BE87" s="39">
        <f t="shared" si="4"/>
        <v>0</v>
      </c>
      <c r="BF87" s="39">
        <f t="shared" si="5"/>
        <v>0</v>
      </c>
      <c r="BG87" s="39">
        <f t="shared" si="6"/>
        <v>0</v>
      </c>
      <c r="BH87" s="39">
        <f t="shared" si="7"/>
        <v>0</v>
      </c>
      <c r="BI87" s="39">
        <f t="shared" si="8"/>
        <v>0</v>
      </c>
      <c r="BJ87" s="12" t="s">
        <v>34</v>
      </c>
      <c r="BK87" s="39">
        <f t="shared" si="9"/>
        <v>0</v>
      </c>
      <c r="BL87" s="12" t="s">
        <v>61</v>
      </c>
      <c r="BM87" s="12" t="s">
        <v>71</v>
      </c>
    </row>
    <row r="88" spans="2:65" s="1" customFormat="1" ht="28.15" customHeight="1">
      <c r="B88" s="103"/>
      <c r="C88" s="79">
        <v>8</v>
      </c>
      <c r="D88" s="79"/>
      <c r="E88" s="80"/>
      <c r="F88" s="140" t="s">
        <v>221</v>
      </c>
      <c r="G88" s="140"/>
      <c r="H88" s="140"/>
      <c r="I88" s="140"/>
      <c r="J88" s="81"/>
      <c r="K88" s="66"/>
      <c r="L88" s="138"/>
      <c r="M88" s="139"/>
      <c r="N88" s="123">
        <f t="shared" si="10"/>
        <v>0</v>
      </c>
      <c r="O88" s="124"/>
      <c r="P88" s="124"/>
      <c r="Q88" s="125"/>
      <c r="R88" s="88"/>
      <c r="T88" s="67" t="s">
        <v>6</v>
      </c>
      <c r="U88" s="20" t="s">
        <v>18</v>
      </c>
      <c r="V88" s="17"/>
      <c r="W88" s="68">
        <f t="shared" si="1"/>
        <v>0</v>
      </c>
      <c r="X88" s="68">
        <v>1</v>
      </c>
      <c r="Y88" s="68">
        <f t="shared" si="2"/>
        <v>0</v>
      </c>
      <c r="Z88" s="68">
        <v>0</v>
      </c>
      <c r="AA88" s="69">
        <f t="shared" si="3"/>
        <v>0</v>
      </c>
      <c r="AR88" s="12" t="s">
        <v>68</v>
      </c>
      <c r="AT88" s="12" t="s">
        <v>67</v>
      </c>
      <c r="AU88" s="12" t="s">
        <v>36</v>
      </c>
      <c r="AY88" s="12" t="s">
        <v>59</v>
      </c>
      <c r="BE88" s="39">
        <f t="shared" si="4"/>
        <v>0</v>
      </c>
      <c r="BF88" s="39">
        <f t="shared" si="5"/>
        <v>0</v>
      </c>
      <c r="BG88" s="39">
        <f t="shared" si="6"/>
        <v>0</v>
      </c>
      <c r="BH88" s="39">
        <f t="shared" si="7"/>
        <v>0</v>
      </c>
      <c r="BI88" s="39">
        <f t="shared" si="8"/>
        <v>0</v>
      </c>
      <c r="BJ88" s="12" t="s">
        <v>34</v>
      </c>
      <c r="BK88" s="39">
        <f t="shared" si="9"/>
        <v>0</v>
      </c>
      <c r="BL88" s="12" t="s">
        <v>61</v>
      </c>
      <c r="BM88" s="12" t="s">
        <v>72</v>
      </c>
    </row>
    <row r="89" spans="2:65" s="1" customFormat="1" ht="28.15" customHeight="1">
      <c r="B89" s="103"/>
      <c r="C89" s="79">
        <v>9</v>
      </c>
      <c r="D89" s="79"/>
      <c r="E89" s="80"/>
      <c r="F89" s="137" t="s">
        <v>241</v>
      </c>
      <c r="G89" s="137"/>
      <c r="H89" s="137"/>
      <c r="I89" s="137"/>
      <c r="J89" s="81"/>
      <c r="K89" s="66"/>
      <c r="L89" s="138"/>
      <c r="M89" s="139"/>
      <c r="N89" s="123">
        <f t="shared" si="10"/>
        <v>0</v>
      </c>
      <c r="O89" s="124"/>
      <c r="P89" s="124"/>
      <c r="Q89" s="125"/>
      <c r="R89" s="88"/>
      <c r="T89" s="67" t="s">
        <v>6</v>
      </c>
      <c r="U89" s="20" t="s">
        <v>18</v>
      </c>
      <c r="V89" s="17"/>
      <c r="W89" s="68">
        <f t="shared" si="1"/>
        <v>0</v>
      </c>
      <c r="X89" s="68">
        <v>1</v>
      </c>
      <c r="Y89" s="68">
        <f t="shared" si="2"/>
        <v>0</v>
      </c>
      <c r="Z89" s="68">
        <v>0</v>
      </c>
      <c r="AA89" s="69">
        <f t="shared" si="3"/>
        <v>0</v>
      </c>
      <c r="AR89" s="12" t="s">
        <v>68</v>
      </c>
      <c r="AT89" s="12" t="s">
        <v>67</v>
      </c>
      <c r="AU89" s="12" t="s">
        <v>36</v>
      </c>
      <c r="AY89" s="12" t="s">
        <v>59</v>
      </c>
      <c r="BE89" s="39">
        <f t="shared" si="4"/>
        <v>0</v>
      </c>
      <c r="BF89" s="39">
        <f t="shared" si="5"/>
        <v>0</v>
      </c>
      <c r="BG89" s="39">
        <f t="shared" si="6"/>
        <v>0</v>
      </c>
      <c r="BH89" s="39">
        <f t="shared" si="7"/>
        <v>0</v>
      </c>
      <c r="BI89" s="39">
        <f t="shared" si="8"/>
        <v>0</v>
      </c>
      <c r="BJ89" s="12" t="s">
        <v>34</v>
      </c>
      <c r="BK89" s="39">
        <f t="shared" si="9"/>
        <v>0</v>
      </c>
      <c r="BL89" s="12" t="s">
        <v>61</v>
      </c>
      <c r="BM89" s="12" t="s">
        <v>73</v>
      </c>
    </row>
    <row r="90" spans="2:65" s="1" customFormat="1" ht="28.15" customHeight="1">
      <c r="B90" s="103"/>
      <c r="C90" s="79">
        <v>10</v>
      </c>
      <c r="D90" s="79"/>
      <c r="E90" s="80"/>
      <c r="F90" s="140" t="s">
        <v>222</v>
      </c>
      <c r="G90" s="140"/>
      <c r="H90" s="140"/>
      <c r="I90" s="140"/>
      <c r="J90" s="81"/>
      <c r="K90" s="66"/>
      <c r="L90" s="138"/>
      <c r="M90" s="139"/>
      <c r="N90" s="123">
        <f aca="true" t="shared" si="11" ref="N90:N100">ROUND(L90*K90,2)</f>
        <v>0</v>
      </c>
      <c r="O90" s="124"/>
      <c r="P90" s="124"/>
      <c r="Q90" s="125"/>
      <c r="R90" s="88"/>
      <c r="T90" s="67" t="s">
        <v>6</v>
      </c>
      <c r="U90" s="20" t="s">
        <v>18</v>
      </c>
      <c r="V90" s="17"/>
      <c r="W90" s="68">
        <f t="shared" si="1"/>
        <v>0</v>
      </c>
      <c r="X90" s="68">
        <v>6E-05</v>
      </c>
      <c r="Y90" s="68">
        <f t="shared" si="2"/>
        <v>0</v>
      </c>
      <c r="Z90" s="68">
        <v>0</v>
      </c>
      <c r="AA90" s="69">
        <f t="shared" si="3"/>
        <v>0</v>
      </c>
      <c r="AR90" s="12" t="s">
        <v>68</v>
      </c>
      <c r="AT90" s="12" t="s">
        <v>67</v>
      </c>
      <c r="AU90" s="12" t="s">
        <v>36</v>
      </c>
      <c r="AY90" s="12" t="s">
        <v>59</v>
      </c>
      <c r="BE90" s="39">
        <f t="shared" si="4"/>
        <v>0</v>
      </c>
      <c r="BF90" s="39">
        <f t="shared" si="5"/>
        <v>0</v>
      </c>
      <c r="BG90" s="39">
        <f t="shared" si="6"/>
        <v>0</v>
      </c>
      <c r="BH90" s="39">
        <f t="shared" si="7"/>
        <v>0</v>
      </c>
      <c r="BI90" s="39">
        <f t="shared" si="8"/>
        <v>0</v>
      </c>
      <c r="BJ90" s="12" t="s">
        <v>34</v>
      </c>
      <c r="BK90" s="39">
        <f t="shared" si="9"/>
        <v>0</v>
      </c>
      <c r="BL90" s="12" t="s">
        <v>61</v>
      </c>
      <c r="BM90" s="12" t="s">
        <v>74</v>
      </c>
    </row>
    <row r="91" spans="2:65" s="1" customFormat="1" ht="28.15" customHeight="1">
      <c r="B91" s="103"/>
      <c r="C91" s="79">
        <v>11</v>
      </c>
      <c r="D91" s="79"/>
      <c r="E91" s="80"/>
      <c r="F91" s="140" t="s">
        <v>223</v>
      </c>
      <c r="G91" s="140"/>
      <c r="H91" s="140"/>
      <c r="I91" s="140"/>
      <c r="J91" s="81"/>
      <c r="K91" s="66"/>
      <c r="L91" s="138"/>
      <c r="M91" s="139"/>
      <c r="N91" s="123">
        <f t="shared" si="11"/>
        <v>0</v>
      </c>
      <c r="O91" s="124"/>
      <c r="P91" s="124"/>
      <c r="Q91" s="125"/>
      <c r="R91" s="88"/>
      <c r="T91" s="67" t="s">
        <v>6</v>
      </c>
      <c r="U91" s="20" t="s">
        <v>18</v>
      </c>
      <c r="V91" s="17"/>
      <c r="W91" s="68">
        <f t="shared" si="1"/>
        <v>0</v>
      </c>
      <c r="X91" s="68">
        <v>0.00333</v>
      </c>
      <c r="Y91" s="68">
        <f t="shared" si="2"/>
        <v>0</v>
      </c>
      <c r="Z91" s="68">
        <v>0</v>
      </c>
      <c r="AA91" s="69">
        <f t="shared" si="3"/>
        <v>0</v>
      </c>
      <c r="AR91" s="12" t="s">
        <v>68</v>
      </c>
      <c r="AT91" s="12" t="s">
        <v>67</v>
      </c>
      <c r="AU91" s="12" t="s">
        <v>36</v>
      </c>
      <c r="AY91" s="12" t="s">
        <v>59</v>
      </c>
      <c r="BE91" s="39">
        <f t="shared" si="4"/>
        <v>0</v>
      </c>
      <c r="BF91" s="39">
        <f t="shared" si="5"/>
        <v>0</v>
      </c>
      <c r="BG91" s="39">
        <f t="shared" si="6"/>
        <v>0</v>
      </c>
      <c r="BH91" s="39">
        <f t="shared" si="7"/>
        <v>0</v>
      </c>
      <c r="BI91" s="39">
        <f t="shared" si="8"/>
        <v>0</v>
      </c>
      <c r="BJ91" s="12" t="s">
        <v>34</v>
      </c>
      <c r="BK91" s="39">
        <f t="shared" si="9"/>
        <v>0</v>
      </c>
      <c r="BL91" s="12" t="s">
        <v>61</v>
      </c>
      <c r="BM91" s="12" t="s">
        <v>75</v>
      </c>
    </row>
    <row r="92" spans="2:65" s="1" customFormat="1" ht="28.15" customHeight="1">
      <c r="B92" s="103"/>
      <c r="C92" s="79">
        <v>12</v>
      </c>
      <c r="D92" s="79"/>
      <c r="E92" s="80"/>
      <c r="F92" s="140" t="s">
        <v>224</v>
      </c>
      <c r="G92" s="140"/>
      <c r="H92" s="140"/>
      <c r="I92" s="140"/>
      <c r="J92" s="81"/>
      <c r="K92" s="66"/>
      <c r="L92" s="138"/>
      <c r="M92" s="139"/>
      <c r="N92" s="123">
        <f t="shared" si="11"/>
        <v>0</v>
      </c>
      <c r="O92" s="124"/>
      <c r="P92" s="124"/>
      <c r="Q92" s="125"/>
      <c r="R92" s="88"/>
      <c r="T92" s="67" t="s">
        <v>6</v>
      </c>
      <c r="U92" s="20" t="s">
        <v>18</v>
      </c>
      <c r="V92" s="17"/>
      <c r="W92" s="68">
        <f t="shared" si="1"/>
        <v>0</v>
      </c>
      <c r="X92" s="68">
        <v>1</v>
      </c>
      <c r="Y92" s="68">
        <f t="shared" si="2"/>
        <v>0</v>
      </c>
      <c r="Z92" s="68">
        <v>0</v>
      </c>
      <c r="AA92" s="69">
        <f t="shared" si="3"/>
        <v>0</v>
      </c>
      <c r="AR92" s="12" t="s">
        <v>68</v>
      </c>
      <c r="AT92" s="12" t="s">
        <v>67</v>
      </c>
      <c r="AU92" s="12" t="s">
        <v>36</v>
      </c>
      <c r="AY92" s="12" t="s">
        <v>59</v>
      </c>
      <c r="BE92" s="39">
        <f t="shared" si="4"/>
        <v>0</v>
      </c>
      <c r="BF92" s="39">
        <f t="shared" si="5"/>
        <v>0</v>
      </c>
      <c r="BG92" s="39">
        <f t="shared" si="6"/>
        <v>0</v>
      </c>
      <c r="BH92" s="39">
        <f t="shared" si="7"/>
        <v>0</v>
      </c>
      <c r="BI92" s="39">
        <f t="shared" si="8"/>
        <v>0</v>
      </c>
      <c r="BJ92" s="12" t="s">
        <v>34</v>
      </c>
      <c r="BK92" s="39">
        <f t="shared" si="9"/>
        <v>0</v>
      </c>
      <c r="BL92" s="12" t="s">
        <v>61</v>
      </c>
      <c r="BM92" s="12" t="s">
        <v>76</v>
      </c>
    </row>
    <row r="93" spans="2:65" s="1" customFormat="1" ht="28.15" customHeight="1">
      <c r="B93" s="103"/>
      <c r="C93" s="79">
        <v>13</v>
      </c>
      <c r="D93" s="79"/>
      <c r="E93" s="80"/>
      <c r="F93" s="140" t="s">
        <v>225</v>
      </c>
      <c r="G93" s="140"/>
      <c r="H93" s="140"/>
      <c r="I93" s="140"/>
      <c r="J93" s="81"/>
      <c r="K93" s="66"/>
      <c r="L93" s="138"/>
      <c r="M93" s="139"/>
      <c r="N93" s="123">
        <f t="shared" si="11"/>
        <v>0</v>
      </c>
      <c r="O93" s="124"/>
      <c r="P93" s="124"/>
      <c r="Q93" s="125"/>
      <c r="R93" s="88"/>
      <c r="T93" s="67" t="s">
        <v>6</v>
      </c>
      <c r="U93" s="20" t="s">
        <v>18</v>
      </c>
      <c r="V93" s="17"/>
      <c r="W93" s="68">
        <f t="shared" si="1"/>
        <v>0</v>
      </c>
      <c r="X93" s="68">
        <v>1</v>
      </c>
      <c r="Y93" s="68">
        <f t="shared" si="2"/>
        <v>0</v>
      </c>
      <c r="Z93" s="68">
        <v>0</v>
      </c>
      <c r="AA93" s="69">
        <f t="shared" si="3"/>
        <v>0</v>
      </c>
      <c r="AR93" s="12" t="s">
        <v>68</v>
      </c>
      <c r="AT93" s="12" t="s">
        <v>67</v>
      </c>
      <c r="AU93" s="12" t="s">
        <v>36</v>
      </c>
      <c r="AY93" s="12" t="s">
        <v>59</v>
      </c>
      <c r="BE93" s="39">
        <f t="shared" si="4"/>
        <v>0</v>
      </c>
      <c r="BF93" s="39">
        <f t="shared" si="5"/>
        <v>0</v>
      </c>
      <c r="BG93" s="39">
        <f t="shared" si="6"/>
        <v>0</v>
      </c>
      <c r="BH93" s="39">
        <f t="shared" si="7"/>
        <v>0</v>
      </c>
      <c r="BI93" s="39">
        <f t="shared" si="8"/>
        <v>0</v>
      </c>
      <c r="BJ93" s="12" t="s">
        <v>34</v>
      </c>
      <c r="BK93" s="39">
        <f t="shared" si="9"/>
        <v>0</v>
      </c>
      <c r="BL93" s="12" t="s">
        <v>61</v>
      </c>
      <c r="BM93" s="12" t="s">
        <v>77</v>
      </c>
    </row>
    <row r="94" spans="2:65" s="1" customFormat="1" ht="43.5" customHeight="1">
      <c r="B94" s="103"/>
      <c r="C94" s="82">
        <v>14</v>
      </c>
      <c r="D94" s="82"/>
      <c r="E94" s="83"/>
      <c r="F94" s="140" t="s">
        <v>237</v>
      </c>
      <c r="G94" s="140"/>
      <c r="H94" s="140"/>
      <c r="I94" s="140"/>
      <c r="J94" s="81"/>
      <c r="K94" s="66"/>
      <c r="L94" s="138"/>
      <c r="M94" s="139"/>
      <c r="N94" s="123">
        <f t="shared" si="11"/>
        <v>0</v>
      </c>
      <c r="O94" s="124"/>
      <c r="P94" s="124"/>
      <c r="Q94" s="125"/>
      <c r="R94" s="88"/>
      <c r="T94" s="67" t="s">
        <v>6</v>
      </c>
      <c r="U94" s="20" t="s">
        <v>18</v>
      </c>
      <c r="V94" s="17"/>
      <c r="W94" s="68">
        <f t="shared" si="1"/>
        <v>0</v>
      </c>
      <c r="X94" s="68">
        <v>0.11439</v>
      </c>
      <c r="Y94" s="68">
        <f t="shared" si="2"/>
        <v>0</v>
      </c>
      <c r="Z94" s="68">
        <v>0</v>
      </c>
      <c r="AA94" s="69">
        <f t="shared" si="3"/>
        <v>0</v>
      </c>
      <c r="AR94" s="12" t="s">
        <v>61</v>
      </c>
      <c r="AT94" s="12" t="s">
        <v>60</v>
      </c>
      <c r="AU94" s="12" t="s">
        <v>36</v>
      </c>
      <c r="AY94" s="12" t="s">
        <v>59</v>
      </c>
      <c r="BE94" s="39">
        <f t="shared" si="4"/>
        <v>0</v>
      </c>
      <c r="BF94" s="39">
        <f t="shared" si="5"/>
        <v>0</v>
      </c>
      <c r="BG94" s="39">
        <f t="shared" si="6"/>
        <v>0</v>
      </c>
      <c r="BH94" s="39">
        <f t="shared" si="7"/>
        <v>0</v>
      </c>
      <c r="BI94" s="39">
        <f t="shared" si="8"/>
        <v>0</v>
      </c>
      <c r="BJ94" s="12" t="s">
        <v>34</v>
      </c>
      <c r="BK94" s="39">
        <f t="shared" si="9"/>
        <v>0</v>
      </c>
      <c r="BL94" s="12" t="s">
        <v>61</v>
      </c>
      <c r="BM94" s="12" t="s">
        <v>78</v>
      </c>
    </row>
    <row r="95" spans="2:65" s="1" customFormat="1" ht="42" customHeight="1">
      <c r="B95" s="103"/>
      <c r="C95" s="82">
        <v>15</v>
      </c>
      <c r="D95" s="82"/>
      <c r="E95" s="83"/>
      <c r="F95" s="144" t="s">
        <v>240</v>
      </c>
      <c r="G95" s="144"/>
      <c r="H95" s="144"/>
      <c r="I95" s="144"/>
      <c r="J95" s="84"/>
      <c r="K95" s="66"/>
      <c r="L95" s="138"/>
      <c r="M95" s="139"/>
      <c r="N95" s="123">
        <f t="shared" si="11"/>
        <v>0</v>
      </c>
      <c r="O95" s="124"/>
      <c r="P95" s="124"/>
      <c r="Q95" s="125"/>
      <c r="R95" s="88"/>
      <c r="T95" s="67" t="s">
        <v>6</v>
      </c>
      <c r="U95" s="20" t="s">
        <v>18</v>
      </c>
      <c r="V95" s="17"/>
      <c r="W95" s="68">
        <f t="shared" si="1"/>
        <v>0</v>
      </c>
      <c r="X95" s="68">
        <v>2.45343</v>
      </c>
      <c r="Y95" s="68">
        <f t="shared" si="2"/>
        <v>0</v>
      </c>
      <c r="Z95" s="68">
        <v>0</v>
      </c>
      <c r="AA95" s="69">
        <f t="shared" si="3"/>
        <v>0</v>
      </c>
      <c r="AR95" s="12" t="s">
        <v>61</v>
      </c>
      <c r="AT95" s="12" t="s">
        <v>60</v>
      </c>
      <c r="AU95" s="12" t="s">
        <v>36</v>
      </c>
      <c r="AY95" s="12" t="s">
        <v>59</v>
      </c>
      <c r="BE95" s="39">
        <f t="shared" si="4"/>
        <v>0</v>
      </c>
      <c r="BF95" s="39">
        <f t="shared" si="5"/>
        <v>0</v>
      </c>
      <c r="BG95" s="39">
        <f t="shared" si="6"/>
        <v>0</v>
      </c>
      <c r="BH95" s="39">
        <f t="shared" si="7"/>
        <v>0</v>
      </c>
      <c r="BI95" s="39">
        <f t="shared" si="8"/>
        <v>0</v>
      </c>
      <c r="BJ95" s="12" t="s">
        <v>34</v>
      </c>
      <c r="BK95" s="39">
        <f t="shared" si="9"/>
        <v>0</v>
      </c>
      <c r="BL95" s="12" t="s">
        <v>61</v>
      </c>
      <c r="BM95" s="12" t="s">
        <v>79</v>
      </c>
    </row>
    <row r="96" spans="2:65" s="1" customFormat="1" ht="25.5" customHeight="1">
      <c r="B96" s="103"/>
      <c r="C96" s="82">
        <v>16</v>
      </c>
      <c r="D96" s="82"/>
      <c r="E96" s="83"/>
      <c r="F96" s="137" t="s">
        <v>227</v>
      </c>
      <c r="G96" s="137"/>
      <c r="H96" s="137"/>
      <c r="I96" s="137"/>
      <c r="J96" s="84" t="s">
        <v>228</v>
      </c>
      <c r="K96" s="66"/>
      <c r="L96" s="138"/>
      <c r="M96" s="139"/>
      <c r="N96" s="123">
        <f t="shared" si="11"/>
        <v>0</v>
      </c>
      <c r="O96" s="124"/>
      <c r="P96" s="124"/>
      <c r="Q96" s="125"/>
      <c r="R96" s="88"/>
      <c r="T96" s="67" t="s">
        <v>6</v>
      </c>
      <c r="U96" s="20" t="s">
        <v>18</v>
      </c>
      <c r="V96" s="17"/>
      <c r="W96" s="68">
        <f t="shared" si="1"/>
        <v>0</v>
      </c>
      <c r="X96" s="68">
        <v>0.00812</v>
      </c>
      <c r="Y96" s="68">
        <f t="shared" si="2"/>
        <v>0</v>
      </c>
      <c r="Z96" s="68">
        <v>0</v>
      </c>
      <c r="AA96" s="69">
        <f t="shared" si="3"/>
        <v>0</v>
      </c>
      <c r="AR96" s="12" t="s">
        <v>61</v>
      </c>
      <c r="AT96" s="12" t="s">
        <v>60</v>
      </c>
      <c r="AU96" s="12" t="s">
        <v>36</v>
      </c>
      <c r="AY96" s="12" t="s">
        <v>59</v>
      </c>
      <c r="BE96" s="39">
        <f t="shared" si="4"/>
        <v>0</v>
      </c>
      <c r="BF96" s="39">
        <f t="shared" si="5"/>
        <v>0</v>
      </c>
      <c r="BG96" s="39">
        <f t="shared" si="6"/>
        <v>0</v>
      </c>
      <c r="BH96" s="39">
        <f t="shared" si="7"/>
        <v>0</v>
      </c>
      <c r="BI96" s="39">
        <f t="shared" si="8"/>
        <v>0</v>
      </c>
      <c r="BJ96" s="12" t="s">
        <v>34</v>
      </c>
      <c r="BK96" s="39">
        <f t="shared" si="9"/>
        <v>0</v>
      </c>
      <c r="BL96" s="12" t="s">
        <v>61</v>
      </c>
      <c r="BM96" s="12" t="s">
        <v>80</v>
      </c>
    </row>
    <row r="97" spans="2:65" s="1" customFormat="1" ht="25.5" customHeight="1">
      <c r="B97" s="103"/>
      <c r="C97" s="82">
        <v>17</v>
      </c>
      <c r="D97" s="82"/>
      <c r="E97" s="83"/>
      <c r="F97" s="137" t="s">
        <v>236</v>
      </c>
      <c r="G97" s="137"/>
      <c r="H97" s="137"/>
      <c r="I97" s="137"/>
      <c r="J97" s="84"/>
      <c r="K97" s="66"/>
      <c r="L97" s="138"/>
      <c r="M97" s="139"/>
      <c r="N97" s="123">
        <f t="shared" si="11"/>
        <v>0</v>
      </c>
      <c r="O97" s="124"/>
      <c r="P97" s="124"/>
      <c r="Q97" s="125"/>
      <c r="R97" s="88"/>
      <c r="T97" s="67" t="s">
        <v>6</v>
      </c>
      <c r="U97" s="20" t="s">
        <v>18</v>
      </c>
      <c r="V97" s="17"/>
      <c r="W97" s="68">
        <f t="shared" si="1"/>
        <v>0</v>
      </c>
      <c r="X97" s="68">
        <v>0.00973</v>
      </c>
      <c r="Y97" s="68">
        <f t="shared" si="2"/>
        <v>0</v>
      </c>
      <c r="Z97" s="68">
        <v>0</v>
      </c>
      <c r="AA97" s="69">
        <f t="shared" si="3"/>
        <v>0</v>
      </c>
      <c r="AR97" s="12" t="s">
        <v>61</v>
      </c>
      <c r="AT97" s="12" t="s">
        <v>60</v>
      </c>
      <c r="AU97" s="12" t="s">
        <v>36</v>
      </c>
      <c r="AY97" s="12" t="s">
        <v>59</v>
      </c>
      <c r="BE97" s="39">
        <f t="shared" si="4"/>
        <v>0</v>
      </c>
      <c r="BF97" s="39">
        <f t="shared" si="5"/>
        <v>0</v>
      </c>
      <c r="BG97" s="39">
        <f t="shared" si="6"/>
        <v>0</v>
      </c>
      <c r="BH97" s="39">
        <f t="shared" si="7"/>
        <v>0</v>
      </c>
      <c r="BI97" s="39">
        <f t="shared" si="8"/>
        <v>0</v>
      </c>
      <c r="BJ97" s="12" t="s">
        <v>34</v>
      </c>
      <c r="BK97" s="39">
        <f t="shared" si="9"/>
        <v>0</v>
      </c>
      <c r="BL97" s="12" t="s">
        <v>61</v>
      </c>
      <c r="BM97" s="12" t="s">
        <v>81</v>
      </c>
    </row>
    <row r="98" spans="2:65" s="1" customFormat="1" ht="25.15" customHeight="1">
      <c r="B98" s="103"/>
      <c r="C98" s="82">
        <v>18</v>
      </c>
      <c r="D98" s="82"/>
      <c r="E98" s="83"/>
      <c r="F98" s="137" t="s">
        <v>229</v>
      </c>
      <c r="G98" s="137"/>
      <c r="H98" s="137"/>
      <c r="I98" s="137"/>
      <c r="J98" s="84"/>
      <c r="K98" s="66"/>
      <c r="L98" s="138"/>
      <c r="M98" s="139"/>
      <c r="N98" s="123">
        <f t="shared" si="11"/>
        <v>0</v>
      </c>
      <c r="O98" s="124"/>
      <c r="P98" s="124"/>
      <c r="Q98" s="125"/>
      <c r="R98" s="88"/>
      <c r="T98" s="67" t="s">
        <v>6</v>
      </c>
      <c r="U98" s="20" t="s">
        <v>18</v>
      </c>
      <c r="V98" s="17"/>
      <c r="W98" s="68">
        <f t="shared" si="1"/>
        <v>0</v>
      </c>
      <c r="X98" s="68">
        <v>1.05516</v>
      </c>
      <c r="Y98" s="68">
        <f t="shared" si="2"/>
        <v>0</v>
      </c>
      <c r="Z98" s="68">
        <v>0</v>
      </c>
      <c r="AA98" s="69">
        <f t="shared" si="3"/>
        <v>0</v>
      </c>
      <c r="AR98" s="12" t="s">
        <v>61</v>
      </c>
      <c r="AT98" s="12" t="s">
        <v>60</v>
      </c>
      <c r="AU98" s="12" t="s">
        <v>36</v>
      </c>
      <c r="AY98" s="12" t="s">
        <v>59</v>
      </c>
      <c r="BE98" s="39">
        <f t="shared" si="4"/>
        <v>0</v>
      </c>
      <c r="BF98" s="39">
        <f t="shared" si="5"/>
        <v>0</v>
      </c>
      <c r="BG98" s="39">
        <f t="shared" si="6"/>
        <v>0</v>
      </c>
      <c r="BH98" s="39">
        <f t="shared" si="7"/>
        <v>0</v>
      </c>
      <c r="BI98" s="39">
        <f t="shared" si="8"/>
        <v>0</v>
      </c>
      <c r="BJ98" s="12" t="s">
        <v>34</v>
      </c>
      <c r="BK98" s="39">
        <f t="shared" si="9"/>
        <v>0</v>
      </c>
      <c r="BL98" s="12" t="s">
        <v>61</v>
      </c>
      <c r="BM98" s="12" t="s">
        <v>82</v>
      </c>
    </row>
    <row r="99" spans="2:65" s="1" customFormat="1" ht="25.15" customHeight="1">
      <c r="B99" s="103"/>
      <c r="C99" s="82">
        <v>19</v>
      </c>
      <c r="D99" s="82"/>
      <c r="E99" s="83"/>
      <c r="F99" s="137" t="s">
        <v>232</v>
      </c>
      <c r="G99" s="137"/>
      <c r="H99" s="137"/>
      <c r="I99" s="137"/>
      <c r="J99" s="84"/>
      <c r="K99" s="66"/>
      <c r="L99" s="138"/>
      <c r="M99" s="139"/>
      <c r="N99" s="123">
        <f t="shared" si="11"/>
        <v>0</v>
      </c>
      <c r="O99" s="124"/>
      <c r="P99" s="124"/>
      <c r="Q99" s="125"/>
      <c r="R99" s="88"/>
      <c r="T99" s="67" t="s">
        <v>6</v>
      </c>
      <c r="U99" s="20" t="s">
        <v>18</v>
      </c>
      <c r="V99" s="17"/>
      <c r="W99" s="68">
        <f t="shared" si="1"/>
        <v>0</v>
      </c>
      <c r="X99" s="68">
        <v>1.06277</v>
      </c>
      <c r="Y99" s="68">
        <f t="shared" si="2"/>
        <v>0</v>
      </c>
      <c r="Z99" s="68">
        <v>0</v>
      </c>
      <c r="AA99" s="69">
        <f t="shared" si="3"/>
        <v>0</v>
      </c>
      <c r="AR99" s="12" t="s">
        <v>61</v>
      </c>
      <c r="AT99" s="12" t="s">
        <v>60</v>
      </c>
      <c r="AU99" s="12" t="s">
        <v>36</v>
      </c>
      <c r="AY99" s="12" t="s">
        <v>59</v>
      </c>
      <c r="BE99" s="39">
        <f t="shared" si="4"/>
        <v>0</v>
      </c>
      <c r="BF99" s="39">
        <f t="shared" si="5"/>
        <v>0</v>
      </c>
      <c r="BG99" s="39">
        <f t="shared" si="6"/>
        <v>0</v>
      </c>
      <c r="BH99" s="39">
        <f t="shared" si="7"/>
        <v>0</v>
      </c>
      <c r="BI99" s="39">
        <f t="shared" si="8"/>
        <v>0</v>
      </c>
      <c r="BJ99" s="12" t="s">
        <v>34</v>
      </c>
      <c r="BK99" s="39">
        <f t="shared" si="9"/>
        <v>0</v>
      </c>
      <c r="BL99" s="12" t="s">
        <v>61</v>
      </c>
      <c r="BM99" s="12" t="s">
        <v>83</v>
      </c>
    </row>
    <row r="100" spans="2:65" s="1" customFormat="1" ht="25.15" customHeight="1">
      <c r="B100" s="103"/>
      <c r="C100" s="82">
        <v>20</v>
      </c>
      <c r="D100" s="82"/>
      <c r="E100" s="83"/>
      <c r="F100" s="137" t="s">
        <v>239</v>
      </c>
      <c r="G100" s="137"/>
      <c r="H100" s="137"/>
      <c r="I100" s="137"/>
      <c r="J100" s="84" t="s">
        <v>228</v>
      </c>
      <c r="K100" s="66"/>
      <c r="L100" s="138"/>
      <c r="M100" s="139"/>
      <c r="N100" s="123">
        <f t="shared" si="11"/>
        <v>0</v>
      </c>
      <c r="O100" s="124"/>
      <c r="P100" s="124"/>
      <c r="Q100" s="125"/>
      <c r="R100" s="88"/>
      <c r="T100" s="67" t="s">
        <v>6</v>
      </c>
      <c r="U100" s="20" t="s">
        <v>18</v>
      </c>
      <c r="V100" s="17"/>
      <c r="W100" s="68">
        <f t="shared" si="1"/>
        <v>0</v>
      </c>
      <c r="X100" s="68">
        <v>0.01709</v>
      </c>
      <c r="Y100" s="68">
        <f t="shared" si="2"/>
        <v>0</v>
      </c>
      <c r="Z100" s="68">
        <v>0</v>
      </c>
      <c r="AA100" s="69">
        <f t="shared" si="3"/>
        <v>0</v>
      </c>
      <c r="AR100" s="12" t="s">
        <v>61</v>
      </c>
      <c r="AT100" s="12" t="s">
        <v>60</v>
      </c>
      <c r="AU100" s="12" t="s">
        <v>36</v>
      </c>
      <c r="AY100" s="12" t="s">
        <v>59</v>
      </c>
      <c r="BE100" s="39">
        <f t="shared" si="4"/>
        <v>0</v>
      </c>
      <c r="BF100" s="39">
        <f t="shared" si="5"/>
        <v>0</v>
      </c>
      <c r="BG100" s="39">
        <f t="shared" si="6"/>
        <v>0</v>
      </c>
      <c r="BH100" s="39">
        <f t="shared" si="7"/>
        <v>0</v>
      </c>
      <c r="BI100" s="39">
        <f t="shared" si="8"/>
        <v>0</v>
      </c>
      <c r="BJ100" s="12" t="s">
        <v>34</v>
      </c>
      <c r="BK100" s="39">
        <f t="shared" si="9"/>
        <v>0</v>
      </c>
      <c r="BL100" s="12" t="s">
        <v>61</v>
      </c>
      <c r="BM100" s="12" t="s">
        <v>84</v>
      </c>
    </row>
    <row r="101" spans="2:65" s="1" customFormat="1" ht="25.15" customHeight="1">
      <c r="B101" s="103"/>
      <c r="C101" s="79">
        <v>21</v>
      </c>
      <c r="D101" s="79"/>
      <c r="E101" s="80"/>
      <c r="F101" s="137" t="s">
        <v>226</v>
      </c>
      <c r="G101" s="137"/>
      <c r="H101" s="137"/>
      <c r="I101" s="137"/>
      <c r="J101" s="81"/>
      <c r="K101" s="66"/>
      <c r="L101" s="138"/>
      <c r="M101" s="139"/>
      <c r="N101" s="123">
        <f aca="true" t="shared" si="12" ref="N101:N106">ROUND(L101*K101,2)</f>
        <v>0</v>
      </c>
      <c r="O101" s="124"/>
      <c r="P101" s="124"/>
      <c r="Q101" s="125"/>
      <c r="R101" s="88"/>
      <c r="T101" s="67" t="s">
        <v>6</v>
      </c>
      <c r="U101" s="20" t="s">
        <v>18</v>
      </c>
      <c r="V101" s="17"/>
      <c r="W101" s="68">
        <f t="shared" si="1"/>
        <v>0</v>
      </c>
      <c r="X101" s="68">
        <v>1</v>
      </c>
      <c r="Y101" s="68">
        <f t="shared" si="2"/>
        <v>0</v>
      </c>
      <c r="Z101" s="68">
        <v>0</v>
      </c>
      <c r="AA101" s="69">
        <f t="shared" si="3"/>
        <v>0</v>
      </c>
      <c r="AR101" s="12" t="s">
        <v>68</v>
      </c>
      <c r="AT101" s="12" t="s">
        <v>67</v>
      </c>
      <c r="AU101" s="12" t="s">
        <v>36</v>
      </c>
      <c r="AY101" s="12" t="s">
        <v>59</v>
      </c>
      <c r="BE101" s="39">
        <f t="shared" si="4"/>
        <v>0</v>
      </c>
      <c r="BF101" s="39">
        <f t="shared" si="5"/>
        <v>0</v>
      </c>
      <c r="BG101" s="39">
        <f t="shared" si="6"/>
        <v>0</v>
      </c>
      <c r="BH101" s="39">
        <f t="shared" si="7"/>
        <v>0</v>
      </c>
      <c r="BI101" s="39">
        <f t="shared" si="8"/>
        <v>0</v>
      </c>
      <c r="BJ101" s="12" t="s">
        <v>34</v>
      </c>
      <c r="BK101" s="39">
        <f t="shared" si="9"/>
        <v>0</v>
      </c>
      <c r="BL101" s="12" t="s">
        <v>61</v>
      </c>
      <c r="BM101" s="12" t="s">
        <v>85</v>
      </c>
    </row>
    <row r="102" spans="2:65" s="1" customFormat="1" ht="25.15" customHeight="1">
      <c r="B102" s="103"/>
      <c r="C102" s="79">
        <v>22</v>
      </c>
      <c r="D102" s="79"/>
      <c r="E102" s="80"/>
      <c r="F102" s="140"/>
      <c r="G102" s="140"/>
      <c r="H102" s="140"/>
      <c r="I102" s="140"/>
      <c r="J102" s="81"/>
      <c r="K102" s="66"/>
      <c r="L102" s="138"/>
      <c r="M102" s="139"/>
      <c r="N102" s="123">
        <f t="shared" si="12"/>
        <v>0</v>
      </c>
      <c r="O102" s="124"/>
      <c r="P102" s="124"/>
      <c r="Q102" s="125"/>
      <c r="R102" s="88"/>
      <c r="T102" s="67" t="s">
        <v>6</v>
      </c>
      <c r="U102" s="20" t="s">
        <v>18</v>
      </c>
      <c r="V102" s="17"/>
      <c r="W102" s="68">
        <f t="shared" si="1"/>
        <v>0</v>
      </c>
      <c r="X102" s="68">
        <v>1</v>
      </c>
      <c r="Y102" s="68">
        <f t="shared" si="2"/>
        <v>0</v>
      </c>
      <c r="Z102" s="68">
        <v>0</v>
      </c>
      <c r="AA102" s="69">
        <f t="shared" si="3"/>
        <v>0</v>
      </c>
      <c r="AR102" s="12" t="s">
        <v>68</v>
      </c>
      <c r="AT102" s="12" t="s">
        <v>67</v>
      </c>
      <c r="AU102" s="12" t="s">
        <v>36</v>
      </c>
      <c r="AY102" s="12" t="s">
        <v>59</v>
      </c>
      <c r="BE102" s="39">
        <f t="shared" si="4"/>
        <v>0</v>
      </c>
      <c r="BF102" s="39">
        <f t="shared" si="5"/>
        <v>0</v>
      </c>
      <c r="BG102" s="39">
        <f t="shared" si="6"/>
        <v>0</v>
      </c>
      <c r="BH102" s="39">
        <f t="shared" si="7"/>
        <v>0</v>
      </c>
      <c r="BI102" s="39">
        <f t="shared" si="8"/>
        <v>0</v>
      </c>
      <c r="BJ102" s="12" t="s">
        <v>34</v>
      </c>
      <c r="BK102" s="39">
        <f t="shared" si="9"/>
        <v>0</v>
      </c>
      <c r="BL102" s="12" t="s">
        <v>61</v>
      </c>
      <c r="BM102" s="12" t="s">
        <v>86</v>
      </c>
    </row>
    <row r="103" spans="2:65" s="1" customFormat="1" ht="25.15" customHeight="1">
      <c r="B103" s="103"/>
      <c r="C103" s="79">
        <v>23</v>
      </c>
      <c r="D103" s="79"/>
      <c r="E103" s="80"/>
      <c r="F103" s="140"/>
      <c r="G103" s="140"/>
      <c r="H103" s="140"/>
      <c r="I103" s="140"/>
      <c r="J103" s="81"/>
      <c r="K103" s="66"/>
      <c r="L103" s="138"/>
      <c r="M103" s="139"/>
      <c r="N103" s="123">
        <f t="shared" si="12"/>
        <v>0</v>
      </c>
      <c r="O103" s="124"/>
      <c r="P103" s="124"/>
      <c r="Q103" s="125"/>
      <c r="R103" s="88"/>
      <c r="T103" s="67" t="s">
        <v>6</v>
      </c>
      <c r="U103" s="20" t="s">
        <v>18</v>
      </c>
      <c r="V103" s="17"/>
      <c r="W103" s="68">
        <f t="shared" si="1"/>
        <v>0</v>
      </c>
      <c r="X103" s="68">
        <v>1</v>
      </c>
      <c r="Y103" s="68">
        <f t="shared" si="2"/>
        <v>0</v>
      </c>
      <c r="Z103" s="68">
        <v>0</v>
      </c>
      <c r="AA103" s="69">
        <f t="shared" si="3"/>
        <v>0</v>
      </c>
      <c r="AR103" s="12" t="s">
        <v>68</v>
      </c>
      <c r="AT103" s="12" t="s">
        <v>67</v>
      </c>
      <c r="AU103" s="12" t="s">
        <v>36</v>
      </c>
      <c r="AY103" s="12" t="s">
        <v>59</v>
      </c>
      <c r="BE103" s="39">
        <f t="shared" si="4"/>
        <v>0</v>
      </c>
      <c r="BF103" s="39">
        <f t="shared" si="5"/>
        <v>0</v>
      </c>
      <c r="BG103" s="39">
        <f t="shared" si="6"/>
        <v>0</v>
      </c>
      <c r="BH103" s="39">
        <f t="shared" si="7"/>
        <v>0</v>
      </c>
      <c r="BI103" s="39">
        <f t="shared" si="8"/>
        <v>0</v>
      </c>
      <c r="BJ103" s="12" t="s">
        <v>34</v>
      </c>
      <c r="BK103" s="39">
        <f t="shared" si="9"/>
        <v>0</v>
      </c>
      <c r="BL103" s="12" t="s">
        <v>61</v>
      </c>
      <c r="BM103" s="12" t="s">
        <v>87</v>
      </c>
    </row>
    <row r="104" spans="2:65" s="1" customFormat="1" ht="25.15" customHeight="1">
      <c r="B104" s="103"/>
      <c r="C104" s="82">
        <v>28</v>
      </c>
      <c r="D104" s="82"/>
      <c r="E104" s="83"/>
      <c r="F104" s="137"/>
      <c r="G104" s="137"/>
      <c r="H104" s="137"/>
      <c r="I104" s="137"/>
      <c r="J104" s="84"/>
      <c r="K104" s="66"/>
      <c r="L104" s="138"/>
      <c r="M104" s="139"/>
      <c r="N104" s="123">
        <f t="shared" si="12"/>
        <v>0</v>
      </c>
      <c r="O104" s="124"/>
      <c r="P104" s="124"/>
      <c r="Q104" s="125"/>
      <c r="R104" s="88"/>
      <c r="T104" s="67" t="s">
        <v>6</v>
      </c>
      <c r="U104" s="20" t="s">
        <v>18</v>
      </c>
      <c r="V104" s="17"/>
      <c r="W104" s="68">
        <f t="shared" si="1"/>
        <v>0</v>
      </c>
      <c r="X104" s="68">
        <v>0</v>
      </c>
      <c r="Y104" s="68">
        <f t="shared" si="2"/>
        <v>0</v>
      </c>
      <c r="Z104" s="68">
        <v>0</v>
      </c>
      <c r="AA104" s="69">
        <f t="shared" si="3"/>
        <v>0</v>
      </c>
      <c r="AR104" s="12" t="s">
        <v>61</v>
      </c>
      <c r="AT104" s="12" t="s">
        <v>60</v>
      </c>
      <c r="AU104" s="12" t="s">
        <v>36</v>
      </c>
      <c r="AY104" s="12" t="s">
        <v>59</v>
      </c>
      <c r="BE104" s="39">
        <f t="shared" si="4"/>
        <v>0</v>
      </c>
      <c r="BF104" s="39">
        <f t="shared" si="5"/>
        <v>0</v>
      </c>
      <c r="BG104" s="39">
        <f t="shared" si="6"/>
        <v>0</v>
      </c>
      <c r="BH104" s="39">
        <f t="shared" si="7"/>
        <v>0</v>
      </c>
      <c r="BI104" s="39">
        <f t="shared" si="8"/>
        <v>0</v>
      </c>
      <c r="BJ104" s="12" t="s">
        <v>34</v>
      </c>
      <c r="BK104" s="39">
        <f t="shared" si="9"/>
        <v>0</v>
      </c>
      <c r="BL104" s="12" t="s">
        <v>61</v>
      </c>
      <c r="BM104" s="12" t="s">
        <v>88</v>
      </c>
    </row>
    <row r="105" spans="2:65" s="1" customFormat="1" ht="25.15" customHeight="1">
      <c r="B105" s="103"/>
      <c r="C105" s="82">
        <v>29</v>
      </c>
      <c r="D105" s="82"/>
      <c r="E105" s="83"/>
      <c r="F105" s="137"/>
      <c r="G105" s="137"/>
      <c r="H105" s="137"/>
      <c r="I105" s="137"/>
      <c r="J105" s="84"/>
      <c r="K105" s="66"/>
      <c r="L105" s="138"/>
      <c r="M105" s="139"/>
      <c r="N105" s="123">
        <f t="shared" si="12"/>
        <v>0</v>
      </c>
      <c r="O105" s="124"/>
      <c r="P105" s="124"/>
      <c r="Q105" s="125"/>
      <c r="R105" s="88"/>
      <c r="T105" s="67" t="s">
        <v>6</v>
      </c>
      <c r="U105" s="20" t="s">
        <v>18</v>
      </c>
      <c r="V105" s="17"/>
      <c r="W105" s="68">
        <f t="shared" si="1"/>
        <v>0</v>
      </c>
      <c r="X105" s="68">
        <v>1.05156</v>
      </c>
      <c r="Y105" s="68">
        <f t="shared" si="2"/>
        <v>0</v>
      </c>
      <c r="Z105" s="68">
        <v>0</v>
      </c>
      <c r="AA105" s="69">
        <f t="shared" si="3"/>
        <v>0</v>
      </c>
      <c r="AR105" s="12" t="s">
        <v>61</v>
      </c>
      <c r="AT105" s="12" t="s">
        <v>60</v>
      </c>
      <c r="AU105" s="12" t="s">
        <v>36</v>
      </c>
      <c r="AY105" s="12" t="s">
        <v>59</v>
      </c>
      <c r="BE105" s="39">
        <f t="shared" si="4"/>
        <v>0</v>
      </c>
      <c r="BF105" s="39">
        <f t="shared" si="5"/>
        <v>0</v>
      </c>
      <c r="BG105" s="39">
        <f t="shared" si="6"/>
        <v>0</v>
      </c>
      <c r="BH105" s="39">
        <f t="shared" si="7"/>
        <v>0</v>
      </c>
      <c r="BI105" s="39">
        <f t="shared" si="8"/>
        <v>0</v>
      </c>
      <c r="BJ105" s="12" t="s">
        <v>34</v>
      </c>
      <c r="BK105" s="39">
        <f t="shared" si="9"/>
        <v>0</v>
      </c>
      <c r="BL105" s="12" t="s">
        <v>61</v>
      </c>
      <c r="BM105" s="12" t="s">
        <v>89</v>
      </c>
    </row>
    <row r="106" spans="2:65" s="1" customFormat="1" ht="25.15" customHeight="1">
      <c r="B106" s="103"/>
      <c r="C106" s="82">
        <v>30</v>
      </c>
      <c r="D106" s="82"/>
      <c r="E106" s="83"/>
      <c r="F106" s="137"/>
      <c r="G106" s="137"/>
      <c r="H106" s="137"/>
      <c r="I106" s="137"/>
      <c r="J106" s="84"/>
      <c r="K106" s="66"/>
      <c r="L106" s="138"/>
      <c r="M106" s="139"/>
      <c r="N106" s="123">
        <f t="shared" si="12"/>
        <v>0</v>
      </c>
      <c r="O106" s="124"/>
      <c r="P106" s="124"/>
      <c r="Q106" s="125"/>
      <c r="R106" s="88"/>
      <c r="T106" s="67" t="s">
        <v>6</v>
      </c>
      <c r="U106" s="20" t="s">
        <v>18</v>
      </c>
      <c r="V106" s="17"/>
      <c r="W106" s="68">
        <f t="shared" si="1"/>
        <v>0</v>
      </c>
      <c r="X106" s="68">
        <v>0.01103</v>
      </c>
      <c r="Y106" s="68">
        <f t="shared" si="2"/>
        <v>0</v>
      </c>
      <c r="Z106" s="68">
        <v>0</v>
      </c>
      <c r="AA106" s="69">
        <f t="shared" si="3"/>
        <v>0</v>
      </c>
      <c r="AR106" s="12" t="s">
        <v>61</v>
      </c>
      <c r="AT106" s="12" t="s">
        <v>60</v>
      </c>
      <c r="AU106" s="12" t="s">
        <v>36</v>
      </c>
      <c r="AY106" s="12" t="s">
        <v>59</v>
      </c>
      <c r="BE106" s="39">
        <f t="shared" si="4"/>
        <v>0</v>
      </c>
      <c r="BF106" s="39">
        <f t="shared" si="5"/>
        <v>0</v>
      </c>
      <c r="BG106" s="39">
        <f t="shared" si="6"/>
        <v>0</v>
      </c>
      <c r="BH106" s="39">
        <f t="shared" si="7"/>
        <v>0</v>
      </c>
      <c r="BI106" s="39">
        <f t="shared" si="8"/>
        <v>0</v>
      </c>
      <c r="BJ106" s="12" t="s">
        <v>34</v>
      </c>
      <c r="BK106" s="39">
        <f t="shared" si="9"/>
        <v>0</v>
      </c>
      <c r="BL106" s="12" t="s">
        <v>61</v>
      </c>
      <c r="BM106" s="12" t="s">
        <v>90</v>
      </c>
    </row>
    <row r="107" spans="2:65" s="1" customFormat="1" ht="25.15" customHeight="1">
      <c r="B107" s="103"/>
      <c r="C107" s="82">
        <v>42</v>
      </c>
      <c r="D107" s="82"/>
      <c r="E107" s="83"/>
      <c r="F107" s="132" t="s">
        <v>234</v>
      </c>
      <c r="G107" s="133"/>
      <c r="H107" s="133"/>
      <c r="I107" s="134"/>
      <c r="J107" s="84"/>
      <c r="K107" s="85"/>
      <c r="L107" s="135"/>
      <c r="M107" s="136"/>
      <c r="N107" s="124">
        <f>SUM(N81:Q106)</f>
        <v>0</v>
      </c>
      <c r="O107" s="124"/>
      <c r="P107" s="124"/>
      <c r="Q107" s="125"/>
      <c r="R107" s="88"/>
      <c r="T107" s="67" t="s">
        <v>6</v>
      </c>
      <c r="U107" s="20" t="s">
        <v>18</v>
      </c>
      <c r="V107" s="17"/>
      <c r="W107" s="68">
        <f t="shared" si="1"/>
        <v>0</v>
      </c>
      <c r="X107" s="68">
        <v>0.00013</v>
      </c>
      <c r="Y107" s="68">
        <f t="shared" si="2"/>
        <v>0</v>
      </c>
      <c r="Z107" s="68">
        <v>0</v>
      </c>
      <c r="AA107" s="69">
        <f t="shared" si="3"/>
        <v>0</v>
      </c>
      <c r="AR107" s="12" t="s">
        <v>61</v>
      </c>
      <c r="AT107" s="12" t="s">
        <v>60</v>
      </c>
      <c r="AU107" s="12" t="s">
        <v>36</v>
      </c>
      <c r="AY107" s="12" t="s">
        <v>59</v>
      </c>
      <c r="BE107" s="39">
        <f t="shared" si="4"/>
        <v>0</v>
      </c>
      <c r="BF107" s="39">
        <f t="shared" si="5"/>
        <v>0</v>
      </c>
      <c r="BG107" s="39">
        <f t="shared" si="6"/>
        <v>0</v>
      </c>
      <c r="BH107" s="39">
        <f t="shared" si="7"/>
        <v>0</v>
      </c>
      <c r="BI107" s="39">
        <f t="shared" si="8"/>
        <v>0</v>
      </c>
      <c r="BJ107" s="12" t="s">
        <v>34</v>
      </c>
      <c r="BK107" s="39">
        <f t="shared" si="9"/>
        <v>0</v>
      </c>
      <c r="BL107" s="12" t="s">
        <v>61</v>
      </c>
      <c r="BM107" s="12" t="s">
        <v>91</v>
      </c>
    </row>
    <row r="108" spans="2:65" s="1" customFormat="1" ht="38.25" customHeight="1">
      <c r="B108" s="106"/>
      <c r="C108" s="107"/>
      <c r="D108" s="118"/>
      <c r="E108" s="119" t="s">
        <v>233</v>
      </c>
      <c r="F108" s="107"/>
      <c r="G108" s="107"/>
      <c r="H108" s="107"/>
      <c r="I108" s="107"/>
      <c r="J108" s="107"/>
      <c r="K108" s="107"/>
      <c r="L108" s="107"/>
      <c r="M108" s="107"/>
      <c r="N108" s="129"/>
      <c r="O108" s="130"/>
      <c r="P108" s="130"/>
      <c r="Q108" s="131"/>
      <c r="R108" s="88"/>
      <c r="T108" s="67" t="s">
        <v>6</v>
      </c>
      <c r="U108" s="20" t="s">
        <v>18</v>
      </c>
      <c r="V108" s="17"/>
      <c r="W108" s="68" t="e">
        <f>V108*#REF!</f>
        <v>#REF!</v>
      </c>
      <c r="X108" s="68">
        <v>0</v>
      </c>
      <c r="Y108" s="68" t="e">
        <f>X108*#REF!</f>
        <v>#REF!</v>
      </c>
      <c r="Z108" s="68">
        <v>0</v>
      </c>
      <c r="AA108" s="69" t="e">
        <f>Z108*#REF!</f>
        <v>#REF!</v>
      </c>
      <c r="AR108" s="12" t="s">
        <v>61</v>
      </c>
      <c r="AT108" s="12" t="s">
        <v>60</v>
      </c>
      <c r="AU108" s="12" t="s">
        <v>36</v>
      </c>
      <c r="AY108" s="12" t="s">
        <v>59</v>
      </c>
      <c r="BE108" s="39" t="e">
        <f>IF(U108="základní",#REF!,0)</f>
        <v>#REF!</v>
      </c>
      <c r="BF108" s="39">
        <f>IF(U108="snížená",#REF!,0)</f>
        <v>0</v>
      </c>
      <c r="BG108" s="39">
        <f>IF(U108="zákl. přenesená",#REF!,0)</f>
        <v>0</v>
      </c>
      <c r="BH108" s="39">
        <f>IF(U108="sníž. přenesená",#REF!,0)</f>
        <v>0</v>
      </c>
      <c r="BI108" s="39">
        <f>IF(U108="nulová",#REF!,0)</f>
        <v>0</v>
      </c>
      <c r="BJ108" s="12" t="s">
        <v>34</v>
      </c>
      <c r="BK108" s="39" t="e">
        <f>ROUND(#REF!*#REF!,2)</f>
        <v>#REF!</v>
      </c>
      <c r="BL108" s="12" t="s">
        <v>61</v>
      </c>
      <c r="BM108" s="12" t="s">
        <v>92</v>
      </c>
    </row>
    <row r="109" spans="1:51" s="5" customFormat="1" ht="16.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 s="70"/>
      <c r="T109" s="71"/>
      <c r="U109" s="70"/>
      <c r="V109" s="70"/>
      <c r="W109" s="70"/>
      <c r="X109" s="70"/>
      <c r="Y109" s="70"/>
      <c r="Z109" s="70"/>
      <c r="AA109" s="72"/>
      <c r="AT109" s="73" t="s">
        <v>63</v>
      </c>
      <c r="AU109" s="73" t="s">
        <v>36</v>
      </c>
      <c r="AV109" s="5" t="s">
        <v>36</v>
      </c>
      <c r="AW109" s="5" t="s">
        <v>14</v>
      </c>
      <c r="AX109" s="5" t="s">
        <v>32</v>
      </c>
      <c r="AY109" s="73" t="s">
        <v>59</v>
      </c>
    </row>
    <row r="110" spans="1:51" s="6" customFormat="1" ht="16.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 s="74"/>
      <c r="T110" s="75"/>
      <c r="U110" s="74"/>
      <c r="V110" s="74"/>
      <c r="W110" s="74"/>
      <c r="X110" s="74"/>
      <c r="Y110" s="74"/>
      <c r="Z110" s="74"/>
      <c r="AA110" s="76"/>
      <c r="AT110" s="77" t="s">
        <v>63</v>
      </c>
      <c r="AU110" s="77" t="s">
        <v>36</v>
      </c>
      <c r="AV110" s="6" t="s">
        <v>61</v>
      </c>
      <c r="AW110" s="6" t="s">
        <v>14</v>
      </c>
      <c r="AX110" s="6" t="s">
        <v>34</v>
      </c>
      <c r="AY110" s="77" t="s">
        <v>59</v>
      </c>
    </row>
    <row r="111" spans="1:65" s="1" customFormat="1" ht="38.2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 s="88"/>
      <c r="T111" s="67" t="s">
        <v>6</v>
      </c>
      <c r="U111" s="20" t="s">
        <v>18</v>
      </c>
      <c r="V111" s="17"/>
      <c r="W111" s="68" t="e">
        <f>V111*#REF!</f>
        <v>#REF!</v>
      </c>
      <c r="X111" s="68">
        <v>0</v>
      </c>
      <c r="Y111" s="68" t="e">
        <f>X111*#REF!</f>
        <v>#REF!</v>
      </c>
      <c r="Z111" s="68">
        <v>1.6</v>
      </c>
      <c r="AA111" s="69" t="e">
        <f>Z111*#REF!</f>
        <v>#REF!</v>
      </c>
      <c r="AR111" s="12" t="s">
        <v>61</v>
      </c>
      <c r="AT111" s="12" t="s">
        <v>60</v>
      </c>
      <c r="AU111" s="12" t="s">
        <v>36</v>
      </c>
      <c r="AY111" s="12" t="s">
        <v>59</v>
      </c>
      <c r="BE111" s="39" t="e">
        <f>IF(U111="základní",#REF!,0)</f>
        <v>#REF!</v>
      </c>
      <c r="BF111" s="39">
        <f>IF(U111="snížená",#REF!,0)</f>
        <v>0</v>
      </c>
      <c r="BG111" s="39">
        <f>IF(U111="zákl. přenesená",#REF!,0)</f>
        <v>0</v>
      </c>
      <c r="BH111" s="39">
        <f>IF(U111="sníž. přenesená",#REF!,0)</f>
        <v>0</v>
      </c>
      <c r="BI111" s="39">
        <f>IF(U111="nulová",#REF!,0)</f>
        <v>0</v>
      </c>
      <c r="BJ111" s="12" t="s">
        <v>34</v>
      </c>
      <c r="BK111" s="39" t="e">
        <f>ROUND(#REF!*#REF!,2)</f>
        <v>#REF!</v>
      </c>
      <c r="BL111" s="12" t="s">
        <v>61</v>
      </c>
      <c r="BM111" s="12" t="s">
        <v>93</v>
      </c>
    </row>
    <row r="112" spans="1:51" s="5" customFormat="1" ht="16.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 s="70"/>
      <c r="T112" s="71"/>
      <c r="U112" s="70"/>
      <c r="V112" s="70"/>
      <c r="W112" s="70"/>
      <c r="X112" s="70"/>
      <c r="Y112" s="70"/>
      <c r="Z112" s="70"/>
      <c r="AA112" s="72"/>
      <c r="AT112" s="73" t="s">
        <v>63</v>
      </c>
      <c r="AU112" s="73" t="s">
        <v>36</v>
      </c>
      <c r="AV112" s="5" t="s">
        <v>36</v>
      </c>
      <c r="AW112" s="5" t="s">
        <v>14</v>
      </c>
      <c r="AX112" s="5" t="s">
        <v>32</v>
      </c>
      <c r="AY112" s="73" t="s">
        <v>59</v>
      </c>
    </row>
    <row r="113" spans="1:51" s="5" customFormat="1" ht="16.5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 s="70"/>
      <c r="T113" s="71"/>
      <c r="U113" s="70"/>
      <c r="V113" s="70"/>
      <c r="W113" s="70"/>
      <c r="X113" s="70"/>
      <c r="Y113" s="70"/>
      <c r="Z113" s="70"/>
      <c r="AA113" s="72"/>
      <c r="AT113" s="73" t="s">
        <v>63</v>
      </c>
      <c r="AU113" s="73" t="s">
        <v>36</v>
      </c>
      <c r="AV113" s="5" t="s">
        <v>36</v>
      </c>
      <c r="AW113" s="5" t="s">
        <v>14</v>
      </c>
      <c r="AX113" s="5" t="s">
        <v>32</v>
      </c>
      <c r="AY113" s="73" t="s">
        <v>59</v>
      </c>
    </row>
    <row r="114" spans="1:51" s="6" customFormat="1" ht="16.5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 s="74"/>
      <c r="T114" s="75"/>
      <c r="U114" s="74"/>
      <c r="V114" s="74"/>
      <c r="W114" s="74"/>
      <c r="X114" s="74"/>
      <c r="Y114" s="74"/>
      <c r="Z114" s="74"/>
      <c r="AA114" s="76"/>
      <c r="AT114" s="77" t="s">
        <v>63</v>
      </c>
      <c r="AU114" s="77" t="s">
        <v>36</v>
      </c>
      <c r="AV114" s="6" t="s">
        <v>61</v>
      </c>
      <c r="AW114" s="6" t="s">
        <v>14</v>
      </c>
      <c r="AX114" s="6" t="s">
        <v>34</v>
      </c>
      <c r="AY114" s="77" t="s">
        <v>59</v>
      </c>
    </row>
    <row r="115" spans="1:65" s="1" customFormat="1" ht="38.25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 s="88"/>
      <c r="T115" s="67" t="s">
        <v>6</v>
      </c>
      <c r="U115" s="20" t="s">
        <v>18</v>
      </c>
      <c r="V115" s="17"/>
      <c r="W115" s="68" t="e">
        <f>V115*#REF!</f>
        <v>#REF!</v>
      </c>
      <c r="X115" s="68">
        <v>0</v>
      </c>
      <c r="Y115" s="68" t="e">
        <f>X115*#REF!</f>
        <v>#REF!</v>
      </c>
      <c r="Z115" s="68">
        <v>2.2</v>
      </c>
      <c r="AA115" s="69" t="e">
        <f>Z115*#REF!</f>
        <v>#REF!</v>
      </c>
      <c r="AR115" s="12" t="s">
        <v>61</v>
      </c>
      <c r="AT115" s="12" t="s">
        <v>60</v>
      </c>
      <c r="AU115" s="12" t="s">
        <v>36</v>
      </c>
      <c r="AY115" s="12" t="s">
        <v>59</v>
      </c>
      <c r="BE115" s="39" t="e">
        <f>IF(U115="základní",#REF!,0)</f>
        <v>#REF!</v>
      </c>
      <c r="BF115" s="39">
        <f>IF(U115="snížená",#REF!,0)</f>
        <v>0</v>
      </c>
      <c r="BG115" s="39">
        <f>IF(U115="zákl. přenesená",#REF!,0)</f>
        <v>0</v>
      </c>
      <c r="BH115" s="39">
        <f>IF(U115="sníž. přenesená",#REF!,0)</f>
        <v>0</v>
      </c>
      <c r="BI115" s="39">
        <f>IF(U115="nulová",#REF!,0)</f>
        <v>0</v>
      </c>
      <c r="BJ115" s="12" t="s">
        <v>34</v>
      </c>
      <c r="BK115" s="39" t="e">
        <f>ROUND(#REF!*#REF!,2)</f>
        <v>#REF!</v>
      </c>
      <c r="BL115" s="12" t="s">
        <v>61</v>
      </c>
      <c r="BM115" s="12" t="s">
        <v>94</v>
      </c>
    </row>
    <row r="116" spans="1:51" s="5" customFormat="1" ht="16.5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 s="70"/>
      <c r="T116" s="71"/>
      <c r="U116" s="70"/>
      <c r="V116" s="70"/>
      <c r="W116" s="70"/>
      <c r="X116" s="70"/>
      <c r="Y116" s="70"/>
      <c r="Z116" s="70"/>
      <c r="AA116" s="72"/>
      <c r="AT116" s="73" t="s">
        <v>63</v>
      </c>
      <c r="AU116" s="73" t="s">
        <v>36</v>
      </c>
      <c r="AV116" s="5" t="s">
        <v>36</v>
      </c>
      <c r="AW116" s="5" t="s">
        <v>14</v>
      </c>
      <c r="AX116" s="5" t="s">
        <v>32</v>
      </c>
      <c r="AY116" s="73" t="s">
        <v>59</v>
      </c>
    </row>
    <row r="117" spans="1:51" s="5" customFormat="1" ht="16.5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 s="70"/>
      <c r="T117" s="71"/>
      <c r="U117" s="70"/>
      <c r="V117" s="70"/>
      <c r="W117" s="70"/>
      <c r="X117" s="70"/>
      <c r="Y117" s="70"/>
      <c r="Z117" s="70"/>
      <c r="AA117" s="72"/>
      <c r="AT117" s="73" t="s">
        <v>63</v>
      </c>
      <c r="AU117" s="73" t="s">
        <v>36</v>
      </c>
      <c r="AV117" s="5" t="s">
        <v>36</v>
      </c>
      <c r="AW117" s="5" t="s">
        <v>14</v>
      </c>
      <c r="AX117" s="5" t="s">
        <v>32</v>
      </c>
      <c r="AY117" s="73" t="s">
        <v>59</v>
      </c>
    </row>
    <row r="118" spans="1:51" s="6" customFormat="1" ht="16.5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 s="74"/>
      <c r="T118" s="75"/>
      <c r="U118" s="74"/>
      <c r="V118" s="74"/>
      <c r="W118" s="74"/>
      <c r="X118" s="74"/>
      <c r="Y118" s="74"/>
      <c r="Z118" s="74"/>
      <c r="AA118" s="76"/>
      <c r="AT118" s="77" t="s">
        <v>63</v>
      </c>
      <c r="AU118" s="77" t="s">
        <v>36</v>
      </c>
      <c r="AV118" s="6" t="s">
        <v>61</v>
      </c>
      <c r="AW118" s="6" t="s">
        <v>14</v>
      </c>
      <c r="AX118" s="6" t="s">
        <v>34</v>
      </c>
      <c r="AY118" s="77" t="s">
        <v>59</v>
      </c>
    </row>
    <row r="119" spans="1:65" s="1" customFormat="1" ht="25.5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 s="88"/>
      <c r="T119" s="67" t="s">
        <v>6</v>
      </c>
      <c r="U119" s="20" t="s">
        <v>18</v>
      </c>
      <c r="V119" s="17"/>
      <c r="W119" s="68" t="e">
        <f>V119*#REF!</f>
        <v>#REF!</v>
      </c>
      <c r="X119" s="68">
        <v>0</v>
      </c>
      <c r="Y119" s="68" t="e">
        <f>X119*#REF!</f>
        <v>#REF!</v>
      </c>
      <c r="Z119" s="68">
        <v>1.4</v>
      </c>
      <c r="AA119" s="69" t="e">
        <f>Z119*#REF!</f>
        <v>#REF!</v>
      </c>
      <c r="AR119" s="12" t="s">
        <v>61</v>
      </c>
      <c r="AT119" s="12" t="s">
        <v>60</v>
      </c>
      <c r="AU119" s="12" t="s">
        <v>36</v>
      </c>
      <c r="AY119" s="12" t="s">
        <v>59</v>
      </c>
      <c r="BE119" s="39" t="e">
        <f>IF(U119="základní",#REF!,0)</f>
        <v>#REF!</v>
      </c>
      <c r="BF119" s="39">
        <f>IF(U119="snížená",#REF!,0)</f>
        <v>0</v>
      </c>
      <c r="BG119" s="39">
        <f>IF(U119="zákl. přenesená",#REF!,0)</f>
        <v>0</v>
      </c>
      <c r="BH119" s="39">
        <f>IF(U119="sníž. přenesená",#REF!,0)</f>
        <v>0</v>
      </c>
      <c r="BI119" s="39">
        <f>IF(U119="nulová",#REF!,0)</f>
        <v>0</v>
      </c>
      <c r="BJ119" s="12" t="s">
        <v>34</v>
      </c>
      <c r="BK119" s="39" t="e">
        <f>ROUND(#REF!*#REF!,2)</f>
        <v>#REF!</v>
      </c>
      <c r="BL119" s="12" t="s">
        <v>61</v>
      </c>
      <c r="BM119" s="12" t="s">
        <v>95</v>
      </c>
    </row>
    <row r="120" spans="1:51" s="5" customFormat="1" ht="16.5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 s="70"/>
      <c r="T120" s="71"/>
      <c r="U120" s="70"/>
      <c r="V120" s="70"/>
      <c r="W120" s="70"/>
      <c r="X120" s="70"/>
      <c r="Y120" s="70"/>
      <c r="Z120" s="70"/>
      <c r="AA120" s="72"/>
      <c r="AT120" s="73" t="s">
        <v>63</v>
      </c>
      <c r="AU120" s="73" t="s">
        <v>36</v>
      </c>
      <c r="AV120" s="5" t="s">
        <v>36</v>
      </c>
      <c r="AW120" s="5" t="s">
        <v>14</v>
      </c>
      <c r="AX120" s="5" t="s">
        <v>32</v>
      </c>
      <c r="AY120" s="73" t="s">
        <v>59</v>
      </c>
    </row>
    <row r="121" spans="1:51" s="5" customFormat="1" ht="16.5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 s="70"/>
      <c r="T121" s="71"/>
      <c r="U121" s="70"/>
      <c r="V121" s="70"/>
      <c r="W121" s="70"/>
      <c r="X121" s="70"/>
      <c r="Y121" s="70"/>
      <c r="Z121" s="70"/>
      <c r="AA121" s="72"/>
      <c r="AT121" s="73" t="s">
        <v>63</v>
      </c>
      <c r="AU121" s="73" t="s">
        <v>36</v>
      </c>
      <c r="AV121" s="5" t="s">
        <v>36</v>
      </c>
      <c r="AW121" s="5" t="s">
        <v>14</v>
      </c>
      <c r="AX121" s="5" t="s">
        <v>32</v>
      </c>
      <c r="AY121" s="73" t="s">
        <v>59</v>
      </c>
    </row>
    <row r="122" spans="1:51" s="5" customFormat="1" ht="16.5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 s="70"/>
      <c r="T122" s="71"/>
      <c r="U122" s="70"/>
      <c r="V122" s="70"/>
      <c r="W122" s="70"/>
      <c r="X122" s="70"/>
      <c r="Y122" s="70"/>
      <c r="Z122" s="70"/>
      <c r="AA122" s="72"/>
      <c r="AT122" s="73" t="s">
        <v>63</v>
      </c>
      <c r="AU122" s="73" t="s">
        <v>36</v>
      </c>
      <c r="AV122" s="5" t="s">
        <v>36</v>
      </c>
      <c r="AW122" s="5" t="s">
        <v>14</v>
      </c>
      <c r="AX122" s="5" t="s">
        <v>32</v>
      </c>
      <c r="AY122" s="73" t="s">
        <v>59</v>
      </c>
    </row>
    <row r="123" spans="1:51" s="6" customFormat="1" ht="16.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 s="74"/>
      <c r="T123" s="75"/>
      <c r="U123" s="74"/>
      <c r="V123" s="74"/>
      <c r="W123" s="74"/>
      <c r="X123" s="74"/>
      <c r="Y123" s="74"/>
      <c r="Z123" s="74"/>
      <c r="AA123" s="76"/>
      <c r="AT123" s="77" t="s">
        <v>63</v>
      </c>
      <c r="AU123" s="77" t="s">
        <v>36</v>
      </c>
      <c r="AV123" s="6" t="s">
        <v>61</v>
      </c>
      <c r="AW123" s="6" t="s">
        <v>14</v>
      </c>
      <c r="AX123" s="6" t="s">
        <v>34</v>
      </c>
      <c r="AY123" s="77" t="s">
        <v>59</v>
      </c>
    </row>
    <row r="124" spans="1:65" s="1" customFormat="1" ht="25.5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 s="88"/>
      <c r="T124" s="67" t="s">
        <v>6</v>
      </c>
      <c r="U124" s="20" t="s">
        <v>18</v>
      </c>
      <c r="V124" s="17"/>
      <c r="W124" s="68" t="e">
        <f>V124*#REF!</f>
        <v>#REF!</v>
      </c>
      <c r="X124" s="68">
        <v>0.00082</v>
      </c>
      <c r="Y124" s="68" t="e">
        <f>X124*#REF!</f>
        <v>#REF!</v>
      </c>
      <c r="Z124" s="68">
        <v>0.011</v>
      </c>
      <c r="AA124" s="69" t="e">
        <f>Z124*#REF!</f>
        <v>#REF!</v>
      </c>
      <c r="AR124" s="12" t="s">
        <v>61</v>
      </c>
      <c r="AT124" s="12" t="s">
        <v>60</v>
      </c>
      <c r="AU124" s="12" t="s">
        <v>36</v>
      </c>
      <c r="AY124" s="12" t="s">
        <v>59</v>
      </c>
      <c r="BE124" s="39" t="e">
        <f>IF(U124="základní",#REF!,0)</f>
        <v>#REF!</v>
      </c>
      <c r="BF124" s="39">
        <f>IF(U124="snížená",#REF!,0)</f>
        <v>0</v>
      </c>
      <c r="BG124" s="39">
        <f>IF(U124="zákl. přenesená",#REF!,0)</f>
        <v>0</v>
      </c>
      <c r="BH124" s="39">
        <f>IF(U124="sníž. přenesená",#REF!,0)</f>
        <v>0</v>
      </c>
      <c r="BI124" s="39">
        <f>IF(U124="nulová",#REF!,0)</f>
        <v>0</v>
      </c>
      <c r="BJ124" s="12" t="s">
        <v>34</v>
      </c>
      <c r="BK124" s="39" t="e">
        <f>ROUND(#REF!*#REF!,2)</f>
        <v>#REF!</v>
      </c>
      <c r="BL124" s="12" t="s">
        <v>61</v>
      </c>
      <c r="BM124" s="12" t="s">
        <v>96</v>
      </c>
    </row>
    <row r="125" spans="1:65" s="1" customFormat="1" ht="25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 s="88"/>
      <c r="T125" s="67" t="s">
        <v>6</v>
      </c>
      <c r="U125" s="20" t="s">
        <v>18</v>
      </c>
      <c r="V125" s="17"/>
      <c r="W125" s="68" t="e">
        <f>V125*#REF!</f>
        <v>#REF!</v>
      </c>
      <c r="X125" s="68">
        <v>0.00107</v>
      </c>
      <c r="Y125" s="68" t="e">
        <f>X125*#REF!</f>
        <v>#REF!</v>
      </c>
      <c r="Z125" s="68">
        <v>0.038</v>
      </c>
      <c r="AA125" s="69" t="e">
        <f>Z125*#REF!</f>
        <v>#REF!</v>
      </c>
      <c r="AR125" s="12" t="s">
        <v>61</v>
      </c>
      <c r="AT125" s="12" t="s">
        <v>60</v>
      </c>
      <c r="AU125" s="12" t="s">
        <v>36</v>
      </c>
      <c r="AY125" s="12" t="s">
        <v>59</v>
      </c>
      <c r="BE125" s="39" t="e">
        <f>IF(U125="základní",#REF!,0)</f>
        <v>#REF!</v>
      </c>
      <c r="BF125" s="39">
        <f>IF(U125="snížená",#REF!,0)</f>
        <v>0</v>
      </c>
      <c r="BG125" s="39">
        <f>IF(U125="zákl. přenesená",#REF!,0)</f>
        <v>0</v>
      </c>
      <c r="BH125" s="39">
        <f>IF(U125="sníž. přenesená",#REF!,0)</f>
        <v>0</v>
      </c>
      <c r="BI125" s="39">
        <f>IF(U125="nulová",#REF!,0)</f>
        <v>0</v>
      </c>
      <c r="BJ125" s="12" t="s">
        <v>34</v>
      </c>
      <c r="BK125" s="39" t="e">
        <f>ROUND(#REF!*#REF!,2)</f>
        <v>#REF!</v>
      </c>
      <c r="BL125" s="12" t="s">
        <v>61</v>
      </c>
      <c r="BM125" s="12" t="s">
        <v>97</v>
      </c>
    </row>
    <row r="126" spans="1:65" s="1" customFormat="1" ht="38.25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 s="88"/>
      <c r="T126" s="67" t="s">
        <v>6</v>
      </c>
      <c r="U126" s="20" t="s">
        <v>18</v>
      </c>
      <c r="V126" s="17"/>
      <c r="W126" s="68" t="e">
        <f>V126*#REF!</f>
        <v>#REF!</v>
      </c>
      <c r="X126" s="68">
        <v>0.00016</v>
      </c>
      <c r="Y126" s="68" t="e">
        <f>X126*#REF!</f>
        <v>#REF!</v>
      </c>
      <c r="Z126" s="68">
        <v>0</v>
      </c>
      <c r="AA126" s="69" t="e">
        <f>Z126*#REF!</f>
        <v>#REF!</v>
      </c>
      <c r="AR126" s="12" t="s">
        <v>98</v>
      </c>
      <c r="AT126" s="12" t="s">
        <v>60</v>
      </c>
      <c r="AU126" s="12" t="s">
        <v>36</v>
      </c>
      <c r="AY126" s="12" t="s">
        <v>59</v>
      </c>
      <c r="BE126" s="39" t="e">
        <f>IF(U126="základní",#REF!,0)</f>
        <v>#REF!</v>
      </c>
      <c r="BF126" s="39">
        <f>IF(U126="snížená",#REF!,0)</f>
        <v>0</v>
      </c>
      <c r="BG126" s="39">
        <f>IF(U126="zákl. přenesená",#REF!,0)</f>
        <v>0</v>
      </c>
      <c r="BH126" s="39">
        <f>IF(U126="sníž. přenesená",#REF!,0)</f>
        <v>0</v>
      </c>
      <c r="BI126" s="39">
        <f>IF(U126="nulová",#REF!,0)</f>
        <v>0</v>
      </c>
      <c r="BJ126" s="12" t="s">
        <v>34</v>
      </c>
      <c r="BK126" s="39" t="e">
        <f>ROUND(#REF!*#REF!,2)</f>
        <v>#REF!</v>
      </c>
      <c r="BL126" s="12" t="s">
        <v>98</v>
      </c>
      <c r="BM126" s="12" t="s">
        <v>99</v>
      </c>
    </row>
    <row r="127" spans="1:65" s="1" customFormat="1" ht="38.2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 s="88"/>
      <c r="T127" s="67" t="s">
        <v>6</v>
      </c>
      <c r="U127" s="20" t="s">
        <v>18</v>
      </c>
      <c r="V127" s="17"/>
      <c r="W127" s="68" t="e">
        <f>V127*#REF!</f>
        <v>#REF!</v>
      </c>
      <c r="X127" s="68">
        <v>0</v>
      </c>
      <c r="Y127" s="68" t="e">
        <f>X127*#REF!</f>
        <v>#REF!</v>
      </c>
      <c r="Z127" s="68">
        <v>0.059</v>
      </c>
      <c r="AA127" s="69" t="e">
        <f>Z127*#REF!</f>
        <v>#REF!</v>
      </c>
      <c r="AR127" s="12" t="s">
        <v>61</v>
      </c>
      <c r="AT127" s="12" t="s">
        <v>60</v>
      </c>
      <c r="AU127" s="12" t="s">
        <v>36</v>
      </c>
      <c r="AY127" s="12" t="s">
        <v>59</v>
      </c>
      <c r="BE127" s="39" t="e">
        <f>IF(U127="základní",#REF!,0)</f>
        <v>#REF!</v>
      </c>
      <c r="BF127" s="39">
        <f>IF(U127="snížená",#REF!,0)</f>
        <v>0</v>
      </c>
      <c r="BG127" s="39">
        <f>IF(U127="zákl. přenesená",#REF!,0)</f>
        <v>0</v>
      </c>
      <c r="BH127" s="39">
        <f>IF(U127="sníž. přenesená",#REF!,0)</f>
        <v>0</v>
      </c>
      <c r="BI127" s="39">
        <f>IF(U127="nulová",#REF!,0)</f>
        <v>0</v>
      </c>
      <c r="BJ127" s="12" t="s">
        <v>34</v>
      </c>
      <c r="BK127" s="39" t="e">
        <f>ROUND(#REF!*#REF!,2)</f>
        <v>#REF!</v>
      </c>
      <c r="BL127" s="12" t="s">
        <v>61</v>
      </c>
      <c r="BM127" s="12" t="s">
        <v>100</v>
      </c>
    </row>
    <row r="128" spans="1:51" s="5" customFormat="1" ht="16.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 s="70"/>
      <c r="T128" s="71"/>
      <c r="U128" s="70"/>
      <c r="V128" s="70"/>
      <c r="W128" s="70"/>
      <c r="X128" s="70"/>
      <c r="Y128" s="70"/>
      <c r="Z128" s="70"/>
      <c r="AA128" s="72"/>
      <c r="AT128" s="73" t="s">
        <v>63</v>
      </c>
      <c r="AU128" s="73" t="s">
        <v>36</v>
      </c>
      <c r="AV128" s="5" t="s">
        <v>36</v>
      </c>
      <c r="AW128" s="5" t="s">
        <v>14</v>
      </c>
      <c r="AX128" s="5" t="s">
        <v>32</v>
      </c>
      <c r="AY128" s="73" t="s">
        <v>59</v>
      </c>
    </row>
    <row r="129" spans="1:51" s="6" customFormat="1" ht="16.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 s="74"/>
      <c r="T129" s="75"/>
      <c r="U129" s="74"/>
      <c r="V129" s="74"/>
      <c r="W129" s="74"/>
      <c r="X129" s="74"/>
      <c r="Y129" s="74"/>
      <c r="Z129" s="74"/>
      <c r="AA129" s="76"/>
      <c r="AT129" s="77" t="s">
        <v>63</v>
      </c>
      <c r="AU129" s="77" t="s">
        <v>36</v>
      </c>
      <c r="AV129" s="6" t="s">
        <v>61</v>
      </c>
      <c r="AW129" s="6" t="s">
        <v>14</v>
      </c>
      <c r="AX129" s="6" t="s">
        <v>34</v>
      </c>
      <c r="AY129" s="77" t="s">
        <v>59</v>
      </c>
    </row>
    <row r="130" spans="1:65" s="1" customFormat="1" ht="25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 s="88"/>
      <c r="T130" s="67" t="s">
        <v>6</v>
      </c>
      <c r="U130" s="20" t="s">
        <v>18</v>
      </c>
      <c r="V130" s="17"/>
      <c r="W130" s="68" t="e">
        <f>V130*#REF!</f>
        <v>#REF!</v>
      </c>
      <c r="X130" s="68">
        <v>0</v>
      </c>
      <c r="Y130" s="68" t="e">
        <f>X130*#REF!</f>
        <v>#REF!</v>
      </c>
      <c r="Z130" s="68">
        <v>0</v>
      </c>
      <c r="AA130" s="69" t="e">
        <f>Z130*#REF!</f>
        <v>#REF!</v>
      </c>
      <c r="AR130" s="12" t="s">
        <v>61</v>
      </c>
      <c r="AT130" s="12" t="s">
        <v>60</v>
      </c>
      <c r="AU130" s="12" t="s">
        <v>36</v>
      </c>
      <c r="AY130" s="12" t="s">
        <v>59</v>
      </c>
      <c r="BE130" s="39" t="e">
        <f>IF(U130="základní",#REF!,0)</f>
        <v>#REF!</v>
      </c>
      <c r="BF130" s="39">
        <f>IF(U130="snížená",#REF!,0)</f>
        <v>0</v>
      </c>
      <c r="BG130" s="39">
        <f>IF(U130="zákl. přenesená",#REF!,0)</f>
        <v>0</v>
      </c>
      <c r="BH130" s="39">
        <f>IF(U130="sníž. přenesená",#REF!,0)</f>
        <v>0</v>
      </c>
      <c r="BI130" s="39">
        <f>IF(U130="nulová",#REF!,0)</f>
        <v>0</v>
      </c>
      <c r="BJ130" s="12" t="s">
        <v>34</v>
      </c>
      <c r="BK130" s="39" t="e">
        <f>ROUND(#REF!*#REF!,2)</f>
        <v>#REF!</v>
      </c>
      <c r="BL130" s="12" t="s">
        <v>61</v>
      </c>
      <c r="BM130" s="12" t="s">
        <v>101</v>
      </c>
    </row>
    <row r="131" spans="1:51" s="5" customFormat="1" ht="16.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 s="70"/>
      <c r="T131" s="71"/>
      <c r="U131" s="70"/>
      <c r="V131" s="70"/>
      <c r="W131" s="70"/>
      <c r="X131" s="70"/>
      <c r="Y131" s="70"/>
      <c r="Z131" s="70"/>
      <c r="AA131" s="72"/>
      <c r="AT131" s="73" t="s">
        <v>63</v>
      </c>
      <c r="AU131" s="73" t="s">
        <v>36</v>
      </c>
      <c r="AV131" s="5" t="s">
        <v>36</v>
      </c>
      <c r="AW131" s="5" t="s">
        <v>14</v>
      </c>
      <c r="AX131" s="5" t="s">
        <v>34</v>
      </c>
      <c r="AY131" s="73" t="s">
        <v>59</v>
      </c>
    </row>
    <row r="132" spans="1:63" s="4" customFormat="1" ht="29.8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 s="54"/>
      <c r="T132" s="56"/>
      <c r="U132" s="54"/>
      <c r="V132" s="54"/>
      <c r="W132" s="57" t="e">
        <f>SUM(W133:W139)</f>
        <v>#REF!</v>
      </c>
      <c r="X132" s="54"/>
      <c r="Y132" s="57" t="e">
        <f>SUM(Y133:Y139)</f>
        <v>#REF!</v>
      </c>
      <c r="Z132" s="54"/>
      <c r="AA132" s="58" t="e">
        <f>SUM(AA133:AA139)</f>
        <v>#REF!</v>
      </c>
      <c r="AR132" s="59" t="s">
        <v>34</v>
      </c>
      <c r="AT132" s="60" t="s">
        <v>31</v>
      </c>
      <c r="AU132" s="60" t="s">
        <v>34</v>
      </c>
      <c r="AY132" s="59" t="s">
        <v>59</v>
      </c>
      <c r="BK132" s="61" t="e">
        <f>SUM(BK133:BK139)</f>
        <v>#REF!</v>
      </c>
    </row>
    <row r="133" spans="1:65" s="1" customFormat="1" ht="38.25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 s="88"/>
      <c r="T133" s="67" t="s">
        <v>6</v>
      </c>
      <c r="U133" s="20" t="s">
        <v>18</v>
      </c>
      <c r="V133" s="17"/>
      <c r="W133" s="68" t="e">
        <f>V133*#REF!</f>
        <v>#REF!</v>
      </c>
      <c r="X133" s="68">
        <v>0</v>
      </c>
      <c r="Y133" s="68" t="e">
        <f>X133*#REF!</f>
        <v>#REF!</v>
      </c>
      <c r="Z133" s="68">
        <v>0</v>
      </c>
      <c r="AA133" s="69" t="e">
        <f>Z133*#REF!</f>
        <v>#REF!</v>
      </c>
      <c r="AR133" s="12" t="s">
        <v>61</v>
      </c>
      <c r="AT133" s="12" t="s">
        <v>60</v>
      </c>
      <c r="AU133" s="12" t="s">
        <v>36</v>
      </c>
      <c r="AY133" s="12" t="s">
        <v>59</v>
      </c>
      <c r="BE133" s="39" t="e">
        <f>IF(U133="základní",#REF!,0)</f>
        <v>#REF!</v>
      </c>
      <c r="BF133" s="39">
        <f>IF(U133="snížená",#REF!,0)</f>
        <v>0</v>
      </c>
      <c r="BG133" s="39">
        <f>IF(U133="zákl. přenesená",#REF!,0)</f>
        <v>0</v>
      </c>
      <c r="BH133" s="39">
        <f>IF(U133="sníž. přenesená",#REF!,0)</f>
        <v>0</v>
      </c>
      <c r="BI133" s="39">
        <f>IF(U133="nulová",#REF!,0)</f>
        <v>0</v>
      </c>
      <c r="BJ133" s="12" t="s">
        <v>34</v>
      </c>
      <c r="BK133" s="39" t="e">
        <f>ROUND(#REF!*#REF!,2)</f>
        <v>#REF!</v>
      </c>
      <c r="BL133" s="12" t="s">
        <v>61</v>
      </c>
      <c r="BM133" s="12" t="s">
        <v>102</v>
      </c>
    </row>
    <row r="134" spans="1:65" s="1" customFormat="1" ht="38.25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 s="88"/>
      <c r="T134" s="67" t="s">
        <v>6</v>
      </c>
      <c r="U134" s="20" t="s">
        <v>18</v>
      </c>
      <c r="V134" s="17"/>
      <c r="W134" s="68" t="e">
        <f>V134*#REF!</f>
        <v>#REF!</v>
      </c>
      <c r="X134" s="68">
        <v>0</v>
      </c>
      <c r="Y134" s="68" t="e">
        <f>X134*#REF!</f>
        <v>#REF!</v>
      </c>
      <c r="Z134" s="68">
        <v>0</v>
      </c>
      <c r="AA134" s="69" t="e">
        <f>Z134*#REF!</f>
        <v>#REF!</v>
      </c>
      <c r="AR134" s="12" t="s">
        <v>61</v>
      </c>
      <c r="AT134" s="12" t="s">
        <v>60</v>
      </c>
      <c r="AU134" s="12" t="s">
        <v>36</v>
      </c>
      <c r="AY134" s="12" t="s">
        <v>59</v>
      </c>
      <c r="BE134" s="39" t="e">
        <f>IF(U134="základní",#REF!,0)</f>
        <v>#REF!</v>
      </c>
      <c r="BF134" s="39">
        <f>IF(U134="snížená",#REF!,0)</f>
        <v>0</v>
      </c>
      <c r="BG134" s="39">
        <f>IF(U134="zákl. přenesená",#REF!,0)</f>
        <v>0</v>
      </c>
      <c r="BH134" s="39">
        <f>IF(U134="sníž. přenesená",#REF!,0)</f>
        <v>0</v>
      </c>
      <c r="BI134" s="39">
        <f>IF(U134="nulová",#REF!,0)</f>
        <v>0</v>
      </c>
      <c r="BJ134" s="12" t="s">
        <v>34</v>
      </c>
      <c r="BK134" s="39" t="e">
        <f>ROUND(#REF!*#REF!,2)</f>
        <v>#REF!</v>
      </c>
      <c r="BL134" s="12" t="s">
        <v>61</v>
      </c>
      <c r="BM134" s="12" t="s">
        <v>103</v>
      </c>
    </row>
    <row r="135" spans="1:65" s="1" customFormat="1" ht="25.5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 s="88"/>
      <c r="T135" s="67" t="s">
        <v>6</v>
      </c>
      <c r="U135" s="20" t="s">
        <v>18</v>
      </c>
      <c r="V135" s="17"/>
      <c r="W135" s="68" t="e">
        <f>V135*#REF!</f>
        <v>#REF!</v>
      </c>
      <c r="X135" s="68">
        <v>0</v>
      </c>
      <c r="Y135" s="68" t="e">
        <f>X135*#REF!</f>
        <v>#REF!</v>
      </c>
      <c r="Z135" s="68">
        <v>0</v>
      </c>
      <c r="AA135" s="69" t="e">
        <f>Z135*#REF!</f>
        <v>#REF!</v>
      </c>
      <c r="AR135" s="12" t="s">
        <v>61</v>
      </c>
      <c r="AT135" s="12" t="s">
        <v>60</v>
      </c>
      <c r="AU135" s="12" t="s">
        <v>36</v>
      </c>
      <c r="AY135" s="12" t="s">
        <v>59</v>
      </c>
      <c r="BE135" s="39" t="e">
        <f>IF(U135="základní",#REF!,0)</f>
        <v>#REF!</v>
      </c>
      <c r="BF135" s="39">
        <f>IF(U135="snížená",#REF!,0)</f>
        <v>0</v>
      </c>
      <c r="BG135" s="39">
        <f>IF(U135="zákl. přenesená",#REF!,0)</f>
        <v>0</v>
      </c>
      <c r="BH135" s="39">
        <f>IF(U135="sníž. přenesená",#REF!,0)</f>
        <v>0</v>
      </c>
      <c r="BI135" s="39">
        <f>IF(U135="nulová",#REF!,0)</f>
        <v>0</v>
      </c>
      <c r="BJ135" s="12" t="s">
        <v>34</v>
      </c>
      <c r="BK135" s="39" t="e">
        <f>ROUND(#REF!*#REF!,2)</f>
        <v>#REF!</v>
      </c>
      <c r="BL135" s="12" t="s">
        <v>61</v>
      </c>
      <c r="BM135" s="12" t="s">
        <v>104</v>
      </c>
    </row>
    <row r="136" spans="1:65" s="1" customFormat="1" ht="25.5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 s="88"/>
      <c r="T136" s="67" t="s">
        <v>6</v>
      </c>
      <c r="U136" s="20" t="s">
        <v>18</v>
      </c>
      <c r="V136" s="17"/>
      <c r="W136" s="68" t="e">
        <f>V136*#REF!</f>
        <v>#REF!</v>
      </c>
      <c r="X136" s="68">
        <v>0</v>
      </c>
      <c r="Y136" s="68" t="e">
        <f>X136*#REF!</f>
        <v>#REF!</v>
      </c>
      <c r="Z136" s="68">
        <v>0</v>
      </c>
      <c r="AA136" s="69" t="e">
        <f>Z136*#REF!</f>
        <v>#REF!</v>
      </c>
      <c r="AR136" s="12" t="s">
        <v>61</v>
      </c>
      <c r="AT136" s="12" t="s">
        <v>60</v>
      </c>
      <c r="AU136" s="12" t="s">
        <v>36</v>
      </c>
      <c r="AY136" s="12" t="s">
        <v>59</v>
      </c>
      <c r="BE136" s="39" t="e">
        <f>IF(U136="základní",#REF!,0)</f>
        <v>#REF!</v>
      </c>
      <c r="BF136" s="39">
        <f>IF(U136="snížená",#REF!,0)</f>
        <v>0</v>
      </c>
      <c r="BG136" s="39">
        <f>IF(U136="zákl. přenesená",#REF!,0)</f>
        <v>0</v>
      </c>
      <c r="BH136" s="39">
        <f>IF(U136="sníž. přenesená",#REF!,0)</f>
        <v>0</v>
      </c>
      <c r="BI136" s="39">
        <f>IF(U136="nulová",#REF!,0)</f>
        <v>0</v>
      </c>
      <c r="BJ136" s="12" t="s">
        <v>34</v>
      </c>
      <c r="BK136" s="39" t="e">
        <f>ROUND(#REF!*#REF!,2)</f>
        <v>#REF!</v>
      </c>
      <c r="BL136" s="12" t="s">
        <v>61</v>
      </c>
      <c r="BM136" s="12" t="s">
        <v>105</v>
      </c>
    </row>
    <row r="137" spans="1:51" s="5" customFormat="1" ht="16.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 s="70"/>
      <c r="T137" s="71"/>
      <c r="U137" s="70"/>
      <c r="V137" s="70"/>
      <c r="W137" s="70"/>
      <c r="X137" s="70"/>
      <c r="Y137" s="70"/>
      <c r="Z137" s="70"/>
      <c r="AA137" s="72"/>
      <c r="AT137" s="73" t="s">
        <v>63</v>
      </c>
      <c r="AU137" s="73" t="s">
        <v>36</v>
      </c>
      <c r="AV137" s="5" t="s">
        <v>36</v>
      </c>
      <c r="AW137" s="5" t="s">
        <v>14</v>
      </c>
      <c r="AX137" s="5" t="s">
        <v>32</v>
      </c>
      <c r="AY137" s="73" t="s">
        <v>59</v>
      </c>
    </row>
    <row r="138" spans="1:51" s="6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 s="74"/>
      <c r="T138" s="75"/>
      <c r="U138" s="74"/>
      <c r="V138" s="74"/>
      <c r="W138" s="74"/>
      <c r="X138" s="74"/>
      <c r="Y138" s="74"/>
      <c r="Z138" s="74"/>
      <c r="AA138" s="76"/>
      <c r="AT138" s="77" t="s">
        <v>63</v>
      </c>
      <c r="AU138" s="77" t="s">
        <v>36</v>
      </c>
      <c r="AV138" s="6" t="s">
        <v>61</v>
      </c>
      <c r="AW138" s="6" t="s">
        <v>14</v>
      </c>
      <c r="AX138" s="6" t="s">
        <v>34</v>
      </c>
      <c r="AY138" s="77" t="s">
        <v>59</v>
      </c>
    </row>
    <row r="139" spans="1:65" s="1" customFormat="1" ht="25.5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 s="88"/>
      <c r="T139" s="67" t="s">
        <v>6</v>
      </c>
      <c r="U139" s="20" t="s">
        <v>18</v>
      </c>
      <c r="V139" s="17"/>
      <c r="W139" s="68" t="e">
        <f>V139*#REF!</f>
        <v>#REF!</v>
      </c>
      <c r="X139" s="68">
        <v>0</v>
      </c>
      <c r="Y139" s="68" t="e">
        <f>X139*#REF!</f>
        <v>#REF!</v>
      </c>
      <c r="Z139" s="68">
        <v>0</v>
      </c>
      <c r="AA139" s="69" t="e">
        <f>Z139*#REF!</f>
        <v>#REF!</v>
      </c>
      <c r="AR139" s="12" t="s">
        <v>61</v>
      </c>
      <c r="AT139" s="12" t="s">
        <v>60</v>
      </c>
      <c r="AU139" s="12" t="s">
        <v>36</v>
      </c>
      <c r="AY139" s="12" t="s">
        <v>59</v>
      </c>
      <c r="BE139" s="39" t="e">
        <f>IF(U139="základní",#REF!,0)</f>
        <v>#REF!</v>
      </c>
      <c r="BF139" s="39">
        <f>IF(U139="snížená",#REF!,0)</f>
        <v>0</v>
      </c>
      <c r="BG139" s="39">
        <f>IF(U139="zákl. přenesená",#REF!,0)</f>
        <v>0</v>
      </c>
      <c r="BH139" s="39">
        <f>IF(U139="sníž. přenesená",#REF!,0)</f>
        <v>0</v>
      </c>
      <c r="BI139" s="39">
        <f>IF(U139="nulová",#REF!,0)</f>
        <v>0</v>
      </c>
      <c r="BJ139" s="12" t="s">
        <v>34</v>
      </c>
      <c r="BK139" s="39" t="e">
        <f>ROUND(#REF!*#REF!,2)</f>
        <v>#REF!</v>
      </c>
      <c r="BL139" s="12" t="s">
        <v>61</v>
      </c>
      <c r="BM139" s="12" t="s">
        <v>106</v>
      </c>
    </row>
    <row r="140" spans="1:63" s="4" customFormat="1" ht="29.85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 s="54"/>
      <c r="T140" s="56"/>
      <c r="U140" s="54"/>
      <c r="V140" s="54"/>
      <c r="W140" s="57" t="e">
        <f>W141</f>
        <v>#REF!</v>
      </c>
      <c r="X140" s="54"/>
      <c r="Y140" s="57" t="e">
        <f>Y141</f>
        <v>#REF!</v>
      </c>
      <c r="Z140" s="54"/>
      <c r="AA140" s="58" t="e">
        <f>AA141</f>
        <v>#REF!</v>
      </c>
      <c r="AR140" s="59" t="s">
        <v>34</v>
      </c>
      <c r="AT140" s="60" t="s">
        <v>31</v>
      </c>
      <c r="AU140" s="60" t="s">
        <v>34</v>
      </c>
      <c r="AY140" s="59" t="s">
        <v>59</v>
      </c>
      <c r="BK140" s="61" t="e">
        <f>BK141</f>
        <v>#REF!</v>
      </c>
    </row>
    <row r="141" spans="1:65" s="1" customFormat="1" ht="25.5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 s="88"/>
      <c r="T141" s="67" t="s">
        <v>6</v>
      </c>
      <c r="U141" s="20" t="s">
        <v>18</v>
      </c>
      <c r="V141" s="17"/>
      <c r="W141" s="68" t="e">
        <f>V141*#REF!</f>
        <v>#REF!</v>
      </c>
      <c r="X141" s="68">
        <v>0</v>
      </c>
      <c r="Y141" s="68" t="e">
        <f>X141*#REF!</f>
        <v>#REF!</v>
      </c>
      <c r="Z141" s="68">
        <v>0</v>
      </c>
      <c r="AA141" s="69" t="e">
        <f>Z141*#REF!</f>
        <v>#REF!</v>
      </c>
      <c r="AR141" s="12" t="s">
        <v>61</v>
      </c>
      <c r="AT141" s="12" t="s">
        <v>60</v>
      </c>
      <c r="AU141" s="12" t="s">
        <v>36</v>
      </c>
      <c r="AY141" s="12" t="s">
        <v>59</v>
      </c>
      <c r="BE141" s="39" t="e">
        <f>IF(U141="základní",#REF!,0)</f>
        <v>#REF!</v>
      </c>
      <c r="BF141" s="39">
        <f>IF(U141="snížená",#REF!,0)</f>
        <v>0</v>
      </c>
      <c r="BG141" s="39">
        <f>IF(U141="zákl. přenesená",#REF!,0)</f>
        <v>0</v>
      </c>
      <c r="BH141" s="39">
        <f>IF(U141="sníž. přenesená",#REF!,0)</f>
        <v>0</v>
      </c>
      <c r="BI141" s="39">
        <f>IF(U141="nulová",#REF!,0)</f>
        <v>0</v>
      </c>
      <c r="BJ141" s="12" t="s">
        <v>34</v>
      </c>
      <c r="BK141" s="39" t="e">
        <f>ROUND(#REF!*#REF!,2)</f>
        <v>#REF!</v>
      </c>
      <c r="BL141" s="12" t="s">
        <v>61</v>
      </c>
      <c r="BM141" s="12" t="s">
        <v>107</v>
      </c>
    </row>
    <row r="142" spans="1:63" s="4" customFormat="1" ht="37.35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 s="54"/>
      <c r="T142" s="56"/>
      <c r="U142" s="54"/>
      <c r="V142" s="54"/>
      <c r="W142" s="57" t="e">
        <f>W143+W176+W198+W202+W205+W208+W223+W243+W263+W266+W288+W294+W301+W315+W321</f>
        <v>#REF!</v>
      </c>
      <c r="X142" s="54"/>
      <c r="Y142" s="57" t="e">
        <f>Y143+Y176+Y198+Y202+Y205+Y208+Y223+Y243+Y263+Y266+Y288+Y294+Y301+Y315+Y321</f>
        <v>#REF!</v>
      </c>
      <c r="Z142" s="54"/>
      <c r="AA142" s="58" t="e">
        <f>AA143+AA176+AA198+AA202+AA205+AA208+AA223+AA243+AA263+AA266+AA288+AA294+AA301+AA315+AA321</f>
        <v>#REF!</v>
      </c>
      <c r="AR142" s="59" t="s">
        <v>36</v>
      </c>
      <c r="AT142" s="60" t="s">
        <v>31</v>
      </c>
      <c r="AU142" s="60" t="s">
        <v>32</v>
      </c>
      <c r="AY142" s="59" t="s">
        <v>59</v>
      </c>
      <c r="BK142" s="61" t="e">
        <f>BK143+BK176+BK198+BK202+BK205+BK208+BK223+BK243+BK263+BK266+BK288+BK294+BK301+BK315+BK321</f>
        <v>#REF!</v>
      </c>
    </row>
    <row r="143" spans="1:63" s="4" customFormat="1" ht="19.9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 s="54"/>
      <c r="T143" s="56"/>
      <c r="U143" s="54"/>
      <c r="V143" s="54"/>
      <c r="W143" s="57" t="e">
        <f>SUM(W144:W175)</f>
        <v>#REF!</v>
      </c>
      <c r="X143" s="54"/>
      <c r="Y143" s="57" t="e">
        <f>SUM(Y144:Y175)</f>
        <v>#REF!</v>
      </c>
      <c r="Z143" s="54"/>
      <c r="AA143" s="58" t="e">
        <f>SUM(AA144:AA175)</f>
        <v>#REF!</v>
      </c>
      <c r="AR143" s="59" t="s">
        <v>36</v>
      </c>
      <c r="AT143" s="60" t="s">
        <v>31</v>
      </c>
      <c r="AU143" s="60" t="s">
        <v>34</v>
      </c>
      <c r="AY143" s="59" t="s">
        <v>59</v>
      </c>
      <c r="BK143" s="61" t="e">
        <f>SUM(BK144:BK175)</f>
        <v>#REF!</v>
      </c>
    </row>
    <row r="144" spans="1:65" s="1" customFormat="1" ht="25.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 s="88"/>
      <c r="T144" s="67" t="s">
        <v>6</v>
      </c>
      <c r="U144" s="20" t="s">
        <v>18</v>
      </c>
      <c r="V144" s="17"/>
      <c r="W144" s="68" t="e">
        <f>V144*#REF!</f>
        <v>#REF!</v>
      </c>
      <c r="X144" s="68">
        <v>0</v>
      </c>
      <c r="Y144" s="68" t="e">
        <f>X144*#REF!</f>
        <v>#REF!</v>
      </c>
      <c r="Z144" s="68">
        <v>0.01</v>
      </c>
      <c r="AA144" s="69" t="e">
        <f>Z144*#REF!</f>
        <v>#REF!</v>
      </c>
      <c r="AR144" s="12" t="s">
        <v>98</v>
      </c>
      <c r="AT144" s="12" t="s">
        <v>60</v>
      </c>
      <c r="AU144" s="12" t="s">
        <v>36</v>
      </c>
      <c r="AY144" s="12" t="s">
        <v>59</v>
      </c>
      <c r="BE144" s="39" t="e">
        <f>IF(U144="základní",#REF!,0)</f>
        <v>#REF!</v>
      </c>
      <c r="BF144" s="39">
        <f>IF(U144="snížená",#REF!,0)</f>
        <v>0</v>
      </c>
      <c r="BG144" s="39">
        <f>IF(U144="zákl. přenesená",#REF!,0)</f>
        <v>0</v>
      </c>
      <c r="BH144" s="39">
        <f>IF(U144="sníž. přenesená",#REF!,0)</f>
        <v>0</v>
      </c>
      <c r="BI144" s="39">
        <f>IF(U144="nulová",#REF!,0)</f>
        <v>0</v>
      </c>
      <c r="BJ144" s="12" t="s">
        <v>34</v>
      </c>
      <c r="BK144" s="39" t="e">
        <f>ROUND(#REF!*#REF!,2)</f>
        <v>#REF!</v>
      </c>
      <c r="BL144" s="12" t="s">
        <v>98</v>
      </c>
      <c r="BM144" s="12" t="s">
        <v>108</v>
      </c>
    </row>
    <row r="145" spans="1:51" s="5" customFormat="1" ht="16.5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 s="70"/>
      <c r="T145" s="71"/>
      <c r="U145" s="70"/>
      <c r="V145" s="70"/>
      <c r="W145" s="70"/>
      <c r="X145" s="70"/>
      <c r="Y145" s="70"/>
      <c r="Z145" s="70"/>
      <c r="AA145" s="72"/>
      <c r="AT145" s="73" t="s">
        <v>63</v>
      </c>
      <c r="AU145" s="73" t="s">
        <v>36</v>
      </c>
      <c r="AV145" s="5" t="s">
        <v>36</v>
      </c>
      <c r="AW145" s="5" t="s">
        <v>14</v>
      </c>
      <c r="AX145" s="5" t="s">
        <v>32</v>
      </c>
      <c r="AY145" s="73" t="s">
        <v>59</v>
      </c>
    </row>
    <row r="146" spans="1:51" s="5" customFormat="1" ht="16.5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 s="70"/>
      <c r="T146" s="71"/>
      <c r="U146" s="70"/>
      <c r="V146" s="70"/>
      <c r="W146" s="70"/>
      <c r="X146" s="70"/>
      <c r="Y146" s="70"/>
      <c r="Z146" s="70"/>
      <c r="AA146" s="72"/>
      <c r="AT146" s="73" t="s">
        <v>63</v>
      </c>
      <c r="AU146" s="73" t="s">
        <v>36</v>
      </c>
      <c r="AV146" s="5" t="s">
        <v>36</v>
      </c>
      <c r="AW146" s="5" t="s">
        <v>14</v>
      </c>
      <c r="AX146" s="5" t="s">
        <v>32</v>
      </c>
      <c r="AY146" s="73" t="s">
        <v>59</v>
      </c>
    </row>
    <row r="147" spans="1:51" s="5" customFormat="1" ht="16.5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 s="70"/>
      <c r="T147" s="71"/>
      <c r="U147" s="70"/>
      <c r="V147" s="70"/>
      <c r="W147" s="70"/>
      <c r="X147" s="70"/>
      <c r="Y147" s="70"/>
      <c r="Z147" s="70"/>
      <c r="AA147" s="72"/>
      <c r="AT147" s="73" t="s">
        <v>63</v>
      </c>
      <c r="AU147" s="73" t="s">
        <v>36</v>
      </c>
      <c r="AV147" s="5" t="s">
        <v>36</v>
      </c>
      <c r="AW147" s="5" t="s">
        <v>14</v>
      </c>
      <c r="AX147" s="5" t="s">
        <v>32</v>
      </c>
      <c r="AY147" s="73" t="s">
        <v>59</v>
      </c>
    </row>
    <row r="148" spans="1:51" s="6" customFormat="1" ht="16.5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 s="74"/>
      <c r="T148" s="75"/>
      <c r="U148" s="74"/>
      <c r="V148" s="74"/>
      <c r="W148" s="74"/>
      <c r="X148" s="74"/>
      <c r="Y148" s="74"/>
      <c r="Z148" s="74"/>
      <c r="AA148" s="76"/>
      <c r="AT148" s="77" t="s">
        <v>63</v>
      </c>
      <c r="AU148" s="77" t="s">
        <v>36</v>
      </c>
      <c r="AV148" s="6" t="s">
        <v>61</v>
      </c>
      <c r="AW148" s="6" t="s">
        <v>14</v>
      </c>
      <c r="AX148" s="6" t="s">
        <v>34</v>
      </c>
      <c r="AY148" s="77" t="s">
        <v>59</v>
      </c>
    </row>
    <row r="149" spans="1:65" s="1" customFormat="1" ht="25.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 s="88"/>
      <c r="T149" s="67" t="s">
        <v>6</v>
      </c>
      <c r="U149" s="20" t="s">
        <v>18</v>
      </c>
      <c r="V149" s="17"/>
      <c r="W149" s="68" t="e">
        <f>V149*#REF!</f>
        <v>#REF!</v>
      </c>
      <c r="X149" s="68">
        <v>0</v>
      </c>
      <c r="Y149" s="68" t="e">
        <f>X149*#REF!</f>
        <v>#REF!</v>
      </c>
      <c r="Z149" s="68">
        <v>0.0003</v>
      </c>
      <c r="AA149" s="69" t="e">
        <f>Z149*#REF!</f>
        <v>#REF!</v>
      </c>
      <c r="AR149" s="12" t="s">
        <v>98</v>
      </c>
      <c r="AT149" s="12" t="s">
        <v>60</v>
      </c>
      <c r="AU149" s="12" t="s">
        <v>36</v>
      </c>
      <c r="AY149" s="12" t="s">
        <v>59</v>
      </c>
      <c r="BE149" s="39" t="e">
        <f>IF(U149="základní",#REF!,0)</f>
        <v>#REF!</v>
      </c>
      <c r="BF149" s="39">
        <f>IF(U149="snížená",#REF!,0)</f>
        <v>0</v>
      </c>
      <c r="BG149" s="39">
        <f>IF(U149="zákl. přenesená",#REF!,0)</f>
        <v>0</v>
      </c>
      <c r="BH149" s="39">
        <f>IF(U149="sníž. přenesená",#REF!,0)</f>
        <v>0</v>
      </c>
      <c r="BI149" s="39">
        <f>IF(U149="nulová",#REF!,0)</f>
        <v>0</v>
      </c>
      <c r="BJ149" s="12" t="s">
        <v>34</v>
      </c>
      <c r="BK149" s="39" t="e">
        <f>ROUND(#REF!*#REF!,2)</f>
        <v>#REF!</v>
      </c>
      <c r="BL149" s="12" t="s">
        <v>98</v>
      </c>
      <c r="BM149" s="12" t="s">
        <v>109</v>
      </c>
    </row>
    <row r="150" spans="1:65" s="1" customFormat="1" ht="38.2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 s="88"/>
      <c r="T150" s="67" t="s">
        <v>6</v>
      </c>
      <c r="U150" s="20" t="s">
        <v>18</v>
      </c>
      <c r="V150" s="17"/>
      <c r="W150" s="68" t="e">
        <f>V150*#REF!</f>
        <v>#REF!</v>
      </c>
      <c r="X150" s="68">
        <v>0</v>
      </c>
      <c r="Y150" s="68" t="e">
        <f>X150*#REF!</f>
        <v>#REF!</v>
      </c>
      <c r="Z150" s="68">
        <v>0</v>
      </c>
      <c r="AA150" s="69" t="e">
        <f>Z150*#REF!</f>
        <v>#REF!</v>
      </c>
      <c r="AR150" s="12" t="s">
        <v>98</v>
      </c>
      <c r="AT150" s="12" t="s">
        <v>60</v>
      </c>
      <c r="AU150" s="12" t="s">
        <v>36</v>
      </c>
      <c r="AY150" s="12" t="s">
        <v>59</v>
      </c>
      <c r="BE150" s="39" t="e">
        <f>IF(U150="základní",#REF!,0)</f>
        <v>#REF!</v>
      </c>
      <c r="BF150" s="39">
        <f>IF(U150="snížená",#REF!,0)</f>
        <v>0</v>
      </c>
      <c r="BG150" s="39">
        <f>IF(U150="zákl. přenesená",#REF!,0)</f>
        <v>0</v>
      </c>
      <c r="BH150" s="39">
        <f>IF(U150="sníž. přenesená",#REF!,0)</f>
        <v>0</v>
      </c>
      <c r="BI150" s="39">
        <f>IF(U150="nulová",#REF!,0)</f>
        <v>0</v>
      </c>
      <c r="BJ150" s="12" t="s">
        <v>34</v>
      </c>
      <c r="BK150" s="39" t="e">
        <f>ROUND(#REF!*#REF!,2)</f>
        <v>#REF!</v>
      </c>
      <c r="BL150" s="12" t="s">
        <v>98</v>
      </c>
      <c r="BM150" s="12" t="s">
        <v>110</v>
      </c>
    </row>
    <row r="151" spans="1:65" s="1" customFormat="1" ht="16.5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 s="88"/>
      <c r="T151" s="67" t="s">
        <v>6</v>
      </c>
      <c r="U151" s="20" t="s">
        <v>18</v>
      </c>
      <c r="V151" s="17"/>
      <c r="W151" s="68" t="e">
        <f>V151*#REF!</f>
        <v>#REF!</v>
      </c>
      <c r="X151" s="68">
        <v>1</v>
      </c>
      <c r="Y151" s="68" t="e">
        <f>X151*#REF!</f>
        <v>#REF!</v>
      </c>
      <c r="Z151" s="68">
        <v>0</v>
      </c>
      <c r="AA151" s="69" t="e">
        <f>Z151*#REF!</f>
        <v>#REF!</v>
      </c>
      <c r="AR151" s="12" t="s">
        <v>111</v>
      </c>
      <c r="AT151" s="12" t="s">
        <v>67</v>
      </c>
      <c r="AU151" s="12" t="s">
        <v>36</v>
      </c>
      <c r="AY151" s="12" t="s">
        <v>59</v>
      </c>
      <c r="BE151" s="39" t="e">
        <f>IF(U151="základní",#REF!,0)</f>
        <v>#REF!</v>
      </c>
      <c r="BF151" s="39">
        <f>IF(U151="snížená",#REF!,0)</f>
        <v>0</v>
      </c>
      <c r="BG151" s="39">
        <f>IF(U151="zákl. přenesená",#REF!,0)</f>
        <v>0</v>
      </c>
      <c r="BH151" s="39">
        <f>IF(U151="sníž. přenesená",#REF!,0)</f>
        <v>0</v>
      </c>
      <c r="BI151" s="39">
        <f>IF(U151="nulová",#REF!,0)</f>
        <v>0</v>
      </c>
      <c r="BJ151" s="12" t="s">
        <v>34</v>
      </c>
      <c r="BK151" s="39" t="e">
        <f>ROUND(#REF!*#REF!,2)</f>
        <v>#REF!</v>
      </c>
      <c r="BL151" s="12" t="s">
        <v>98</v>
      </c>
      <c r="BM151" s="12" t="s">
        <v>112</v>
      </c>
    </row>
    <row r="152" spans="1:65" s="1" customFormat="1" ht="25.5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 s="88"/>
      <c r="T152" s="67" t="s">
        <v>6</v>
      </c>
      <c r="U152" s="20" t="s">
        <v>18</v>
      </c>
      <c r="V152" s="17"/>
      <c r="W152" s="68" t="e">
        <f>V152*#REF!</f>
        <v>#REF!</v>
      </c>
      <c r="X152" s="68">
        <v>0</v>
      </c>
      <c r="Y152" s="68" t="e">
        <f>X152*#REF!</f>
        <v>#REF!</v>
      </c>
      <c r="Z152" s="68">
        <v>0</v>
      </c>
      <c r="AA152" s="69" t="e">
        <f>Z152*#REF!</f>
        <v>#REF!</v>
      </c>
      <c r="AR152" s="12" t="s">
        <v>98</v>
      </c>
      <c r="AT152" s="12" t="s">
        <v>60</v>
      </c>
      <c r="AU152" s="12" t="s">
        <v>36</v>
      </c>
      <c r="AY152" s="12" t="s">
        <v>59</v>
      </c>
      <c r="BE152" s="39" t="e">
        <f>IF(U152="základní",#REF!,0)</f>
        <v>#REF!</v>
      </c>
      <c r="BF152" s="39">
        <f>IF(U152="snížená",#REF!,0)</f>
        <v>0</v>
      </c>
      <c r="BG152" s="39">
        <f>IF(U152="zákl. přenesená",#REF!,0)</f>
        <v>0</v>
      </c>
      <c r="BH152" s="39">
        <f>IF(U152="sníž. přenesená",#REF!,0)</f>
        <v>0</v>
      </c>
      <c r="BI152" s="39">
        <f>IF(U152="nulová",#REF!,0)</f>
        <v>0</v>
      </c>
      <c r="BJ152" s="12" t="s">
        <v>34</v>
      </c>
      <c r="BK152" s="39" t="e">
        <f>ROUND(#REF!*#REF!,2)</f>
        <v>#REF!</v>
      </c>
      <c r="BL152" s="12" t="s">
        <v>98</v>
      </c>
      <c r="BM152" s="12" t="s">
        <v>113</v>
      </c>
    </row>
    <row r="153" spans="1:65" s="1" customFormat="1" ht="25.5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 s="88"/>
      <c r="T153" s="67" t="s">
        <v>6</v>
      </c>
      <c r="U153" s="20" t="s">
        <v>18</v>
      </c>
      <c r="V153" s="17"/>
      <c r="W153" s="68" t="e">
        <f>V153*#REF!</f>
        <v>#REF!</v>
      </c>
      <c r="X153" s="68">
        <v>0.003</v>
      </c>
      <c r="Y153" s="68" t="e">
        <f>X153*#REF!</f>
        <v>#REF!</v>
      </c>
      <c r="Z153" s="68">
        <v>0</v>
      </c>
      <c r="AA153" s="69" t="e">
        <f>Z153*#REF!</f>
        <v>#REF!</v>
      </c>
      <c r="AR153" s="12" t="s">
        <v>111</v>
      </c>
      <c r="AT153" s="12" t="s">
        <v>67</v>
      </c>
      <c r="AU153" s="12" t="s">
        <v>36</v>
      </c>
      <c r="AY153" s="12" t="s">
        <v>59</v>
      </c>
      <c r="BE153" s="39" t="e">
        <f>IF(U153="základní",#REF!,0)</f>
        <v>#REF!</v>
      </c>
      <c r="BF153" s="39">
        <f>IF(U153="snížená",#REF!,0)</f>
        <v>0</v>
      </c>
      <c r="BG153" s="39">
        <f>IF(U153="zákl. přenesená",#REF!,0)</f>
        <v>0</v>
      </c>
      <c r="BH153" s="39">
        <f>IF(U153="sníž. přenesená",#REF!,0)</f>
        <v>0</v>
      </c>
      <c r="BI153" s="39">
        <f>IF(U153="nulová",#REF!,0)</f>
        <v>0</v>
      </c>
      <c r="BJ153" s="12" t="s">
        <v>34</v>
      </c>
      <c r="BK153" s="39" t="e">
        <f>ROUND(#REF!*#REF!,2)</f>
        <v>#REF!</v>
      </c>
      <c r="BL153" s="12" t="s">
        <v>98</v>
      </c>
      <c r="BM153" s="12" t="s">
        <v>114</v>
      </c>
    </row>
    <row r="154" spans="1:65" s="1" customFormat="1" ht="38.25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 s="88"/>
      <c r="T154" s="67" t="s">
        <v>6</v>
      </c>
      <c r="U154" s="20" t="s">
        <v>18</v>
      </c>
      <c r="V154" s="17"/>
      <c r="W154" s="68" t="e">
        <f>V154*#REF!</f>
        <v>#REF!</v>
      </c>
      <c r="X154" s="68">
        <v>0.00112</v>
      </c>
      <c r="Y154" s="68" t="e">
        <f>X154*#REF!</f>
        <v>#REF!</v>
      </c>
      <c r="Z154" s="68">
        <v>0</v>
      </c>
      <c r="AA154" s="69" t="e">
        <f>Z154*#REF!</f>
        <v>#REF!</v>
      </c>
      <c r="AR154" s="12" t="s">
        <v>98</v>
      </c>
      <c r="AT154" s="12" t="s">
        <v>60</v>
      </c>
      <c r="AU154" s="12" t="s">
        <v>36</v>
      </c>
      <c r="AY154" s="12" t="s">
        <v>59</v>
      </c>
      <c r="BE154" s="39" t="e">
        <f>IF(U154="základní",#REF!,0)</f>
        <v>#REF!</v>
      </c>
      <c r="BF154" s="39">
        <f>IF(U154="snížená",#REF!,0)</f>
        <v>0</v>
      </c>
      <c r="BG154" s="39">
        <f>IF(U154="zákl. přenesená",#REF!,0)</f>
        <v>0</v>
      </c>
      <c r="BH154" s="39">
        <f>IF(U154="sníž. přenesená",#REF!,0)</f>
        <v>0</v>
      </c>
      <c r="BI154" s="39">
        <f>IF(U154="nulová",#REF!,0)</f>
        <v>0</v>
      </c>
      <c r="BJ154" s="12" t="s">
        <v>34</v>
      </c>
      <c r="BK154" s="39" t="e">
        <f>ROUND(#REF!*#REF!,2)</f>
        <v>#REF!</v>
      </c>
      <c r="BL154" s="12" t="s">
        <v>98</v>
      </c>
      <c r="BM154" s="12" t="s">
        <v>115</v>
      </c>
    </row>
    <row r="155" spans="1:51" s="5" customFormat="1" ht="16.5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 s="70"/>
      <c r="T155" s="71"/>
      <c r="U155" s="70"/>
      <c r="V155" s="70"/>
      <c r="W155" s="70"/>
      <c r="X155" s="70"/>
      <c r="Y155" s="70"/>
      <c r="Z155" s="70"/>
      <c r="AA155" s="72"/>
      <c r="AT155" s="73" t="s">
        <v>63</v>
      </c>
      <c r="AU155" s="73" t="s">
        <v>36</v>
      </c>
      <c r="AV155" s="5" t="s">
        <v>36</v>
      </c>
      <c r="AW155" s="5" t="s">
        <v>14</v>
      </c>
      <c r="AX155" s="5" t="s">
        <v>32</v>
      </c>
      <c r="AY155" s="73" t="s">
        <v>59</v>
      </c>
    </row>
    <row r="156" spans="1:51" s="5" customFormat="1" ht="16.5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 s="70"/>
      <c r="T156" s="71"/>
      <c r="U156" s="70"/>
      <c r="V156" s="70"/>
      <c r="W156" s="70"/>
      <c r="X156" s="70"/>
      <c r="Y156" s="70"/>
      <c r="Z156" s="70"/>
      <c r="AA156" s="72"/>
      <c r="AT156" s="73" t="s">
        <v>63</v>
      </c>
      <c r="AU156" s="73" t="s">
        <v>36</v>
      </c>
      <c r="AV156" s="5" t="s">
        <v>36</v>
      </c>
      <c r="AW156" s="5" t="s">
        <v>14</v>
      </c>
      <c r="AX156" s="5" t="s">
        <v>32</v>
      </c>
      <c r="AY156" s="73" t="s">
        <v>59</v>
      </c>
    </row>
    <row r="157" spans="1:51" s="6" customFormat="1" ht="16.5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 s="74"/>
      <c r="T157" s="75"/>
      <c r="U157" s="74"/>
      <c r="V157" s="74"/>
      <c r="W157" s="74"/>
      <c r="X157" s="74"/>
      <c r="Y157" s="74"/>
      <c r="Z157" s="74"/>
      <c r="AA157" s="76"/>
      <c r="AT157" s="77" t="s">
        <v>63</v>
      </c>
      <c r="AU157" s="77" t="s">
        <v>36</v>
      </c>
      <c r="AV157" s="6" t="s">
        <v>61</v>
      </c>
      <c r="AW157" s="6" t="s">
        <v>14</v>
      </c>
      <c r="AX157" s="6" t="s">
        <v>34</v>
      </c>
      <c r="AY157" s="77" t="s">
        <v>59</v>
      </c>
    </row>
    <row r="158" spans="1:65" s="1" customFormat="1" ht="38.25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 s="88"/>
      <c r="T158" s="67" t="s">
        <v>6</v>
      </c>
      <c r="U158" s="20" t="s">
        <v>18</v>
      </c>
      <c r="V158" s="17"/>
      <c r="W158" s="68" t="e">
        <f>V158*#REF!</f>
        <v>#REF!</v>
      </c>
      <c r="X158" s="68">
        <v>0.00112</v>
      </c>
      <c r="Y158" s="68" t="e">
        <f>X158*#REF!</f>
        <v>#REF!</v>
      </c>
      <c r="Z158" s="68">
        <v>0</v>
      </c>
      <c r="AA158" s="69" t="e">
        <f>Z158*#REF!</f>
        <v>#REF!</v>
      </c>
      <c r="AR158" s="12" t="s">
        <v>98</v>
      </c>
      <c r="AT158" s="12" t="s">
        <v>60</v>
      </c>
      <c r="AU158" s="12" t="s">
        <v>36</v>
      </c>
      <c r="AY158" s="12" t="s">
        <v>59</v>
      </c>
      <c r="BE158" s="39" t="e">
        <f>IF(U158="základní",#REF!,0)</f>
        <v>#REF!</v>
      </c>
      <c r="BF158" s="39">
        <f>IF(U158="snížená",#REF!,0)</f>
        <v>0</v>
      </c>
      <c r="BG158" s="39">
        <f>IF(U158="zákl. přenesená",#REF!,0)</f>
        <v>0</v>
      </c>
      <c r="BH158" s="39">
        <f>IF(U158="sníž. přenesená",#REF!,0)</f>
        <v>0</v>
      </c>
      <c r="BI158" s="39">
        <f>IF(U158="nulová",#REF!,0)</f>
        <v>0</v>
      </c>
      <c r="BJ158" s="12" t="s">
        <v>34</v>
      </c>
      <c r="BK158" s="39" t="e">
        <f>ROUND(#REF!*#REF!,2)</f>
        <v>#REF!</v>
      </c>
      <c r="BL158" s="12" t="s">
        <v>98</v>
      </c>
      <c r="BM158" s="12" t="s">
        <v>116</v>
      </c>
    </row>
    <row r="159" spans="1:51" s="5" customFormat="1" ht="16.5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 s="70"/>
      <c r="T159" s="71"/>
      <c r="U159" s="70"/>
      <c r="V159" s="70"/>
      <c r="W159" s="70"/>
      <c r="X159" s="70"/>
      <c r="Y159" s="70"/>
      <c r="Z159" s="70"/>
      <c r="AA159" s="72"/>
      <c r="AT159" s="73" t="s">
        <v>63</v>
      </c>
      <c r="AU159" s="73" t="s">
        <v>36</v>
      </c>
      <c r="AV159" s="5" t="s">
        <v>36</v>
      </c>
      <c r="AW159" s="5" t="s">
        <v>14</v>
      </c>
      <c r="AX159" s="5" t="s">
        <v>32</v>
      </c>
      <c r="AY159" s="73" t="s">
        <v>59</v>
      </c>
    </row>
    <row r="160" spans="1:51" s="6" customFormat="1" ht="16.5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 s="74"/>
      <c r="T160" s="75"/>
      <c r="U160" s="74"/>
      <c r="V160" s="74"/>
      <c r="W160" s="74"/>
      <c r="X160" s="74"/>
      <c r="Y160" s="74"/>
      <c r="Z160" s="74"/>
      <c r="AA160" s="76"/>
      <c r="AT160" s="77" t="s">
        <v>63</v>
      </c>
      <c r="AU160" s="77" t="s">
        <v>36</v>
      </c>
      <c r="AV160" s="6" t="s">
        <v>61</v>
      </c>
      <c r="AW160" s="6" t="s">
        <v>14</v>
      </c>
      <c r="AX160" s="6" t="s">
        <v>34</v>
      </c>
      <c r="AY160" s="77" t="s">
        <v>59</v>
      </c>
    </row>
    <row r="161" spans="1:65" s="1" customFormat="1" ht="38.25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 s="88"/>
      <c r="T161" s="67" t="s">
        <v>6</v>
      </c>
      <c r="U161" s="20" t="s">
        <v>18</v>
      </c>
      <c r="V161" s="17"/>
      <c r="W161" s="68" t="e">
        <f>V161*#REF!</f>
        <v>#REF!</v>
      </c>
      <c r="X161" s="68">
        <v>0.00014</v>
      </c>
      <c r="Y161" s="68" t="e">
        <f>X161*#REF!</f>
        <v>#REF!</v>
      </c>
      <c r="Z161" s="68">
        <v>0</v>
      </c>
      <c r="AA161" s="69" t="e">
        <f>Z161*#REF!</f>
        <v>#REF!</v>
      </c>
      <c r="AR161" s="12" t="s">
        <v>98</v>
      </c>
      <c r="AT161" s="12" t="s">
        <v>60</v>
      </c>
      <c r="AU161" s="12" t="s">
        <v>36</v>
      </c>
      <c r="AY161" s="12" t="s">
        <v>59</v>
      </c>
      <c r="BE161" s="39" t="e">
        <f>IF(U161="základní",#REF!,0)</f>
        <v>#REF!</v>
      </c>
      <c r="BF161" s="39">
        <f>IF(U161="snížená",#REF!,0)</f>
        <v>0</v>
      </c>
      <c r="BG161" s="39">
        <f>IF(U161="zákl. přenesená",#REF!,0)</f>
        <v>0</v>
      </c>
      <c r="BH161" s="39">
        <f>IF(U161="sníž. přenesená",#REF!,0)</f>
        <v>0</v>
      </c>
      <c r="BI161" s="39">
        <f>IF(U161="nulová",#REF!,0)</f>
        <v>0</v>
      </c>
      <c r="BJ161" s="12" t="s">
        <v>34</v>
      </c>
      <c r="BK161" s="39" t="e">
        <f>ROUND(#REF!*#REF!,2)</f>
        <v>#REF!</v>
      </c>
      <c r="BL161" s="12" t="s">
        <v>98</v>
      </c>
      <c r="BM161" s="12" t="s">
        <v>117</v>
      </c>
    </row>
    <row r="162" spans="1:51" s="5" customFormat="1" ht="16.5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 s="70"/>
      <c r="T162" s="71"/>
      <c r="U162" s="70"/>
      <c r="V162" s="70"/>
      <c r="W162" s="70"/>
      <c r="X162" s="70"/>
      <c r="Y162" s="70"/>
      <c r="Z162" s="70"/>
      <c r="AA162" s="72"/>
      <c r="AT162" s="73" t="s">
        <v>63</v>
      </c>
      <c r="AU162" s="73" t="s">
        <v>36</v>
      </c>
      <c r="AV162" s="5" t="s">
        <v>36</v>
      </c>
      <c r="AW162" s="5" t="s">
        <v>14</v>
      </c>
      <c r="AX162" s="5" t="s">
        <v>32</v>
      </c>
      <c r="AY162" s="73" t="s">
        <v>59</v>
      </c>
    </row>
    <row r="163" spans="1:51" s="6" customFormat="1" ht="16.5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 s="74"/>
      <c r="T163" s="75"/>
      <c r="U163" s="74"/>
      <c r="V163" s="74"/>
      <c r="W163" s="74"/>
      <c r="X163" s="74"/>
      <c r="Y163" s="74"/>
      <c r="Z163" s="74"/>
      <c r="AA163" s="76"/>
      <c r="AT163" s="77" t="s">
        <v>63</v>
      </c>
      <c r="AU163" s="77" t="s">
        <v>36</v>
      </c>
      <c r="AV163" s="6" t="s">
        <v>61</v>
      </c>
      <c r="AW163" s="6" t="s">
        <v>14</v>
      </c>
      <c r="AX163" s="6" t="s">
        <v>34</v>
      </c>
      <c r="AY163" s="77" t="s">
        <v>59</v>
      </c>
    </row>
    <row r="164" spans="1:65" s="1" customFormat="1" ht="25.5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 s="88"/>
      <c r="T164" s="67" t="s">
        <v>6</v>
      </c>
      <c r="U164" s="20" t="s">
        <v>18</v>
      </c>
      <c r="V164" s="17"/>
      <c r="W164" s="68" t="e">
        <f>V164*#REF!</f>
        <v>#REF!</v>
      </c>
      <c r="X164" s="68">
        <v>0.0019</v>
      </c>
      <c r="Y164" s="68" t="e">
        <f>X164*#REF!</f>
        <v>#REF!</v>
      </c>
      <c r="Z164" s="68">
        <v>0</v>
      </c>
      <c r="AA164" s="69" t="e">
        <f>Z164*#REF!</f>
        <v>#REF!</v>
      </c>
      <c r="AR164" s="12" t="s">
        <v>111</v>
      </c>
      <c r="AT164" s="12" t="s">
        <v>67</v>
      </c>
      <c r="AU164" s="12" t="s">
        <v>36</v>
      </c>
      <c r="AY164" s="12" t="s">
        <v>59</v>
      </c>
      <c r="BE164" s="39" t="e">
        <f>IF(U164="základní",#REF!,0)</f>
        <v>#REF!</v>
      </c>
      <c r="BF164" s="39">
        <f>IF(U164="snížená",#REF!,0)</f>
        <v>0</v>
      </c>
      <c r="BG164" s="39">
        <f>IF(U164="zákl. přenesená",#REF!,0)</f>
        <v>0</v>
      </c>
      <c r="BH164" s="39">
        <f>IF(U164="sníž. přenesená",#REF!,0)</f>
        <v>0</v>
      </c>
      <c r="BI164" s="39">
        <f>IF(U164="nulová",#REF!,0)</f>
        <v>0</v>
      </c>
      <c r="BJ164" s="12" t="s">
        <v>34</v>
      </c>
      <c r="BK164" s="39" t="e">
        <f>ROUND(#REF!*#REF!,2)</f>
        <v>#REF!</v>
      </c>
      <c r="BL164" s="12" t="s">
        <v>98</v>
      </c>
      <c r="BM164" s="12" t="s">
        <v>118</v>
      </c>
    </row>
    <row r="165" spans="1:65" s="1" customFormat="1" ht="38.25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 s="88"/>
      <c r="T165" s="67" t="s">
        <v>6</v>
      </c>
      <c r="U165" s="20" t="s">
        <v>18</v>
      </c>
      <c r="V165" s="17"/>
      <c r="W165" s="68" t="e">
        <f>V165*#REF!</f>
        <v>#REF!</v>
      </c>
      <c r="X165" s="68">
        <v>0.00028</v>
      </c>
      <c r="Y165" s="68" t="e">
        <f>X165*#REF!</f>
        <v>#REF!</v>
      </c>
      <c r="Z165" s="68">
        <v>0</v>
      </c>
      <c r="AA165" s="69" t="e">
        <f>Z165*#REF!</f>
        <v>#REF!</v>
      </c>
      <c r="AR165" s="12" t="s">
        <v>98</v>
      </c>
      <c r="AT165" s="12" t="s">
        <v>60</v>
      </c>
      <c r="AU165" s="12" t="s">
        <v>36</v>
      </c>
      <c r="AY165" s="12" t="s">
        <v>59</v>
      </c>
      <c r="BE165" s="39" t="e">
        <f>IF(U165="základní",#REF!,0)</f>
        <v>#REF!</v>
      </c>
      <c r="BF165" s="39">
        <f>IF(U165="snížená",#REF!,0)</f>
        <v>0</v>
      </c>
      <c r="BG165" s="39">
        <f>IF(U165="zákl. přenesená",#REF!,0)</f>
        <v>0</v>
      </c>
      <c r="BH165" s="39">
        <f>IF(U165="sníž. přenesená",#REF!,0)</f>
        <v>0</v>
      </c>
      <c r="BI165" s="39">
        <f>IF(U165="nulová",#REF!,0)</f>
        <v>0</v>
      </c>
      <c r="BJ165" s="12" t="s">
        <v>34</v>
      </c>
      <c r="BK165" s="39" t="e">
        <f>ROUND(#REF!*#REF!,2)</f>
        <v>#REF!</v>
      </c>
      <c r="BL165" s="12" t="s">
        <v>98</v>
      </c>
      <c r="BM165" s="12" t="s">
        <v>119</v>
      </c>
    </row>
    <row r="166" spans="1:51" s="5" customFormat="1" ht="16.5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 s="70"/>
      <c r="T166" s="71"/>
      <c r="U166" s="70"/>
      <c r="V166" s="70"/>
      <c r="W166" s="70"/>
      <c r="X166" s="70"/>
      <c r="Y166" s="70"/>
      <c r="Z166" s="70"/>
      <c r="AA166" s="72"/>
      <c r="AT166" s="73" t="s">
        <v>63</v>
      </c>
      <c r="AU166" s="73" t="s">
        <v>36</v>
      </c>
      <c r="AV166" s="5" t="s">
        <v>36</v>
      </c>
      <c r="AW166" s="5" t="s">
        <v>14</v>
      </c>
      <c r="AX166" s="5" t="s">
        <v>32</v>
      </c>
      <c r="AY166" s="73" t="s">
        <v>59</v>
      </c>
    </row>
    <row r="167" spans="1:51" s="6" customFormat="1" ht="16.5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 s="74"/>
      <c r="T167" s="75"/>
      <c r="U167" s="74"/>
      <c r="V167" s="74"/>
      <c r="W167" s="74"/>
      <c r="X167" s="74"/>
      <c r="Y167" s="74"/>
      <c r="Z167" s="74"/>
      <c r="AA167" s="76"/>
      <c r="AT167" s="77" t="s">
        <v>63</v>
      </c>
      <c r="AU167" s="77" t="s">
        <v>36</v>
      </c>
      <c r="AV167" s="6" t="s">
        <v>61</v>
      </c>
      <c r="AW167" s="6" t="s">
        <v>14</v>
      </c>
      <c r="AX167" s="6" t="s">
        <v>34</v>
      </c>
      <c r="AY167" s="77" t="s">
        <v>59</v>
      </c>
    </row>
    <row r="168" spans="1:65" s="1" customFormat="1" ht="25.5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 s="88"/>
      <c r="T168" s="67" t="s">
        <v>6</v>
      </c>
      <c r="U168" s="20" t="s">
        <v>18</v>
      </c>
      <c r="V168" s="17"/>
      <c r="W168" s="68" t="e">
        <f>V168*#REF!</f>
        <v>#REF!</v>
      </c>
      <c r="X168" s="68">
        <v>0.0019</v>
      </c>
      <c r="Y168" s="68" t="e">
        <f>X168*#REF!</f>
        <v>#REF!</v>
      </c>
      <c r="Z168" s="68">
        <v>0</v>
      </c>
      <c r="AA168" s="69" t="e">
        <f>Z168*#REF!</f>
        <v>#REF!</v>
      </c>
      <c r="AR168" s="12" t="s">
        <v>111</v>
      </c>
      <c r="AT168" s="12" t="s">
        <v>67</v>
      </c>
      <c r="AU168" s="12" t="s">
        <v>36</v>
      </c>
      <c r="AY168" s="12" t="s">
        <v>59</v>
      </c>
      <c r="BE168" s="39" t="e">
        <f>IF(U168="základní",#REF!,0)</f>
        <v>#REF!</v>
      </c>
      <c r="BF168" s="39">
        <f>IF(U168="snížená",#REF!,0)</f>
        <v>0</v>
      </c>
      <c r="BG168" s="39">
        <f>IF(U168="zákl. přenesená",#REF!,0)</f>
        <v>0</v>
      </c>
      <c r="BH168" s="39">
        <f>IF(U168="sníž. přenesená",#REF!,0)</f>
        <v>0</v>
      </c>
      <c r="BI168" s="39">
        <f>IF(U168="nulová",#REF!,0)</f>
        <v>0</v>
      </c>
      <c r="BJ168" s="12" t="s">
        <v>34</v>
      </c>
      <c r="BK168" s="39" t="e">
        <f>ROUND(#REF!*#REF!,2)</f>
        <v>#REF!</v>
      </c>
      <c r="BL168" s="12" t="s">
        <v>98</v>
      </c>
      <c r="BM168" s="12" t="s">
        <v>120</v>
      </c>
    </row>
    <row r="169" spans="1:65" s="1" customFormat="1" ht="38.25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 s="88"/>
      <c r="T169" s="67" t="s">
        <v>6</v>
      </c>
      <c r="U169" s="20" t="s">
        <v>18</v>
      </c>
      <c r="V169" s="17"/>
      <c r="W169" s="68" t="e">
        <f>V169*#REF!</f>
        <v>#REF!</v>
      </c>
      <c r="X169" s="68">
        <v>0.00043</v>
      </c>
      <c r="Y169" s="68" t="e">
        <f>X169*#REF!</f>
        <v>#REF!</v>
      </c>
      <c r="Z169" s="68">
        <v>0</v>
      </c>
      <c r="AA169" s="69" t="e">
        <f>Z169*#REF!</f>
        <v>#REF!</v>
      </c>
      <c r="AR169" s="12" t="s">
        <v>98</v>
      </c>
      <c r="AT169" s="12" t="s">
        <v>60</v>
      </c>
      <c r="AU169" s="12" t="s">
        <v>36</v>
      </c>
      <c r="AY169" s="12" t="s">
        <v>59</v>
      </c>
      <c r="BE169" s="39" t="e">
        <f>IF(U169="základní",#REF!,0)</f>
        <v>#REF!</v>
      </c>
      <c r="BF169" s="39">
        <f>IF(U169="snížená",#REF!,0)</f>
        <v>0</v>
      </c>
      <c r="BG169" s="39">
        <f>IF(U169="zákl. přenesená",#REF!,0)</f>
        <v>0</v>
      </c>
      <c r="BH169" s="39">
        <f>IF(U169="sníž. přenesená",#REF!,0)</f>
        <v>0</v>
      </c>
      <c r="BI169" s="39">
        <f>IF(U169="nulová",#REF!,0)</f>
        <v>0</v>
      </c>
      <c r="BJ169" s="12" t="s">
        <v>34</v>
      </c>
      <c r="BK169" s="39" t="e">
        <f>ROUND(#REF!*#REF!,2)</f>
        <v>#REF!</v>
      </c>
      <c r="BL169" s="12" t="s">
        <v>98</v>
      </c>
      <c r="BM169" s="12" t="s">
        <v>121</v>
      </c>
    </row>
    <row r="170" spans="1:65" s="1" customFormat="1" ht="25.5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 s="88"/>
      <c r="T170" s="67" t="s">
        <v>6</v>
      </c>
      <c r="U170" s="20" t="s">
        <v>18</v>
      </c>
      <c r="V170" s="17"/>
      <c r="W170" s="68" t="e">
        <f>V170*#REF!</f>
        <v>#REF!</v>
      </c>
      <c r="X170" s="68">
        <v>0</v>
      </c>
      <c r="Y170" s="68" t="e">
        <f>X170*#REF!</f>
        <v>#REF!</v>
      </c>
      <c r="Z170" s="68">
        <v>0</v>
      </c>
      <c r="AA170" s="69" t="e">
        <f>Z170*#REF!</f>
        <v>#REF!</v>
      </c>
      <c r="AR170" s="12" t="s">
        <v>98</v>
      </c>
      <c r="AT170" s="12" t="s">
        <v>60</v>
      </c>
      <c r="AU170" s="12" t="s">
        <v>36</v>
      </c>
      <c r="AY170" s="12" t="s">
        <v>59</v>
      </c>
      <c r="BE170" s="39" t="e">
        <f>IF(U170="základní",#REF!,0)</f>
        <v>#REF!</v>
      </c>
      <c r="BF170" s="39">
        <f>IF(U170="snížená",#REF!,0)</f>
        <v>0</v>
      </c>
      <c r="BG170" s="39">
        <f>IF(U170="zákl. přenesená",#REF!,0)</f>
        <v>0</v>
      </c>
      <c r="BH170" s="39">
        <f>IF(U170="sníž. přenesená",#REF!,0)</f>
        <v>0</v>
      </c>
      <c r="BI170" s="39">
        <f>IF(U170="nulová",#REF!,0)</f>
        <v>0</v>
      </c>
      <c r="BJ170" s="12" t="s">
        <v>34</v>
      </c>
      <c r="BK170" s="39" t="e">
        <f>ROUND(#REF!*#REF!,2)</f>
        <v>#REF!</v>
      </c>
      <c r="BL170" s="12" t="s">
        <v>98</v>
      </c>
      <c r="BM170" s="12" t="s">
        <v>122</v>
      </c>
    </row>
    <row r="171" spans="1:51" s="5" customFormat="1" ht="16.5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 s="70"/>
      <c r="T171" s="71"/>
      <c r="U171" s="70"/>
      <c r="V171" s="70"/>
      <c r="W171" s="70"/>
      <c r="X171" s="70"/>
      <c r="Y171" s="70"/>
      <c r="Z171" s="70"/>
      <c r="AA171" s="72"/>
      <c r="AT171" s="73" t="s">
        <v>63</v>
      </c>
      <c r="AU171" s="73" t="s">
        <v>36</v>
      </c>
      <c r="AV171" s="5" t="s">
        <v>36</v>
      </c>
      <c r="AW171" s="5" t="s">
        <v>14</v>
      </c>
      <c r="AX171" s="5" t="s">
        <v>32</v>
      </c>
      <c r="AY171" s="73" t="s">
        <v>59</v>
      </c>
    </row>
    <row r="172" spans="1:51" s="5" customFormat="1" ht="16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 s="70"/>
      <c r="T172" s="71"/>
      <c r="U172" s="70"/>
      <c r="V172" s="70"/>
      <c r="W172" s="70"/>
      <c r="X172" s="70"/>
      <c r="Y172" s="70"/>
      <c r="Z172" s="70"/>
      <c r="AA172" s="72"/>
      <c r="AT172" s="73" t="s">
        <v>63</v>
      </c>
      <c r="AU172" s="73" t="s">
        <v>36</v>
      </c>
      <c r="AV172" s="5" t="s">
        <v>36</v>
      </c>
      <c r="AW172" s="5" t="s">
        <v>14</v>
      </c>
      <c r="AX172" s="5" t="s">
        <v>32</v>
      </c>
      <c r="AY172" s="73" t="s">
        <v>59</v>
      </c>
    </row>
    <row r="173" spans="1:51" s="6" customFormat="1" ht="16.5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 s="74"/>
      <c r="T173" s="75"/>
      <c r="U173" s="74"/>
      <c r="V173" s="74"/>
      <c r="W173" s="74"/>
      <c r="X173" s="74"/>
      <c r="Y173" s="74"/>
      <c r="Z173" s="74"/>
      <c r="AA173" s="76"/>
      <c r="AT173" s="77" t="s">
        <v>63</v>
      </c>
      <c r="AU173" s="77" t="s">
        <v>36</v>
      </c>
      <c r="AV173" s="6" t="s">
        <v>61</v>
      </c>
      <c r="AW173" s="6" t="s">
        <v>14</v>
      </c>
      <c r="AX173" s="6" t="s">
        <v>34</v>
      </c>
      <c r="AY173" s="77" t="s">
        <v>59</v>
      </c>
    </row>
    <row r="174" spans="1:65" s="1" customFormat="1" ht="16.5" customHeight="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 s="88"/>
      <c r="T174" s="67" t="s">
        <v>6</v>
      </c>
      <c r="U174" s="20" t="s">
        <v>18</v>
      </c>
      <c r="V174" s="17"/>
      <c r="W174" s="68" t="e">
        <f>V174*#REF!</f>
        <v>#REF!</v>
      </c>
      <c r="X174" s="68">
        <v>0.00015</v>
      </c>
      <c r="Y174" s="68" t="e">
        <f>X174*#REF!</f>
        <v>#REF!</v>
      </c>
      <c r="Z174" s="68">
        <v>0</v>
      </c>
      <c r="AA174" s="69" t="e">
        <f>Z174*#REF!</f>
        <v>#REF!</v>
      </c>
      <c r="AR174" s="12" t="s">
        <v>111</v>
      </c>
      <c r="AT174" s="12" t="s">
        <v>67</v>
      </c>
      <c r="AU174" s="12" t="s">
        <v>36</v>
      </c>
      <c r="AY174" s="12" t="s">
        <v>59</v>
      </c>
      <c r="BE174" s="39" t="e">
        <f>IF(U174="základní",#REF!,0)</f>
        <v>#REF!</v>
      </c>
      <c r="BF174" s="39">
        <f>IF(U174="snížená",#REF!,0)</f>
        <v>0</v>
      </c>
      <c r="BG174" s="39">
        <f>IF(U174="zákl. přenesená",#REF!,0)</f>
        <v>0</v>
      </c>
      <c r="BH174" s="39">
        <f>IF(U174="sníž. přenesená",#REF!,0)</f>
        <v>0</v>
      </c>
      <c r="BI174" s="39">
        <f>IF(U174="nulová",#REF!,0)</f>
        <v>0</v>
      </c>
      <c r="BJ174" s="12" t="s">
        <v>34</v>
      </c>
      <c r="BK174" s="39" t="e">
        <f>ROUND(#REF!*#REF!,2)</f>
        <v>#REF!</v>
      </c>
      <c r="BL174" s="12" t="s">
        <v>98</v>
      </c>
      <c r="BM174" s="12" t="s">
        <v>123</v>
      </c>
    </row>
    <row r="175" spans="1:65" s="1" customFormat="1" ht="25.5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 s="88"/>
      <c r="T175" s="67" t="s">
        <v>6</v>
      </c>
      <c r="U175" s="20" t="s">
        <v>18</v>
      </c>
      <c r="V175" s="17"/>
      <c r="W175" s="68" t="e">
        <f>V175*#REF!</f>
        <v>#REF!</v>
      </c>
      <c r="X175" s="68">
        <v>0</v>
      </c>
      <c r="Y175" s="68" t="e">
        <f>X175*#REF!</f>
        <v>#REF!</v>
      </c>
      <c r="Z175" s="68">
        <v>0</v>
      </c>
      <c r="AA175" s="69" t="e">
        <f>Z175*#REF!</f>
        <v>#REF!</v>
      </c>
      <c r="AR175" s="12" t="s">
        <v>98</v>
      </c>
      <c r="AT175" s="12" t="s">
        <v>60</v>
      </c>
      <c r="AU175" s="12" t="s">
        <v>36</v>
      </c>
      <c r="AY175" s="12" t="s">
        <v>59</v>
      </c>
      <c r="BE175" s="39" t="e">
        <f>IF(U175="základní",#REF!,0)</f>
        <v>#REF!</v>
      </c>
      <c r="BF175" s="39">
        <f>IF(U175="snížená",#REF!,0)</f>
        <v>0</v>
      </c>
      <c r="BG175" s="39">
        <f>IF(U175="zákl. přenesená",#REF!,0)</f>
        <v>0</v>
      </c>
      <c r="BH175" s="39">
        <f>IF(U175="sníž. přenesená",#REF!,0)</f>
        <v>0</v>
      </c>
      <c r="BI175" s="39">
        <f>IF(U175="nulová",#REF!,0)</f>
        <v>0</v>
      </c>
      <c r="BJ175" s="12" t="s">
        <v>34</v>
      </c>
      <c r="BK175" s="39" t="e">
        <f>ROUND(#REF!*#REF!,2)</f>
        <v>#REF!</v>
      </c>
      <c r="BL175" s="12" t="s">
        <v>98</v>
      </c>
      <c r="BM175" s="12" t="s">
        <v>124</v>
      </c>
    </row>
    <row r="176" spans="1:63" s="4" customFormat="1" ht="29.85" customHeight="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 s="54"/>
      <c r="T176" s="56"/>
      <c r="U176" s="54"/>
      <c r="V176" s="54"/>
      <c r="W176" s="57" t="e">
        <f>SUM(W177:W197)</f>
        <v>#REF!</v>
      </c>
      <c r="X176" s="54"/>
      <c r="Y176" s="57" t="e">
        <f>SUM(Y177:Y197)</f>
        <v>#REF!</v>
      </c>
      <c r="Z176" s="54"/>
      <c r="AA176" s="58" t="e">
        <f>SUM(AA177:AA197)</f>
        <v>#REF!</v>
      </c>
      <c r="AR176" s="59" t="s">
        <v>36</v>
      </c>
      <c r="AT176" s="60" t="s">
        <v>31</v>
      </c>
      <c r="AU176" s="60" t="s">
        <v>34</v>
      </c>
      <c r="AY176" s="59" t="s">
        <v>59</v>
      </c>
      <c r="BK176" s="61" t="e">
        <f>SUM(BK177:BK197)</f>
        <v>#REF!</v>
      </c>
    </row>
    <row r="177" spans="1:65" s="1" customFormat="1" ht="25.5" customHeight="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 s="88"/>
      <c r="T177" s="67" t="s">
        <v>6</v>
      </c>
      <c r="U177" s="20" t="s">
        <v>18</v>
      </c>
      <c r="V177" s="17"/>
      <c r="W177" s="68" t="e">
        <f>V177*#REF!</f>
        <v>#REF!</v>
      </c>
      <c r="X177" s="68">
        <v>0</v>
      </c>
      <c r="Y177" s="68" t="e">
        <f>X177*#REF!</f>
        <v>#REF!</v>
      </c>
      <c r="Z177" s="68">
        <v>0.001</v>
      </c>
      <c r="AA177" s="69" t="e">
        <f>Z177*#REF!</f>
        <v>#REF!</v>
      </c>
      <c r="AR177" s="12" t="s">
        <v>98</v>
      </c>
      <c r="AT177" s="12" t="s">
        <v>60</v>
      </c>
      <c r="AU177" s="12" t="s">
        <v>36</v>
      </c>
      <c r="AY177" s="12" t="s">
        <v>59</v>
      </c>
      <c r="BE177" s="39" t="e">
        <f>IF(U177="základní",#REF!,0)</f>
        <v>#REF!</v>
      </c>
      <c r="BF177" s="39">
        <f>IF(U177="snížená",#REF!,0)</f>
        <v>0</v>
      </c>
      <c r="BG177" s="39">
        <f>IF(U177="zákl. přenesená",#REF!,0)</f>
        <v>0</v>
      </c>
      <c r="BH177" s="39">
        <f>IF(U177="sníž. přenesená",#REF!,0)</f>
        <v>0</v>
      </c>
      <c r="BI177" s="39">
        <f>IF(U177="nulová",#REF!,0)</f>
        <v>0</v>
      </c>
      <c r="BJ177" s="12" t="s">
        <v>34</v>
      </c>
      <c r="BK177" s="39" t="e">
        <f>ROUND(#REF!*#REF!,2)</f>
        <v>#REF!</v>
      </c>
      <c r="BL177" s="12" t="s">
        <v>98</v>
      </c>
      <c r="BM177" s="12" t="s">
        <v>125</v>
      </c>
    </row>
    <row r="178" spans="1:65" s="1" customFormat="1" ht="38.25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 s="88"/>
      <c r="T178" s="67" t="s">
        <v>6</v>
      </c>
      <c r="U178" s="20" t="s">
        <v>18</v>
      </c>
      <c r="V178" s="17"/>
      <c r="W178" s="68" t="e">
        <f>V178*#REF!</f>
        <v>#REF!</v>
      </c>
      <c r="X178" s="68">
        <v>0</v>
      </c>
      <c r="Y178" s="68" t="e">
        <f>X178*#REF!</f>
        <v>#REF!</v>
      </c>
      <c r="Z178" s="68">
        <v>0</v>
      </c>
      <c r="AA178" s="69" t="e">
        <f>Z178*#REF!</f>
        <v>#REF!</v>
      </c>
      <c r="AR178" s="12" t="s">
        <v>98</v>
      </c>
      <c r="AT178" s="12" t="s">
        <v>60</v>
      </c>
      <c r="AU178" s="12" t="s">
        <v>36</v>
      </c>
      <c r="AY178" s="12" t="s">
        <v>59</v>
      </c>
      <c r="BE178" s="39" t="e">
        <f>IF(U178="základní",#REF!,0)</f>
        <v>#REF!</v>
      </c>
      <c r="BF178" s="39">
        <f>IF(U178="snížená",#REF!,0)</f>
        <v>0</v>
      </c>
      <c r="BG178" s="39">
        <f>IF(U178="zákl. přenesená",#REF!,0)</f>
        <v>0</v>
      </c>
      <c r="BH178" s="39">
        <f>IF(U178="sníž. přenesená",#REF!,0)</f>
        <v>0</v>
      </c>
      <c r="BI178" s="39">
        <f>IF(U178="nulová",#REF!,0)</f>
        <v>0</v>
      </c>
      <c r="BJ178" s="12" t="s">
        <v>34</v>
      </c>
      <c r="BK178" s="39" t="e">
        <f>ROUND(#REF!*#REF!,2)</f>
        <v>#REF!</v>
      </c>
      <c r="BL178" s="12" t="s">
        <v>98</v>
      </c>
      <c r="BM178" s="12" t="s">
        <v>126</v>
      </c>
    </row>
    <row r="179" spans="1:51" s="5" customFormat="1" ht="16.5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 s="70"/>
      <c r="T179" s="71"/>
      <c r="U179" s="70"/>
      <c r="V179" s="70"/>
      <c r="W179" s="70"/>
      <c r="X179" s="70"/>
      <c r="Y179" s="70"/>
      <c r="Z179" s="70"/>
      <c r="AA179" s="72"/>
      <c r="AT179" s="73" t="s">
        <v>63</v>
      </c>
      <c r="AU179" s="73" t="s">
        <v>36</v>
      </c>
      <c r="AV179" s="5" t="s">
        <v>36</v>
      </c>
      <c r="AW179" s="5" t="s">
        <v>14</v>
      </c>
      <c r="AX179" s="5" t="s">
        <v>32</v>
      </c>
      <c r="AY179" s="73" t="s">
        <v>59</v>
      </c>
    </row>
    <row r="180" spans="1:51" s="5" customFormat="1" ht="16.5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 s="70"/>
      <c r="T180" s="71"/>
      <c r="U180" s="70"/>
      <c r="V180" s="70"/>
      <c r="W180" s="70"/>
      <c r="X180" s="70"/>
      <c r="Y180" s="70"/>
      <c r="Z180" s="70"/>
      <c r="AA180" s="72"/>
      <c r="AT180" s="73" t="s">
        <v>63</v>
      </c>
      <c r="AU180" s="73" t="s">
        <v>36</v>
      </c>
      <c r="AV180" s="5" t="s">
        <v>36</v>
      </c>
      <c r="AW180" s="5" t="s">
        <v>14</v>
      </c>
      <c r="AX180" s="5" t="s">
        <v>32</v>
      </c>
      <c r="AY180" s="73" t="s">
        <v>59</v>
      </c>
    </row>
    <row r="181" spans="1:51" s="6" customFormat="1" ht="16.5" customHeight="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 s="74"/>
      <c r="T181" s="75"/>
      <c r="U181" s="74"/>
      <c r="V181" s="74"/>
      <c r="W181" s="74"/>
      <c r="X181" s="74"/>
      <c r="Y181" s="74"/>
      <c r="Z181" s="74"/>
      <c r="AA181" s="76"/>
      <c r="AT181" s="77" t="s">
        <v>63</v>
      </c>
      <c r="AU181" s="77" t="s">
        <v>36</v>
      </c>
      <c r="AV181" s="6" t="s">
        <v>61</v>
      </c>
      <c r="AW181" s="6" t="s">
        <v>14</v>
      </c>
      <c r="AX181" s="6" t="s">
        <v>34</v>
      </c>
      <c r="AY181" s="77" t="s">
        <v>59</v>
      </c>
    </row>
    <row r="182" spans="1:65" s="1" customFormat="1" ht="16.5" customHeight="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 s="88"/>
      <c r="T182" s="67" t="s">
        <v>6</v>
      </c>
      <c r="U182" s="20" t="s">
        <v>18</v>
      </c>
      <c r="V182" s="17"/>
      <c r="W182" s="68" t="e">
        <f>V182*#REF!</f>
        <v>#REF!</v>
      </c>
      <c r="X182" s="68">
        <v>0.00061</v>
      </c>
      <c r="Y182" s="68" t="e">
        <f>X182*#REF!</f>
        <v>#REF!</v>
      </c>
      <c r="Z182" s="68">
        <v>0</v>
      </c>
      <c r="AA182" s="69" t="e">
        <f>Z182*#REF!</f>
        <v>#REF!</v>
      </c>
      <c r="AR182" s="12" t="s">
        <v>111</v>
      </c>
      <c r="AT182" s="12" t="s">
        <v>67</v>
      </c>
      <c r="AU182" s="12" t="s">
        <v>36</v>
      </c>
      <c r="AY182" s="12" t="s">
        <v>59</v>
      </c>
      <c r="BE182" s="39" t="e">
        <f>IF(U182="základní",#REF!,0)</f>
        <v>#REF!</v>
      </c>
      <c r="BF182" s="39">
        <f>IF(U182="snížená",#REF!,0)</f>
        <v>0</v>
      </c>
      <c r="BG182" s="39">
        <f>IF(U182="zákl. přenesená",#REF!,0)</f>
        <v>0</v>
      </c>
      <c r="BH182" s="39">
        <f>IF(U182="sníž. přenesená",#REF!,0)</f>
        <v>0</v>
      </c>
      <c r="BI182" s="39">
        <f>IF(U182="nulová",#REF!,0)</f>
        <v>0</v>
      </c>
      <c r="BJ182" s="12" t="s">
        <v>34</v>
      </c>
      <c r="BK182" s="39" t="e">
        <f>ROUND(#REF!*#REF!,2)</f>
        <v>#REF!</v>
      </c>
      <c r="BL182" s="12" t="s">
        <v>98</v>
      </c>
      <c r="BM182" s="12" t="s">
        <v>127</v>
      </c>
    </row>
    <row r="183" spans="1:65" s="1" customFormat="1" ht="25.5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 s="88"/>
      <c r="T183" s="67" t="s">
        <v>6</v>
      </c>
      <c r="U183" s="20" t="s">
        <v>18</v>
      </c>
      <c r="V183" s="17"/>
      <c r="W183" s="68" t="e">
        <f>V183*#REF!</f>
        <v>#REF!</v>
      </c>
      <c r="X183" s="68">
        <v>0.003</v>
      </c>
      <c r="Y183" s="68" t="e">
        <f>X183*#REF!</f>
        <v>#REF!</v>
      </c>
      <c r="Z183" s="68">
        <v>0</v>
      </c>
      <c r="AA183" s="69" t="e">
        <f>Z183*#REF!</f>
        <v>#REF!</v>
      </c>
      <c r="AR183" s="12" t="s">
        <v>98</v>
      </c>
      <c r="AT183" s="12" t="s">
        <v>60</v>
      </c>
      <c r="AU183" s="12" t="s">
        <v>36</v>
      </c>
      <c r="AY183" s="12" t="s">
        <v>59</v>
      </c>
      <c r="BE183" s="39" t="e">
        <f>IF(U183="základní",#REF!,0)</f>
        <v>#REF!</v>
      </c>
      <c r="BF183" s="39">
        <f>IF(U183="snížená",#REF!,0)</f>
        <v>0</v>
      </c>
      <c r="BG183" s="39">
        <f>IF(U183="zákl. přenesená",#REF!,0)</f>
        <v>0</v>
      </c>
      <c r="BH183" s="39">
        <f>IF(U183="sníž. přenesená",#REF!,0)</f>
        <v>0</v>
      </c>
      <c r="BI183" s="39">
        <f>IF(U183="nulová",#REF!,0)</f>
        <v>0</v>
      </c>
      <c r="BJ183" s="12" t="s">
        <v>34</v>
      </c>
      <c r="BK183" s="39" t="e">
        <f>ROUND(#REF!*#REF!,2)</f>
        <v>#REF!</v>
      </c>
      <c r="BL183" s="12" t="s">
        <v>98</v>
      </c>
      <c r="BM183" s="12" t="s">
        <v>128</v>
      </c>
    </row>
    <row r="184" spans="1:51" s="5" customFormat="1" ht="16.5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 s="70"/>
      <c r="T184" s="71"/>
      <c r="U184" s="70"/>
      <c r="V184" s="70"/>
      <c r="W184" s="70"/>
      <c r="X184" s="70"/>
      <c r="Y184" s="70"/>
      <c r="Z184" s="70"/>
      <c r="AA184" s="72"/>
      <c r="AT184" s="73" t="s">
        <v>63</v>
      </c>
      <c r="AU184" s="73" t="s">
        <v>36</v>
      </c>
      <c r="AV184" s="5" t="s">
        <v>36</v>
      </c>
      <c r="AW184" s="5" t="s">
        <v>14</v>
      </c>
      <c r="AX184" s="5" t="s">
        <v>32</v>
      </c>
      <c r="AY184" s="73" t="s">
        <v>59</v>
      </c>
    </row>
    <row r="185" spans="1:51" s="6" customFormat="1" ht="16.5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 s="74"/>
      <c r="T185" s="75"/>
      <c r="U185" s="74"/>
      <c r="V185" s="74"/>
      <c r="W185" s="74"/>
      <c r="X185" s="74"/>
      <c r="Y185" s="74"/>
      <c r="Z185" s="74"/>
      <c r="AA185" s="76"/>
      <c r="AT185" s="77" t="s">
        <v>63</v>
      </c>
      <c r="AU185" s="77" t="s">
        <v>36</v>
      </c>
      <c r="AV185" s="6" t="s">
        <v>61</v>
      </c>
      <c r="AW185" s="6" t="s">
        <v>14</v>
      </c>
      <c r="AX185" s="6" t="s">
        <v>34</v>
      </c>
      <c r="AY185" s="77" t="s">
        <v>59</v>
      </c>
    </row>
    <row r="186" spans="1:65" s="1" customFormat="1" ht="25.5" customHeight="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 s="88"/>
      <c r="T186" s="67" t="s">
        <v>6</v>
      </c>
      <c r="U186" s="20" t="s">
        <v>18</v>
      </c>
      <c r="V186" s="17"/>
      <c r="W186" s="68" t="e">
        <f>V186*#REF!</f>
        <v>#REF!</v>
      </c>
      <c r="X186" s="68">
        <v>0.001</v>
      </c>
      <c r="Y186" s="68" t="e">
        <f>X186*#REF!</f>
        <v>#REF!</v>
      </c>
      <c r="Z186" s="68">
        <v>0</v>
      </c>
      <c r="AA186" s="69" t="e">
        <f>Z186*#REF!</f>
        <v>#REF!</v>
      </c>
      <c r="AR186" s="12" t="s">
        <v>111</v>
      </c>
      <c r="AT186" s="12" t="s">
        <v>67</v>
      </c>
      <c r="AU186" s="12" t="s">
        <v>36</v>
      </c>
      <c r="AY186" s="12" t="s">
        <v>59</v>
      </c>
      <c r="BE186" s="39" t="e">
        <f>IF(U186="základní",#REF!,0)</f>
        <v>#REF!</v>
      </c>
      <c r="BF186" s="39">
        <f>IF(U186="snížená",#REF!,0)</f>
        <v>0</v>
      </c>
      <c r="BG186" s="39">
        <f>IF(U186="zákl. přenesená",#REF!,0)</f>
        <v>0</v>
      </c>
      <c r="BH186" s="39">
        <f>IF(U186="sníž. přenesená",#REF!,0)</f>
        <v>0</v>
      </c>
      <c r="BI186" s="39">
        <f>IF(U186="nulová",#REF!,0)</f>
        <v>0</v>
      </c>
      <c r="BJ186" s="12" t="s">
        <v>34</v>
      </c>
      <c r="BK186" s="39" t="e">
        <f>ROUND(#REF!*#REF!,2)</f>
        <v>#REF!</v>
      </c>
      <c r="BL186" s="12" t="s">
        <v>98</v>
      </c>
      <c r="BM186" s="12" t="s">
        <v>129</v>
      </c>
    </row>
    <row r="187" spans="1:65" s="1" customFormat="1" ht="25.5" customHeight="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 s="88"/>
      <c r="T187" s="67" t="s">
        <v>6</v>
      </c>
      <c r="U187" s="20" t="s">
        <v>18</v>
      </c>
      <c r="V187" s="17"/>
      <c r="W187" s="68" t="e">
        <f>V187*#REF!</f>
        <v>#REF!</v>
      </c>
      <c r="X187" s="68">
        <v>0</v>
      </c>
      <c r="Y187" s="68" t="e">
        <f>X187*#REF!</f>
        <v>#REF!</v>
      </c>
      <c r="Z187" s="68">
        <v>0</v>
      </c>
      <c r="AA187" s="69" t="e">
        <f>Z187*#REF!</f>
        <v>#REF!</v>
      </c>
      <c r="AR187" s="12" t="s">
        <v>98</v>
      </c>
      <c r="AT187" s="12" t="s">
        <v>60</v>
      </c>
      <c r="AU187" s="12" t="s">
        <v>36</v>
      </c>
      <c r="AY187" s="12" t="s">
        <v>59</v>
      </c>
      <c r="BE187" s="39" t="e">
        <f>IF(U187="základní",#REF!,0)</f>
        <v>#REF!</v>
      </c>
      <c r="BF187" s="39">
        <f>IF(U187="snížená",#REF!,0)</f>
        <v>0</v>
      </c>
      <c r="BG187" s="39">
        <f>IF(U187="zákl. přenesená",#REF!,0)</f>
        <v>0</v>
      </c>
      <c r="BH187" s="39">
        <f>IF(U187="sníž. přenesená",#REF!,0)</f>
        <v>0</v>
      </c>
      <c r="BI187" s="39">
        <f>IF(U187="nulová",#REF!,0)</f>
        <v>0</v>
      </c>
      <c r="BJ187" s="12" t="s">
        <v>34</v>
      </c>
      <c r="BK187" s="39" t="e">
        <f>ROUND(#REF!*#REF!,2)</f>
        <v>#REF!</v>
      </c>
      <c r="BL187" s="12" t="s">
        <v>98</v>
      </c>
      <c r="BM187" s="12" t="s">
        <v>130</v>
      </c>
    </row>
    <row r="188" spans="1:51" s="5" customFormat="1" ht="16.5" customHeight="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 s="70"/>
      <c r="T188" s="71"/>
      <c r="U188" s="70"/>
      <c r="V188" s="70"/>
      <c r="W188" s="70"/>
      <c r="X188" s="70"/>
      <c r="Y188" s="70"/>
      <c r="Z188" s="70"/>
      <c r="AA188" s="72"/>
      <c r="AT188" s="73" t="s">
        <v>63</v>
      </c>
      <c r="AU188" s="73" t="s">
        <v>36</v>
      </c>
      <c r="AV188" s="5" t="s">
        <v>36</v>
      </c>
      <c r="AW188" s="5" t="s">
        <v>14</v>
      </c>
      <c r="AX188" s="5" t="s">
        <v>32</v>
      </c>
      <c r="AY188" s="73" t="s">
        <v>59</v>
      </c>
    </row>
    <row r="189" spans="1:51" s="6" customFormat="1" ht="16.5" customHeight="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 s="74"/>
      <c r="T189" s="75"/>
      <c r="U189" s="74"/>
      <c r="V189" s="74"/>
      <c r="W189" s="74"/>
      <c r="X189" s="74"/>
      <c r="Y189" s="74"/>
      <c r="Z189" s="74"/>
      <c r="AA189" s="76"/>
      <c r="AT189" s="77" t="s">
        <v>63</v>
      </c>
      <c r="AU189" s="77" t="s">
        <v>36</v>
      </c>
      <c r="AV189" s="6" t="s">
        <v>61</v>
      </c>
      <c r="AW189" s="6" t="s">
        <v>14</v>
      </c>
      <c r="AX189" s="6" t="s">
        <v>34</v>
      </c>
      <c r="AY189" s="77" t="s">
        <v>59</v>
      </c>
    </row>
    <row r="190" spans="1:65" s="1" customFormat="1" ht="25.5" customHeight="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 s="88"/>
      <c r="T190" s="67" t="s">
        <v>6</v>
      </c>
      <c r="U190" s="20" t="s">
        <v>18</v>
      </c>
      <c r="V190" s="17"/>
      <c r="W190" s="68" t="e">
        <f>V190*#REF!</f>
        <v>#REF!</v>
      </c>
      <c r="X190" s="68">
        <v>0.025</v>
      </c>
      <c r="Y190" s="68" t="e">
        <f>X190*#REF!</f>
        <v>#REF!</v>
      </c>
      <c r="Z190" s="68">
        <v>0</v>
      </c>
      <c r="AA190" s="69" t="e">
        <f>Z190*#REF!</f>
        <v>#REF!</v>
      </c>
      <c r="AR190" s="12" t="s">
        <v>111</v>
      </c>
      <c r="AT190" s="12" t="s">
        <v>67</v>
      </c>
      <c r="AU190" s="12" t="s">
        <v>36</v>
      </c>
      <c r="AY190" s="12" t="s">
        <v>59</v>
      </c>
      <c r="BE190" s="39" t="e">
        <f>IF(U190="základní",#REF!,0)</f>
        <v>#REF!</v>
      </c>
      <c r="BF190" s="39">
        <f>IF(U190="snížená",#REF!,0)</f>
        <v>0</v>
      </c>
      <c r="BG190" s="39">
        <f>IF(U190="zákl. přenesená",#REF!,0)</f>
        <v>0</v>
      </c>
      <c r="BH190" s="39">
        <f>IF(U190="sníž. přenesená",#REF!,0)</f>
        <v>0</v>
      </c>
      <c r="BI190" s="39">
        <f>IF(U190="nulová",#REF!,0)</f>
        <v>0</v>
      </c>
      <c r="BJ190" s="12" t="s">
        <v>34</v>
      </c>
      <c r="BK190" s="39" t="e">
        <f>ROUND(#REF!*#REF!,2)</f>
        <v>#REF!</v>
      </c>
      <c r="BL190" s="12" t="s">
        <v>98</v>
      </c>
      <c r="BM190" s="12" t="s">
        <v>131</v>
      </c>
    </row>
    <row r="191" spans="1:51" s="5" customFormat="1" ht="16.5" customHeight="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 s="70"/>
      <c r="T191" s="71"/>
      <c r="U191" s="70"/>
      <c r="V191" s="70"/>
      <c r="W191" s="70"/>
      <c r="X191" s="70"/>
      <c r="Y191" s="70"/>
      <c r="Z191" s="70"/>
      <c r="AA191" s="72"/>
      <c r="AT191" s="73" t="s">
        <v>63</v>
      </c>
      <c r="AU191" s="73" t="s">
        <v>36</v>
      </c>
      <c r="AV191" s="5" t="s">
        <v>36</v>
      </c>
      <c r="AW191" s="5" t="s">
        <v>14</v>
      </c>
      <c r="AX191" s="5" t="s">
        <v>32</v>
      </c>
      <c r="AY191" s="73" t="s">
        <v>59</v>
      </c>
    </row>
    <row r="192" spans="1:51" s="6" customFormat="1" ht="16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 s="74"/>
      <c r="T192" s="75"/>
      <c r="U192" s="74"/>
      <c r="V192" s="74"/>
      <c r="W192" s="74"/>
      <c r="X192" s="74"/>
      <c r="Y192" s="74"/>
      <c r="Z192" s="74"/>
      <c r="AA192" s="76"/>
      <c r="AT192" s="77" t="s">
        <v>63</v>
      </c>
      <c r="AU192" s="77" t="s">
        <v>36</v>
      </c>
      <c r="AV192" s="6" t="s">
        <v>61</v>
      </c>
      <c r="AW192" s="6" t="s">
        <v>14</v>
      </c>
      <c r="AX192" s="6" t="s">
        <v>34</v>
      </c>
      <c r="AY192" s="77" t="s">
        <v>59</v>
      </c>
    </row>
    <row r="193" spans="1:65" s="1" customFormat="1" ht="25.5" customHeight="1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 s="88"/>
      <c r="T193" s="67" t="s">
        <v>6</v>
      </c>
      <c r="U193" s="20" t="s">
        <v>18</v>
      </c>
      <c r="V193" s="17"/>
      <c r="W193" s="68" t="e">
        <f>V193*#REF!</f>
        <v>#REF!</v>
      </c>
      <c r="X193" s="68">
        <v>0.00116</v>
      </c>
      <c r="Y193" s="68" t="e">
        <f>X193*#REF!</f>
        <v>#REF!</v>
      </c>
      <c r="Z193" s="68">
        <v>0</v>
      </c>
      <c r="AA193" s="69" t="e">
        <f>Z193*#REF!</f>
        <v>#REF!</v>
      </c>
      <c r="AR193" s="12" t="s">
        <v>98</v>
      </c>
      <c r="AT193" s="12" t="s">
        <v>60</v>
      </c>
      <c r="AU193" s="12" t="s">
        <v>36</v>
      </c>
      <c r="AY193" s="12" t="s">
        <v>59</v>
      </c>
      <c r="BE193" s="39" t="e">
        <f>IF(U193="základní",#REF!,0)</f>
        <v>#REF!</v>
      </c>
      <c r="BF193" s="39">
        <f>IF(U193="snížená",#REF!,0)</f>
        <v>0</v>
      </c>
      <c r="BG193" s="39">
        <f>IF(U193="zákl. přenesená",#REF!,0)</f>
        <v>0</v>
      </c>
      <c r="BH193" s="39">
        <f>IF(U193="sníž. přenesená",#REF!,0)</f>
        <v>0</v>
      </c>
      <c r="BI193" s="39">
        <f>IF(U193="nulová",#REF!,0)</f>
        <v>0</v>
      </c>
      <c r="BJ193" s="12" t="s">
        <v>34</v>
      </c>
      <c r="BK193" s="39" t="e">
        <f>ROUND(#REF!*#REF!,2)</f>
        <v>#REF!</v>
      </c>
      <c r="BL193" s="12" t="s">
        <v>98</v>
      </c>
      <c r="BM193" s="12" t="s">
        <v>132</v>
      </c>
    </row>
    <row r="194" spans="1:65" s="1" customFormat="1" ht="25.5" customHeight="1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 s="88"/>
      <c r="T194" s="67" t="s">
        <v>6</v>
      </c>
      <c r="U194" s="20" t="s">
        <v>18</v>
      </c>
      <c r="V194" s="17"/>
      <c r="W194" s="68" t="e">
        <f>V194*#REF!</f>
        <v>#REF!</v>
      </c>
      <c r="X194" s="68">
        <v>0.02</v>
      </c>
      <c r="Y194" s="68" t="e">
        <f>X194*#REF!</f>
        <v>#REF!</v>
      </c>
      <c r="Z194" s="68">
        <v>0</v>
      </c>
      <c r="AA194" s="69" t="e">
        <f>Z194*#REF!</f>
        <v>#REF!</v>
      </c>
      <c r="AR194" s="12" t="s">
        <v>111</v>
      </c>
      <c r="AT194" s="12" t="s">
        <v>67</v>
      </c>
      <c r="AU194" s="12" t="s">
        <v>36</v>
      </c>
      <c r="AY194" s="12" t="s">
        <v>59</v>
      </c>
      <c r="BE194" s="39" t="e">
        <f>IF(U194="základní",#REF!,0)</f>
        <v>#REF!</v>
      </c>
      <c r="BF194" s="39">
        <f>IF(U194="snížená",#REF!,0)</f>
        <v>0</v>
      </c>
      <c r="BG194" s="39">
        <f>IF(U194="zákl. přenesená",#REF!,0)</f>
        <v>0</v>
      </c>
      <c r="BH194" s="39">
        <f>IF(U194="sníž. přenesená",#REF!,0)</f>
        <v>0</v>
      </c>
      <c r="BI194" s="39">
        <f>IF(U194="nulová",#REF!,0)</f>
        <v>0</v>
      </c>
      <c r="BJ194" s="12" t="s">
        <v>34</v>
      </c>
      <c r="BK194" s="39" t="e">
        <f>ROUND(#REF!*#REF!,2)</f>
        <v>#REF!</v>
      </c>
      <c r="BL194" s="12" t="s">
        <v>98</v>
      </c>
      <c r="BM194" s="12" t="s">
        <v>133</v>
      </c>
    </row>
    <row r="195" spans="1:51" s="5" customFormat="1" ht="16.5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 s="70"/>
      <c r="T195" s="71"/>
      <c r="U195" s="70"/>
      <c r="V195" s="70"/>
      <c r="W195" s="70"/>
      <c r="X195" s="70"/>
      <c r="Y195" s="70"/>
      <c r="Z195" s="70"/>
      <c r="AA195" s="72"/>
      <c r="AT195" s="73" t="s">
        <v>63</v>
      </c>
      <c r="AU195" s="73" t="s">
        <v>36</v>
      </c>
      <c r="AV195" s="5" t="s">
        <v>36</v>
      </c>
      <c r="AW195" s="5" t="s">
        <v>14</v>
      </c>
      <c r="AX195" s="5" t="s">
        <v>32</v>
      </c>
      <c r="AY195" s="73" t="s">
        <v>59</v>
      </c>
    </row>
    <row r="196" spans="1:51" s="6" customFormat="1" ht="16.5" customHeight="1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 s="74"/>
      <c r="T196" s="75"/>
      <c r="U196" s="74"/>
      <c r="V196" s="74"/>
      <c r="W196" s="74"/>
      <c r="X196" s="74"/>
      <c r="Y196" s="74"/>
      <c r="Z196" s="74"/>
      <c r="AA196" s="76"/>
      <c r="AT196" s="77" t="s">
        <v>63</v>
      </c>
      <c r="AU196" s="77" t="s">
        <v>36</v>
      </c>
      <c r="AV196" s="6" t="s">
        <v>61</v>
      </c>
      <c r="AW196" s="6" t="s">
        <v>14</v>
      </c>
      <c r="AX196" s="6" t="s">
        <v>34</v>
      </c>
      <c r="AY196" s="77" t="s">
        <v>59</v>
      </c>
    </row>
    <row r="197" spans="1:65" s="1" customFormat="1" ht="25.5" customHeight="1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 s="88"/>
      <c r="T197" s="67" t="s">
        <v>6</v>
      </c>
      <c r="U197" s="20" t="s">
        <v>18</v>
      </c>
      <c r="V197" s="17"/>
      <c r="W197" s="68" t="e">
        <f>V197*#REF!</f>
        <v>#REF!</v>
      </c>
      <c r="X197" s="68">
        <v>0</v>
      </c>
      <c r="Y197" s="68" t="e">
        <f>X197*#REF!</f>
        <v>#REF!</v>
      </c>
      <c r="Z197" s="68">
        <v>0</v>
      </c>
      <c r="AA197" s="69" t="e">
        <f>Z197*#REF!</f>
        <v>#REF!</v>
      </c>
      <c r="AR197" s="12" t="s">
        <v>98</v>
      </c>
      <c r="AT197" s="12" t="s">
        <v>60</v>
      </c>
      <c r="AU197" s="12" t="s">
        <v>36</v>
      </c>
      <c r="AY197" s="12" t="s">
        <v>59</v>
      </c>
      <c r="BE197" s="39" t="e">
        <f>IF(U197="základní",#REF!,0)</f>
        <v>#REF!</v>
      </c>
      <c r="BF197" s="39">
        <f>IF(U197="snížená",#REF!,0)</f>
        <v>0</v>
      </c>
      <c r="BG197" s="39">
        <f>IF(U197="zákl. přenesená",#REF!,0)</f>
        <v>0</v>
      </c>
      <c r="BH197" s="39">
        <f>IF(U197="sníž. přenesená",#REF!,0)</f>
        <v>0</v>
      </c>
      <c r="BI197" s="39">
        <f>IF(U197="nulová",#REF!,0)</f>
        <v>0</v>
      </c>
      <c r="BJ197" s="12" t="s">
        <v>34</v>
      </c>
      <c r="BK197" s="39" t="e">
        <f>ROUND(#REF!*#REF!,2)</f>
        <v>#REF!</v>
      </c>
      <c r="BL197" s="12" t="s">
        <v>98</v>
      </c>
      <c r="BM197" s="12" t="s">
        <v>134</v>
      </c>
    </row>
    <row r="198" spans="1:63" s="4" customFormat="1" ht="29.85" customHeight="1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 s="54"/>
      <c r="T198" s="56"/>
      <c r="U198" s="54"/>
      <c r="V198" s="54"/>
      <c r="W198" s="57" t="e">
        <f>SUM(W199:W201)</f>
        <v>#REF!</v>
      </c>
      <c r="X198" s="54"/>
      <c r="Y198" s="57" t="e">
        <f>SUM(Y199:Y201)</f>
        <v>#REF!</v>
      </c>
      <c r="Z198" s="54"/>
      <c r="AA198" s="58" t="e">
        <f>SUM(AA199:AA201)</f>
        <v>#REF!</v>
      </c>
      <c r="AR198" s="59" t="s">
        <v>36</v>
      </c>
      <c r="AT198" s="60" t="s">
        <v>31</v>
      </c>
      <c r="AU198" s="60" t="s">
        <v>34</v>
      </c>
      <c r="AY198" s="59" t="s">
        <v>59</v>
      </c>
      <c r="BK198" s="61" t="e">
        <f>SUM(BK199:BK201)</f>
        <v>#REF!</v>
      </c>
    </row>
    <row r="199" spans="1:65" s="1" customFormat="1" ht="16.5" customHeight="1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 s="88"/>
      <c r="T199" s="67" t="s">
        <v>6</v>
      </c>
      <c r="U199" s="20" t="s">
        <v>18</v>
      </c>
      <c r="V199" s="17"/>
      <c r="W199" s="68" t="e">
        <f>V199*#REF!</f>
        <v>#REF!</v>
      </c>
      <c r="X199" s="68">
        <v>0.01384</v>
      </c>
      <c r="Y199" s="68" t="e">
        <f>X199*#REF!</f>
        <v>#REF!</v>
      </c>
      <c r="Z199" s="68">
        <v>0</v>
      </c>
      <c r="AA199" s="69" t="e">
        <f>Z199*#REF!</f>
        <v>#REF!</v>
      </c>
      <c r="AR199" s="12" t="s">
        <v>98</v>
      </c>
      <c r="AT199" s="12" t="s">
        <v>60</v>
      </c>
      <c r="AU199" s="12" t="s">
        <v>36</v>
      </c>
      <c r="AY199" s="12" t="s">
        <v>59</v>
      </c>
      <c r="BE199" s="39" t="e">
        <f>IF(U199="základní",#REF!,0)</f>
        <v>#REF!</v>
      </c>
      <c r="BF199" s="39">
        <f>IF(U199="snížená",#REF!,0)</f>
        <v>0</v>
      </c>
      <c r="BG199" s="39">
        <f>IF(U199="zákl. přenesená",#REF!,0)</f>
        <v>0</v>
      </c>
      <c r="BH199" s="39">
        <f>IF(U199="sníž. přenesená",#REF!,0)</f>
        <v>0</v>
      </c>
      <c r="BI199" s="39">
        <f>IF(U199="nulová",#REF!,0)</f>
        <v>0</v>
      </c>
      <c r="BJ199" s="12" t="s">
        <v>34</v>
      </c>
      <c r="BK199" s="39" t="e">
        <f>ROUND(#REF!*#REF!,2)</f>
        <v>#REF!</v>
      </c>
      <c r="BL199" s="12" t="s">
        <v>98</v>
      </c>
      <c r="BM199" s="12" t="s">
        <v>135</v>
      </c>
    </row>
    <row r="200" spans="1:65" s="1" customFormat="1" ht="25.5" customHeight="1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 s="88"/>
      <c r="T200" s="67" t="s">
        <v>6</v>
      </c>
      <c r="U200" s="20" t="s">
        <v>18</v>
      </c>
      <c r="V200" s="17"/>
      <c r="W200" s="68" t="e">
        <f>V200*#REF!</f>
        <v>#REF!</v>
      </c>
      <c r="X200" s="68">
        <v>0.00267</v>
      </c>
      <c r="Y200" s="68" t="e">
        <f>X200*#REF!</f>
        <v>#REF!</v>
      </c>
      <c r="Z200" s="68">
        <v>0</v>
      </c>
      <c r="AA200" s="69" t="e">
        <f>Z200*#REF!</f>
        <v>#REF!</v>
      </c>
      <c r="AR200" s="12" t="s">
        <v>98</v>
      </c>
      <c r="AT200" s="12" t="s">
        <v>60</v>
      </c>
      <c r="AU200" s="12" t="s">
        <v>36</v>
      </c>
      <c r="AY200" s="12" t="s">
        <v>59</v>
      </c>
      <c r="BE200" s="39" t="e">
        <f>IF(U200="základní",#REF!,0)</f>
        <v>#REF!</v>
      </c>
      <c r="BF200" s="39">
        <f>IF(U200="snížená",#REF!,0)</f>
        <v>0</v>
      </c>
      <c r="BG200" s="39">
        <f>IF(U200="zákl. přenesená",#REF!,0)</f>
        <v>0</v>
      </c>
      <c r="BH200" s="39">
        <f>IF(U200="sníž. přenesená",#REF!,0)</f>
        <v>0</v>
      </c>
      <c r="BI200" s="39">
        <f>IF(U200="nulová",#REF!,0)</f>
        <v>0</v>
      </c>
      <c r="BJ200" s="12" t="s">
        <v>34</v>
      </c>
      <c r="BK200" s="39" t="e">
        <f>ROUND(#REF!*#REF!,2)</f>
        <v>#REF!</v>
      </c>
      <c r="BL200" s="12" t="s">
        <v>98</v>
      </c>
      <c r="BM200" s="12" t="s">
        <v>136</v>
      </c>
    </row>
    <row r="201" spans="1:65" s="1" customFormat="1" ht="25.5" customHeight="1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 s="88"/>
      <c r="T201" s="67" t="s">
        <v>6</v>
      </c>
      <c r="U201" s="20" t="s">
        <v>18</v>
      </c>
      <c r="V201" s="17"/>
      <c r="W201" s="68" t="e">
        <f>V201*#REF!</f>
        <v>#REF!</v>
      </c>
      <c r="X201" s="68">
        <v>0</v>
      </c>
      <c r="Y201" s="68" t="e">
        <f>X201*#REF!</f>
        <v>#REF!</v>
      </c>
      <c r="Z201" s="68">
        <v>0</v>
      </c>
      <c r="AA201" s="69" t="e">
        <f>Z201*#REF!</f>
        <v>#REF!</v>
      </c>
      <c r="AR201" s="12" t="s">
        <v>98</v>
      </c>
      <c r="AT201" s="12" t="s">
        <v>60</v>
      </c>
      <c r="AU201" s="12" t="s">
        <v>36</v>
      </c>
      <c r="AY201" s="12" t="s">
        <v>59</v>
      </c>
      <c r="BE201" s="39" t="e">
        <f>IF(U201="základní",#REF!,0)</f>
        <v>#REF!</v>
      </c>
      <c r="BF201" s="39">
        <f>IF(U201="snížená",#REF!,0)</f>
        <v>0</v>
      </c>
      <c r="BG201" s="39">
        <f>IF(U201="zákl. přenesená",#REF!,0)</f>
        <v>0</v>
      </c>
      <c r="BH201" s="39">
        <f>IF(U201="sníž. přenesená",#REF!,0)</f>
        <v>0</v>
      </c>
      <c r="BI201" s="39">
        <f>IF(U201="nulová",#REF!,0)</f>
        <v>0</v>
      </c>
      <c r="BJ201" s="12" t="s">
        <v>34</v>
      </c>
      <c r="BK201" s="39" t="e">
        <f>ROUND(#REF!*#REF!,2)</f>
        <v>#REF!</v>
      </c>
      <c r="BL201" s="12" t="s">
        <v>98</v>
      </c>
      <c r="BM201" s="12" t="s">
        <v>137</v>
      </c>
    </row>
    <row r="202" spans="1:63" s="4" customFormat="1" ht="29.85" customHeight="1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 s="54"/>
      <c r="T202" s="56"/>
      <c r="U202" s="54"/>
      <c r="V202" s="54"/>
      <c r="W202" s="57" t="e">
        <f>SUM(W203:W204)</f>
        <v>#REF!</v>
      </c>
      <c r="X202" s="54"/>
      <c r="Y202" s="57" t="e">
        <f>SUM(Y203:Y204)</f>
        <v>#REF!</v>
      </c>
      <c r="Z202" s="54"/>
      <c r="AA202" s="58" t="e">
        <f>SUM(AA203:AA204)</f>
        <v>#REF!</v>
      </c>
      <c r="AR202" s="59" t="s">
        <v>36</v>
      </c>
      <c r="AT202" s="60" t="s">
        <v>31</v>
      </c>
      <c r="AU202" s="60" t="s">
        <v>34</v>
      </c>
      <c r="AY202" s="59" t="s">
        <v>59</v>
      </c>
      <c r="BK202" s="61" t="e">
        <f>SUM(BK203:BK204)</f>
        <v>#REF!</v>
      </c>
    </row>
    <row r="203" spans="1:65" s="1" customFormat="1" ht="16.5" customHeight="1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 s="88"/>
      <c r="T203" s="67" t="s">
        <v>6</v>
      </c>
      <c r="U203" s="20" t="s">
        <v>18</v>
      </c>
      <c r="V203" s="17"/>
      <c r="W203" s="68" t="e">
        <f>V203*#REF!</f>
        <v>#REF!</v>
      </c>
      <c r="X203" s="68">
        <v>0.22262</v>
      </c>
      <c r="Y203" s="68" t="e">
        <f>X203*#REF!</f>
        <v>#REF!</v>
      </c>
      <c r="Z203" s="68">
        <v>0</v>
      </c>
      <c r="AA203" s="69" t="e">
        <f>Z203*#REF!</f>
        <v>#REF!</v>
      </c>
      <c r="AR203" s="12" t="s">
        <v>98</v>
      </c>
      <c r="AT203" s="12" t="s">
        <v>60</v>
      </c>
      <c r="AU203" s="12" t="s">
        <v>36</v>
      </c>
      <c r="AY203" s="12" t="s">
        <v>59</v>
      </c>
      <c r="BE203" s="39" t="e">
        <f>IF(U203="základní",#REF!,0)</f>
        <v>#REF!</v>
      </c>
      <c r="BF203" s="39">
        <f>IF(U203="snížená",#REF!,0)</f>
        <v>0</v>
      </c>
      <c r="BG203" s="39">
        <f>IF(U203="zákl. přenesená",#REF!,0)</f>
        <v>0</v>
      </c>
      <c r="BH203" s="39">
        <f>IF(U203="sníž. přenesená",#REF!,0)</f>
        <v>0</v>
      </c>
      <c r="BI203" s="39">
        <f>IF(U203="nulová",#REF!,0)</f>
        <v>0</v>
      </c>
      <c r="BJ203" s="12" t="s">
        <v>34</v>
      </c>
      <c r="BK203" s="39" t="e">
        <f>ROUND(#REF!*#REF!,2)</f>
        <v>#REF!</v>
      </c>
      <c r="BL203" s="12" t="s">
        <v>98</v>
      </c>
      <c r="BM203" s="12" t="s">
        <v>138</v>
      </c>
    </row>
    <row r="204" spans="1:65" s="1" customFormat="1" ht="25.5" customHeight="1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 s="88"/>
      <c r="T204" s="67" t="s">
        <v>6</v>
      </c>
      <c r="U204" s="20" t="s">
        <v>18</v>
      </c>
      <c r="V204" s="17"/>
      <c r="W204" s="68" t="e">
        <f>V204*#REF!</f>
        <v>#REF!</v>
      </c>
      <c r="X204" s="68">
        <v>0</v>
      </c>
      <c r="Y204" s="68" t="e">
        <f>X204*#REF!</f>
        <v>#REF!</v>
      </c>
      <c r="Z204" s="68">
        <v>0</v>
      </c>
      <c r="AA204" s="69" t="e">
        <f>Z204*#REF!</f>
        <v>#REF!</v>
      </c>
      <c r="AR204" s="12" t="s">
        <v>98</v>
      </c>
      <c r="AT204" s="12" t="s">
        <v>60</v>
      </c>
      <c r="AU204" s="12" t="s">
        <v>36</v>
      </c>
      <c r="AY204" s="12" t="s">
        <v>59</v>
      </c>
      <c r="BE204" s="39" t="e">
        <f>IF(U204="základní",#REF!,0)</f>
        <v>#REF!</v>
      </c>
      <c r="BF204" s="39">
        <f>IF(U204="snížená",#REF!,0)</f>
        <v>0</v>
      </c>
      <c r="BG204" s="39">
        <f>IF(U204="zákl. přenesená",#REF!,0)</f>
        <v>0</v>
      </c>
      <c r="BH204" s="39">
        <f>IF(U204="sníž. přenesená",#REF!,0)</f>
        <v>0</v>
      </c>
      <c r="BI204" s="39">
        <f>IF(U204="nulová",#REF!,0)</f>
        <v>0</v>
      </c>
      <c r="BJ204" s="12" t="s">
        <v>34</v>
      </c>
      <c r="BK204" s="39" t="e">
        <f>ROUND(#REF!*#REF!,2)</f>
        <v>#REF!</v>
      </c>
      <c r="BL204" s="12" t="s">
        <v>98</v>
      </c>
      <c r="BM204" s="12" t="s">
        <v>139</v>
      </c>
    </row>
    <row r="205" spans="1:63" s="4" customFormat="1" ht="29.85" customHeight="1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 s="54"/>
      <c r="T205" s="56"/>
      <c r="U205" s="54"/>
      <c r="V205" s="54"/>
      <c r="W205" s="57" t="e">
        <f>SUM(W206:W207)</f>
        <v>#REF!</v>
      </c>
      <c r="X205" s="54"/>
      <c r="Y205" s="57" t="e">
        <f>SUM(Y206:Y207)</f>
        <v>#REF!</v>
      </c>
      <c r="Z205" s="54"/>
      <c r="AA205" s="58" t="e">
        <f>SUM(AA206:AA207)</f>
        <v>#REF!</v>
      </c>
      <c r="AR205" s="59" t="s">
        <v>36</v>
      </c>
      <c r="AT205" s="60" t="s">
        <v>31</v>
      </c>
      <c r="AU205" s="60" t="s">
        <v>34</v>
      </c>
      <c r="AY205" s="59" t="s">
        <v>59</v>
      </c>
      <c r="BK205" s="61" t="e">
        <f>SUM(BK206:BK207)</f>
        <v>#REF!</v>
      </c>
    </row>
    <row r="206" spans="1:65" s="1" customFormat="1" ht="16.5" customHeight="1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 s="88"/>
      <c r="T206" s="67" t="s">
        <v>6</v>
      </c>
      <c r="U206" s="20" t="s">
        <v>18</v>
      </c>
      <c r="V206" s="17"/>
      <c r="W206" s="68" t="e">
        <f>V206*#REF!</f>
        <v>#REF!</v>
      </c>
      <c r="X206" s="68">
        <v>0</v>
      </c>
      <c r="Y206" s="68" t="e">
        <f>X206*#REF!</f>
        <v>#REF!</v>
      </c>
      <c r="Z206" s="68">
        <v>0</v>
      </c>
      <c r="AA206" s="69" t="e">
        <f>Z206*#REF!</f>
        <v>#REF!</v>
      </c>
      <c r="AR206" s="12" t="s">
        <v>98</v>
      </c>
      <c r="AT206" s="12" t="s">
        <v>60</v>
      </c>
      <c r="AU206" s="12" t="s">
        <v>36</v>
      </c>
      <c r="AY206" s="12" t="s">
        <v>59</v>
      </c>
      <c r="BE206" s="39" t="e">
        <f>IF(U206="základní",#REF!,0)</f>
        <v>#REF!</v>
      </c>
      <c r="BF206" s="39">
        <f>IF(U206="snížená",#REF!,0)</f>
        <v>0</v>
      </c>
      <c r="BG206" s="39">
        <f>IF(U206="zákl. přenesená",#REF!,0)</f>
        <v>0</v>
      </c>
      <c r="BH206" s="39">
        <f>IF(U206="sníž. přenesená",#REF!,0)</f>
        <v>0</v>
      </c>
      <c r="BI206" s="39">
        <f>IF(U206="nulová",#REF!,0)</f>
        <v>0</v>
      </c>
      <c r="BJ206" s="12" t="s">
        <v>34</v>
      </c>
      <c r="BK206" s="39" t="e">
        <f>ROUND(#REF!*#REF!,2)</f>
        <v>#REF!</v>
      </c>
      <c r="BL206" s="12" t="s">
        <v>98</v>
      </c>
      <c r="BM206" s="12" t="s">
        <v>140</v>
      </c>
    </row>
    <row r="207" spans="1:65" s="1" customFormat="1" ht="25.5" customHeight="1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 s="88"/>
      <c r="T207" s="67" t="s">
        <v>6</v>
      </c>
      <c r="U207" s="20" t="s">
        <v>18</v>
      </c>
      <c r="V207" s="17"/>
      <c r="W207" s="68" t="e">
        <f>V207*#REF!</f>
        <v>#REF!</v>
      </c>
      <c r="X207" s="68">
        <v>0</v>
      </c>
      <c r="Y207" s="68" t="e">
        <f>X207*#REF!</f>
        <v>#REF!</v>
      </c>
      <c r="Z207" s="68">
        <v>0.0004</v>
      </c>
      <c r="AA207" s="69" t="e">
        <f>Z207*#REF!</f>
        <v>#REF!</v>
      </c>
      <c r="AR207" s="12" t="s">
        <v>98</v>
      </c>
      <c r="AT207" s="12" t="s">
        <v>60</v>
      </c>
      <c r="AU207" s="12" t="s">
        <v>36</v>
      </c>
      <c r="AY207" s="12" t="s">
        <v>59</v>
      </c>
      <c r="BE207" s="39" t="e">
        <f>IF(U207="základní",#REF!,0)</f>
        <v>#REF!</v>
      </c>
      <c r="BF207" s="39">
        <f>IF(U207="snížená",#REF!,0)</f>
        <v>0</v>
      </c>
      <c r="BG207" s="39">
        <f>IF(U207="zákl. přenesená",#REF!,0)</f>
        <v>0</v>
      </c>
      <c r="BH207" s="39">
        <f>IF(U207="sníž. přenesená",#REF!,0)</f>
        <v>0</v>
      </c>
      <c r="BI207" s="39">
        <f>IF(U207="nulová",#REF!,0)</f>
        <v>0</v>
      </c>
      <c r="BJ207" s="12" t="s">
        <v>34</v>
      </c>
      <c r="BK207" s="39" t="e">
        <f>ROUND(#REF!*#REF!,2)</f>
        <v>#REF!</v>
      </c>
      <c r="BL207" s="12" t="s">
        <v>98</v>
      </c>
      <c r="BM207" s="12" t="s">
        <v>141</v>
      </c>
    </row>
    <row r="208" spans="1:63" s="4" customFormat="1" ht="29.85" customHeight="1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 s="54"/>
      <c r="T208" s="56"/>
      <c r="U208" s="54"/>
      <c r="V208" s="54"/>
      <c r="W208" s="57" t="e">
        <f>SUM(W209:W222)</f>
        <v>#REF!</v>
      </c>
      <c r="X208" s="54"/>
      <c r="Y208" s="57" t="e">
        <f>SUM(Y209:Y222)</f>
        <v>#REF!</v>
      </c>
      <c r="Z208" s="54"/>
      <c r="AA208" s="58" t="e">
        <f>SUM(AA209:AA222)</f>
        <v>#REF!</v>
      </c>
      <c r="AR208" s="59" t="s">
        <v>36</v>
      </c>
      <c r="AT208" s="60" t="s">
        <v>31</v>
      </c>
      <c r="AU208" s="60" t="s">
        <v>34</v>
      </c>
      <c r="AY208" s="59" t="s">
        <v>59</v>
      </c>
      <c r="BK208" s="61" t="e">
        <f>SUM(BK209:BK222)</f>
        <v>#REF!</v>
      </c>
    </row>
    <row r="209" spans="1:65" s="1" customFormat="1" ht="25.5" customHeight="1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 s="88"/>
      <c r="T209" s="67" t="s">
        <v>6</v>
      </c>
      <c r="U209" s="20" t="s">
        <v>18</v>
      </c>
      <c r="V209" s="17"/>
      <c r="W209" s="68" t="e">
        <f>V209*#REF!</f>
        <v>#REF!</v>
      </c>
      <c r="X209" s="68">
        <v>0.01423</v>
      </c>
      <c r="Y209" s="68" t="e">
        <f>X209*#REF!</f>
        <v>#REF!</v>
      </c>
      <c r="Z209" s="68">
        <v>0</v>
      </c>
      <c r="AA209" s="69" t="e">
        <f>Z209*#REF!</f>
        <v>#REF!</v>
      </c>
      <c r="AR209" s="12" t="s">
        <v>98</v>
      </c>
      <c r="AT209" s="12" t="s">
        <v>60</v>
      </c>
      <c r="AU209" s="12" t="s">
        <v>36</v>
      </c>
      <c r="AY209" s="12" t="s">
        <v>59</v>
      </c>
      <c r="BE209" s="39" t="e">
        <f>IF(U209="základní",#REF!,0)</f>
        <v>#REF!</v>
      </c>
      <c r="BF209" s="39">
        <f>IF(U209="snížená",#REF!,0)</f>
        <v>0</v>
      </c>
      <c r="BG209" s="39">
        <f>IF(U209="zákl. přenesená",#REF!,0)</f>
        <v>0</v>
      </c>
      <c r="BH209" s="39">
        <f>IF(U209="sníž. přenesená",#REF!,0)</f>
        <v>0</v>
      </c>
      <c r="BI209" s="39">
        <f>IF(U209="nulová",#REF!,0)</f>
        <v>0</v>
      </c>
      <c r="BJ209" s="12" t="s">
        <v>34</v>
      </c>
      <c r="BK209" s="39" t="e">
        <f>ROUND(#REF!*#REF!,2)</f>
        <v>#REF!</v>
      </c>
      <c r="BL209" s="12" t="s">
        <v>98</v>
      </c>
      <c r="BM209" s="12" t="s">
        <v>142</v>
      </c>
    </row>
    <row r="210" spans="1:51" s="5" customFormat="1" ht="16.5" customHeight="1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 s="70"/>
      <c r="T210" s="71"/>
      <c r="U210" s="70"/>
      <c r="V210" s="70"/>
      <c r="W210" s="70"/>
      <c r="X210" s="70"/>
      <c r="Y210" s="70"/>
      <c r="Z210" s="70"/>
      <c r="AA210" s="72"/>
      <c r="AT210" s="73" t="s">
        <v>63</v>
      </c>
      <c r="AU210" s="73" t="s">
        <v>36</v>
      </c>
      <c r="AV210" s="5" t="s">
        <v>36</v>
      </c>
      <c r="AW210" s="5" t="s">
        <v>14</v>
      </c>
      <c r="AX210" s="5" t="s">
        <v>32</v>
      </c>
      <c r="AY210" s="73" t="s">
        <v>59</v>
      </c>
    </row>
    <row r="211" spans="1:51" s="5" customFormat="1" ht="16.5" customHeight="1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 s="70"/>
      <c r="T211" s="71"/>
      <c r="U211" s="70"/>
      <c r="V211" s="70"/>
      <c r="W211" s="70"/>
      <c r="X211" s="70"/>
      <c r="Y211" s="70"/>
      <c r="Z211" s="70"/>
      <c r="AA211" s="72"/>
      <c r="AT211" s="73" t="s">
        <v>63</v>
      </c>
      <c r="AU211" s="73" t="s">
        <v>36</v>
      </c>
      <c r="AV211" s="5" t="s">
        <v>36</v>
      </c>
      <c r="AW211" s="5" t="s">
        <v>14</v>
      </c>
      <c r="AX211" s="5" t="s">
        <v>32</v>
      </c>
      <c r="AY211" s="73" t="s">
        <v>59</v>
      </c>
    </row>
    <row r="212" spans="1:51" s="6" customFormat="1" ht="16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 s="74"/>
      <c r="T212" s="75"/>
      <c r="U212" s="74"/>
      <c r="V212" s="74"/>
      <c r="W212" s="74"/>
      <c r="X212" s="74"/>
      <c r="Y212" s="74"/>
      <c r="Z212" s="74"/>
      <c r="AA212" s="76"/>
      <c r="AT212" s="77" t="s">
        <v>63</v>
      </c>
      <c r="AU212" s="77" t="s">
        <v>36</v>
      </c>
      <c r="AV212" s="6" t="s">
        <v>61</v>
      </c>
      <c r="AW212" s="6" t="s">
        <v>14</v>
      </c>
      <c r="AX212" s="6" t="s">
        <v>34</v>
      </c>
      <c r="AY212" s="77" t="s">
        <v>59</v>
      </c>
    </row>
    <row r="213" spans="1:65" s="1" customFormat="1" ht="38.2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 s="88"/>
      <c r="T213" s="67" t="s">
        <v>6</v>
      </c>
      <c r="U213" s="20" t="s">
        <v>18</v>
      </c>
      <c r="V213" s="17"/>
      <c r="W213" s="68" t="e">
        <f>V213*#REF!</f>
        <v>#REF!</v>
      </c>
      <c r="X213" s="68">
        <v>0</v>
      </c>
      <c r="Y213" s="68" t="e">
        <f>X213*#REF!</f>
        <v>#REF!</v>
      </c>
      <c r="Z213" s="68">
        <v>0</v>
      </c>
      <c r="AA213" s="69" t="e">
        <f>Z213*#REF!</f>
        <v>#REF!</v>
      </c>
      <c r="AR213" s="12" t="s">
        <v>98</v>
      </c>
      <c r="AT213" s="12" t="s">
        <v>60</v>
      </c>
      <c r="AU213" s="12" t="s">
        <v>36</v>
      </c>
      <c r="AY213" s="12" t="s">
        <v>59</v>
      </c>
      <c r="BE213" s="39" t="e">
        <f>IF(U213="základní",#REF!,0)</f>
        <v>#REF!</v>
      </c>
      <c r="BF213" s="39">
        <f>IF(U213="snížená",#REF!,0)</f>
        <v>0</v>
      </c>
      <c r="BG213" s="39">
        <f>IF(U213="zákl. přenesená",#REF!,0)</f>
        <v>0</v>
      </c>
      <c r="BH213" s="39">
        <f>IF(U213="sníž. přenesená",#REF!,0)</f>
        <v>0</v>
      </c>
      <c r="BI213" s="39">
        <f>IF(U213="nulová",#REF!,0)</f>
        <v>0</v>
      </c>
      <c r="BJ213" s="12" t="s">
        <v>34</v>
      </c>
      <c r="BK213" s="39" t="e">
        <f>ROUND(#REF!*#REF!,2)</f>
        <v>#REF!</v>
      </c>
      <c r="BL213" s="12" t="s">
        <v>98</v>
      </c>
      <c r="BM213" s="12" t="s">
        <v>143</v>
      </c>
    </row>
    <row r="214" spans="1:51" s="5" customFormat="1" ht="16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 s="70"/>
      <c r="T214" s="71"/>
      <c r="U214" s="70"/>
      <c r="V214" s="70"/>
      <c r="W214" s="70"/>
      <c r="X214" s="70"/>
      <c r="Y214" s="70"/>
      <c r="Z214" s="70"/>
      <c r="AA214" s="72"/>
      <c r="AT214" s="73" t="s">
        <v>63</v>
      </c>
      <c r="AU214" s="73" t="s">
        <v>36</v>
      </c>
      <c r="AV214" s="5" t="s">
        <v>36</v>
      </c>
      <c r="AW214" s="5" t="s">
        <v>14</v>
      </c>
      <c r="AX214" s="5" t="s">
        <v>32</v>
      </c>
      <c r="AY214" s="73" t="s">
        <v>59</v>
      </c>
    </row>
    <row r="215" spans="1:51" s="5" customFormat="1" ht="16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 s="70"/>
      <c r="T215" s="71"/>
      <c r="U215" s="70"/>
      <c r="V215" s="70"/>
      <c r="W215" s="70"/>
      <c r="X215" s="70"/>
      <c r="Y215" s="70"/>
      <c r="Z215" s="70"/>
      <c r="AA215" s="72"/>
      <c r="AT215" s="73" t="s">
        <v>63</v>
      </c>
      <c r="AU215" s="73" t="s">
        <v>36</v>
      </c>
      <c r="AV215" s="5" t="s">
        <v>36</v>
      </c>
      <c r="AW215" s="5" t="s">
        <v>14</v>
      </c>
      <c r="AX215" s="5" t="s">
        <v>32</v>
      </c>
      <c r="AY215" s="73" t="s">
        <v>59</v>
      </c>
    </row>
    <row r="216" spans="1:51" s="5" customFormat="1" ht="16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 s="70"/>
      <c r="T216" s="71"/>
      <c r="U216" s="70"/>
      <c r="V216" s="70"/>
      <c r="W216" s="70"/>
      <c r="X216" s="70"/>
      <c r="Y216" s="70"/>
      <c r="Z216" s="70"/>
      <c r="AA216" s="72"/>
      <c r="AT216" s="73" t="s">
        <v>63</v>
      </c>
      <c r="AU216" s="73" t="s">
        <v>36</v>
      </c>
      <c r="AV216" s="5" t="s">
        <v>36</v>
      </c>
      <c r="AW216" s="5" t="s">
        <v>14</v>
      </c>
      <c r="AX216" s="5" t="s">
        <v>32</v>
      </c>
      <c r="AY216" s="73" t="s">
        <v>59</v>
      </c>
    </row>
    <row r="217" spans="1:51" s="6" customFormat="1" ht="16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 s="74"/>
      <c r="T217" s="75"/>
      <c r="U217" s="74"/>
      <c r="V217" s="74"/>
      <c r="W217" s="74"/>
      <c r="X217" s="74"/>
      <c r="Y217" s="74"/>
      <c r="Z217" s="74"/>
      <c r="AA217" s="76"/>
      <c r="AT217" s="77" t="s">
        <v>63</v>
      </c>
      <c r="AU217" s="77" t="s">
        <v>36</v>
      </c>
      <c r="AV217" s="6" t="s">
        <v>61</v>
      </c>
      <c r="AW217" s="6" t="s">
        <v>14</v>
      </c>
      <c r="AX217" s="6" t="s">
        <v>34</v>
      </c>
      <c r="AY217" s="77" t="s">
        <v>59</v>
      </c>
    </row>
    <row r="218" spans="1:65" s="1" customFormat="1" ht="25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 s="88"/>
      <c r="T218" s="67" t="s">
        <v>6</v>
      </c>
      <c r="U218" s="20" t="s">
        <v>18</v>
      </c>
      <c r="V218" s="17"/>
      <c r="W218" s="68" t="e">
        <f>V218*#REF!</f>
        <v>#REF!</v>
      </c>
      <c r="X218" s="68">
        <v>0.55</v>
      </c>
      <c r="Y218" s="68" t="e">
        <f>X218*#REF!</f>
        <v>#REF!</v>
      </c>
      <c r="Z218" s="68">
        <v>0</v>
      </c>
      <c r="AA218" s="69" t="e">
        <f>Z218*#REF!</f>
        <v>#REF!</v>
      </c>
      <c r="AR218" s="12" t="s">
        <v>111</v>
      </c>
      <c r="AT218" s="12" t="s">
        <v>67</v>
      </c>
      <c r="AU218" s="12" t="s">
        <v>36</v>
      </c>
      <c r="AY218" s="12" t="s">
        <v>59</v>
      </c>
      <c r="BE218" s="39" t="e">
        <f>IF(U218="základní",#REF!,0)</f>
        <v>#REF!</v>
      </c>
      <c r="BF218" s="39">
        <f>IF(U218="snížená",#REF!,0)</f>
        <v>0</v>
      </c>
      <c r="BG218" s="39">
        <f>IF(U218="zákl. přenesená",#REF!,0)</f>
        <v>0</v>
      </c>
      <c r="BH218" s="39">
        <f>IF(U218="sníž. přenesená",#REF!,0)</f>
        <v>0</v>
      </c>
      <c r="BI218" s="39">
        <f>IF(U218="nulová",#REF!,0)</f>
        <v>0</v>
      </c>
      <c r="BJ218" s="12" t="s">
        <v>34</v>
      </c>
      <c r="BK218" s="39" t="e">
        <f>ROUND(#REF!*#REF!,2)</f>
        <v>#REF!</v>
      </c>
      <c r="BL218" s="12" t="s">
        <v>98</v>
      </c>
      <c r="BM218" s="12" t="s">
        <v>144</v>
      </c>
    </row>
    <row r="219" spans="1:51" s="5" customFormat="1" ht="16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 s="70"/>
      <c r="T219" s="71"/>
      <c r="U219" s="70"/>
      <c r="V219" s="70"/>
      <c r="W219" s="70"/>
      <c r="X219" s="70"/>
      <c r="Y219" s="70"/>
      <c r="Z219" s="70"/>
      <c r="AA219" s="72"/>
      <c r="AT219" s="73" t="s">
        <v>63</v>
      </c>
      <c r="AU219" s="73" t="s">
        <v>36</v>
      </c>
      <c r="AV219" s="5" t="s">
        <v>36</v>
      </c>
      <c r="AW219" s="5" t="s">
        <v>14</v>
      </c>
      <c r="AX219" s="5" t="s">
        <v>32</v>
      </c>
      <c r="AY219" s="73" t="s">
        <v>59</v>
      </c>
    </row>
    <row r="220" spans="1:51" s="5" customFormat="1" ht="16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 s="70"/>
      <c r="T220" s="71"/>
      <c r="U220" s="70"/>
      <c r="V220" s="70"/>
      <c r="W220" s="70"/>
      <c r="X220" s="70"/>
      <c r="Y220" s="70"/>
      <c r="Z220" s="70"/>
      <c r="AA220" s="72"/>
      <c r="AT220" s="73" t="s">
        <v>63</v>
      </c>
      <c r="AU220" s="73" t="s">
        <v>36</v>
      </c>
      <c r="AV220" s="5" t="s">
        <v>36</v>
      </c>
      <c r="AW220" s="5" t="s">
        <v>14</v>
      </c>
      <c r="AX220" s="5" t="s">
        <v>32</v>
      </c>
      <c r="AY220" s="73" t="s">
        <v>59</v>
      </c>
    </row>
    <row r="221" spans="1:51" s="6" customFormat="1" ht="16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 s="74"/>
      <c r="T221" s="75"/>
      <c r="U221" s="74"/>
      <c r="V221" s="74"/>
      <c r="W221" s="74"/>
      <c r="X221" s="74"/>
      <c r="Y221" s="74"/>
      <c r="Z221" s="74"/>
      <c r="AA221" s="76"/>
      <c r="AT221" s="77" t="s">
        <v>63</v>
      </c>
      <c r="AU221" s="77" t="s">
        <v>36</v>
      </c>
      <c r="AV221" s="6" t="s">
        <v>61</v>
      </c>
      <c r="AW221" s="6" t="s">
        <v>14</v>
      </c>
      <c r="AX221" s="6" t="s">
        <v>34</v>
      </c>
      <c r="AY221" s="77" t="s">
        <v>59</v>
      </c>
    </row>
    <row r="222" spans="1:65" s="1" customFormat="1" ht="25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 s="88"/>
      <c r="T222" s="67" t="s">
        <v>6</v>
      </c>
      <c r="U222" s="20" t="s">
        <v>18</v>
      </c>
      <c r="V222" s="17"/>
      <c r="W222" s="68" t="e">
        <f>V222*#REF!</f>
        <v>#REF!</v>
      </c>
      <c r="X222" s="68">
        <v>0</v>
      </c>
      <c r="Y222" s="68" t="e">
        <f>X222*#REF!</f>
        <v>#REF!</v>
      </c>
      <c r="Z222" s="68">
        <v>0</v>
      </c>
      <c r="AA222" s="69" t="e">
        <f>Z222*#REF!</f>
        <v>#REF!</v>
      </c>
      <c r="AR222" s="12" t="s">
        <v>98</v>
      </c>
      <c r="AT222" s="12" t="s">
        <v>60</v>
      </c>
      <c r="AU222" s="12" t="s">
        <v>36</v>
      </c>
      <c r="AY222" s="12" t="s">
        <v>59</v>
      </c>
      <c r="BE222" s="39" t="e">
        <f>IF(U222="základní",#REF!,0)</f>
        <v>#REF!</v>
      </c>
      <c r="BF222" s="39">
        <f>IF(U222="snížená",#REF!,0)</f>
        <v>0</v>
      </c>
      <c r="BG222" s="39">
        <f>IF(U222="zákl. přenesená",#REF!,0)</f>
        <v>0</v>
      </c>
      <c r="BH222" s="39">
        <f>IF(U222="sníž. přenesená",#REF!,0)</f>
        <v>0</v>
      </c>
      <c r="BI222" s="39">
        <f>IF(U222="nulová",#REF!,0)</f>
        <v>0</v>
      </c>
      <c r="BJ222" s="12" t="s">
        <v>34</v>
      </c>
      <c r="BK222" s="39" t="e">
        <f>ROUND(#REF!*#REF!,2)</f>
        <v>#REF!</v>
      </c>
      <c r="BL222" s="12" t="s">
        <v>98</v>
      </c>
      <c r="BM222" s="12" t="s">
        <v>145</v>
      </c>
    </row>
    <row r="223" spans="1:63" s="4" customFormat="1" ht="29.8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 s="54"/>
      <c r="T223" s="56"/>
      <c r="U223" s="54"/>
      <c r="V223" s="54"/>
      <c r="W223" s="57" t="e">
        <f>SUM(W224:W242)</f>
        <v>#REF!</v>
      </c>
      <c r="X223" s="54"/>
      <c r="Y223" s="57" t="e">
        <f>SUM(Y224:Y242)</f>
        <v>#REF!</v>
      </c>
      <c r="Z223" s="54"/>
      <c r="AA223" s="58" t="e">
        <f>SUM(AA224:AA242)</f>
        <v>#REF!</v>
      </c>
      <c r="AR223" s="59" t="s">
        <v>36</v>
      </c>
      <c r="AT223" s="60" t="s">
        <v>31</v>
      </c>
      <c r="AU223" s="60" t="s">
        <v>34</v>
      </c>
      <c r="AY223" s="59" t="s">
        <v>59</v>
      </c>
      <c r="BK223" s="61" t="e">
        <f>SUM(BK224:BK242)</f>
        <v>#REF!</v>
      </c>
    </row>
    <row r="224" spans="1:65" s="1" customFormat="1" ht="38.2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 s="88"/>
      <c r="T224" s="67" t="s">
        <v>6</v>
      </c>
      <c r="U224" s="20" t="s">
        <v>18</v>
      </c>
      <c r="V224" s="17"/>
      <c r="W224" s="68" t="e">
        <f>V224*#REF!</f>
        <v>#REF!</v>
      </c>
      <c r="X224" s="68">
        <v>0.0462</v>
      </c>
      <c r="Y224" s="68" t="e">
        <f>X224*#REF!</f>
        <v>#REF!</v>
      </c>
      <c r="Z224" s="68">
        <v>0</v>
      </c>
      <c r="AA224" s="69" t="e">
        <f>Z224*#REF!</f>
        <v>#REF!</v>
      </c>
      <c r="AR224" s="12" t="s">
        <v>98</v>
      </c>
      <c r="AT224" s="12" t="s">
        <v>60</v>
      </c>
      <c r="AU224" s="12" t="s">
        <v>36</v>
      </c>
      <c r="AY224" s="12" t="s">
        <v>59</v>
      </c>
      <c r="BE224" s="39" t="e">
        <f>IF(U224="základní",#REF!,0)</f>
        <v>#REF!</v>
      </c>
      <c r="BF224" s="39">
        <f>IF(U224="snížená",#REF!,0)</f>
        <v>0</v>
      </c>
      <c r="BG224" s="39">
        <f>IF(U224="zákl. přenesená",#REF!,0)</f>
        <v>0</v>
      </c>
      <c r="BH224" s="39">
        <f>IF(U224="sníž. přenesená",#REF!,0)</f>
        <v>0</v>
      </c>
      <c r="BI224" s="39">
        <f>IF(U224="nulová",#REF!,0)</f>
        <v>0</v>
      </c>
      <c r="BJ224" s="12" t="s">
        <v>34</v>
      </c>
      <c r="BK224" s="39" t="e">
        <f>ROUND(#REF!*#REF!,2)</f>
        <v>#REF!</v>
      </c>
      <c r="BL224" s="12" t="s">
        <v>98</v>
      </c>
      <c r="BM224" s="12" t="s">
        <v>146</v>
      </c>
    </row>
    <row r="225" spans="1:51" s="5" customFormat="1" ht="25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 s="70"/>
      <c r="T225" s="71"/>
      <c r="U225" s="70"/>
      <c r="V225" s="70"/>
      <c r="W225" s="70"/>
      <c r="X225" s="70"/>
      <c r="Y225" s="70"/>
      <c r="Z225" s="70"/>
      <c r="AA225" s="72"/>
      <c r="AT225" s="73" t="s">
        <v>63</v>
      </c>
      <c r="AU225" s="73" t="s">
        <v>36</v>
      </c>
      <c r="AV225" s="5" t="s">
        <v>36</v>
      </c>
      <c r="AW225" s="5" t="s">
        <v>14</v>
      </c>
      <c r="AX225" s="5" t="s">
        <v>32</v>
      </c>
      <c r="AY225" s="73" t="s">
        <v>59</v>
      </c>
    </row>
    <row r="226" spans="1:51" s="5" customFormat="1" ht="16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 s="70"/>
      <c r="T226" s="71"/>
      <c r="U226" s="70"/>
      <c r="V226" s="70"/>
      <c r="W226" s="70"/>
      <c r="X226" s="70"/>
      <c r="Y226" s="70"/>
      <c r="Z226" s="70"/>
      <c r="AA226" s="72"/>
      <c r="AT226" s="73" t="s">
        <v>63</v>
      </c>
      <c r="AU226" s="73" t="s">
        <v>36</v>
      </c>
      <c r="AV226" s="5" t="s">
        <v>36</v>
      </c>
      <c r="AW226" s="5" t="s">
        <v>14</v>
      </c>
      <c r="AX226" s="5" t="s">
        <v>32</v>
      </c>
      <c r="AY226" s="73" t="s">
        <v>59</v>
      </c>
    </row>
    <row r="227" spans="1:51" s="5" customFormat="1" ht="25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 s="70"/>
      <c r="T227" s="71"/>
      <c r="U227" s="70"/>
      <c r="V227" s="70"/>
      <c r="W227" s="70"/>
      <c r="X227" s="70"/>
      <c r="Y227" s="70"/>
      <c r="Z227" s="70"/>
      <c r="AA227" s="72"/>
      <c r="AT227" s="73" t="s">
        <v>63</v>
      </c>
      <c r="AU227" s="73" t="s">
        <v>36</v>
      </c>
      <c r="AV227" s="5" t="s">
        <v>36</v>
      </c>
      <c r="AW227" s="5" t="s">
        <v>14</v>
      </c>
      <c r="AX227" s="5" t="s">
        <v>32</v>
      </c>
      <c r="AY227" s="73" t="s">
        <v>59</v>
      </c>
    </row>
    <row r="228" spans="1:51" s="5" customFormat="1" ht="16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 s="70"/>
      <c r="T228" s="71"/>
      <c r="U228" s="70"/>
      <c r="V228" s="70"/>
      <c r="W228" s="70"/>
      <c r="X228" s="70"/>
      <c r="Y228" s="70"/>
      <c r="Z228" s="70"/>
      <c r="AA228" s="72"/>
      <c r="AT228" s="73" t="s">
        <v>63</v>
      </c>
      <c r="AU228" s="73" t="s">
        <v>36</v>
      </c>
      <c r="AV228" s="5" t="s">
        <v>36</v>
      </c>
      <c r="AW228" s="5" t="s">
        <v>14</v>
      </c>
      <c r="AX228" s="5" t="s">
        <v>32</v>
      </c>
      <c r="AY228" s="73" t="s">
        <v>59</v>
      </c>
    </row>
    <row r="229" spans="1:51" s="6" customFormat="1" ht="16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 s="74"/>
      <c r="T229" s="75"/>
      <c r="U229" s="74"/>
      <c r="V229" s="74"/>
      <c r="W229" s="74"/>
      <c r="X229" s="74"/>
      <c r="Y229" s="74"/>
      <c r="Z229" s="74"/>
      <c r="AA229" s="76"/>
      <c r="AT229" s="77" t="s">
        <v>63</v>
      </c>
      <c r="AU229" s="77" t="s">
        <v>36</v>
      </c>
      <c r="AV229" s="6" t="s">
        <v>61</v>
      </c>
      <c r="AW229" s="6" t="s">
        <v>14</v>
      </c>
      <c r="AX229" s="6" t="s">
        <v>34</v>
      </c>
      <c r="AY229" s="77" t="s">
        <v>59</v>
      </c>
    </row>
    <row r="230" spans="1:65" s="1" customFormat="1" ht="25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 s="88"/>
      <c r="T230" s="67" t="s">
        <v>6</v>
      </c>
      <c r="U230" s="20" t="s">
        <v>18</v>
      </c>
      <c r="V230" s="17"/>
      <c r="W230" s="68" t="e">
        <f>V230*#REF!</f>
        <v>#REF!</v>
      </c>
      <c r="X230" s="68">
        <v>0.01223</v>
      </c>
      <c r="Y230" s="68" t="e">
        <f>X230*#REF!</f>
        <v>#REF!</v>
      </c>
      <c r="Z230" s="68">
        <v>0</v>
      </c>
      <c r="AA230" s="69" t="e">
        <f>Z230*#REF!</f>
        <v>#REF!</v>
      </c>
      <c r="AR230" s="12" t="s">
        <v>98</v>
      </c>
      <c r="AT230" s="12" t="s">
        <v>60</v>
      </c>
      <c r="AU230" s="12" t="s">
        <v>36</v>
      </c>
      <c r="AY230" s="12" t="s">
        <v>59</v>
      </c>
      <c r="BE230" s="39" t="e">
        <f>IF(U230="základní",#REF!,0)</f>
        <v>#REF!</v>
      </c>
      <c r="BF230" s="39">
        <f>IF(U230="snížená",#REF!,0)</f>
        <v>0</v>
      </c>
      <c r="BG230" s="39">
        <f>IF(U230="zákl. přenesená",#REF!,0)</f>
        <v>0</v>
      </c>
      <c r="BH230" s="39">
        <f>IF(U230="sníž. přenesená",#REF!,0)</f>
        <v>0</v>
      </c>
      <c r="BI230" s="39">
        <f>IF(U230="nulová",#REF!,0)</f>
        <v>0</v>
      </c>
      <c r="BJ230" s="12" t="s">
        <v>34</v>
      </c>
      <c r="BK230" s="39" t="e">
        <f>ROUND(#REF!*#REF!,2)</f>
        <v>#REF!</v>
      </c>
      <c r="BL230" s="12" t="s">
        <v>98</v>
      </c>
      <c r="BM230" s="12" t="s">
        <v>147</v>
      </c>
    </row>
    <row r="231" spans="1:51" s="5" customFormat="1" ht="16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 s="70"/>
      <c r="T231" s="71"/>
      <c r="U231" s="70"/>
      <c r="V231" s="70"/>
      <c r="W231" s="70"/>
      <c r="X231" s="70"/>
      <c r="Y231" s="70"/>
      <c r="Z231" s="70"/>
      <c r="AA231" s="72"/>
      <c r="AT231" s="73" t="s">
        <v>63</v>
      </c>
      <c r="AU231" s="73" t="s">
        <v>36</v>
      </c>
      <c r="AV231" s="5" t="s">
        <v>36</v>
      </c>
      <c r="AW231" s="5" t="s">
        <v>14</v>
      </c>
      <c r="AX231" s="5" t="s">
        <v>32</v>
      </c>
      <c r="AY231" s="73" t="s">
        <v>59</v>
      </c>
    </row>
    <row r="232" spans="1:51" s="6" customFormat="1" ht="16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 s="74"/>
      <c r="T232" s="75"/>
      <c r="U232" s="74"/>
      <c r="V232" s="74"/>
      <c r="W232" s="74"/>
      <c r="X232" s="74"/>
      <c r="Y232" s="74"/>
      <c r="Z232" s="74"/>
      <c r="AA232" s="76"/>
      <c r="AT232" s="77" t="s">
        <v>63</v>
      </c>
      <c r="AU232" s="77" t="s">
        <v>36</v>
      </c>
      <c r="AV232" s="6" t="s">
        <v>61</v>
      </c>
      <c r="AW232" s="6" t="s">
        <v>14</v>
      </c>
      <c r="AX232" s="6" t="s">
        <v>34</v>
      </c>
      <c r="AY232" s="77" t="s">
        <v>59</v>
      </c>
    </row>
    <row r="233" spans="1:65" s="1" customFormat="1" ht="38.2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 s="88"/>
      <c r="T233" s="67" t="s">
        <v>6</v>
      </c>
      <c r="U233" s="20" t="s">
        <v>18</v>
      </c>
      <c r="V233" s="17"/>
      <c r="W233" s="68" t="e">
        <f>V233*#REF!</f>
        <v>#REF!</v>
      </c>
      <c r="X233" s="68">
        <v>0</v>
      </c>
      <c r="Y233" s="68" t="e">
        <f>X233*#REF!</f>
        <v>#REF!</v>
      </c>
      <c r="Z233" s="68">
        <v>0.01721</v>
      </c>
      <c r="AA233" s="69" t="e">
        <f>Z233*#REF!</f>
        <v>#REF!</v>
      </c>
      <c r="AR233" s="12" t="s">
        <v>98</v>
      </c>
      <c r="AT233" s="12" t="s">
        <v>60</v>
      </c>
      <c r="AU233" s="12" t="s">
        <v>36</v>
      </c>
      <c r="AY233" s="12" t="s">
        <v>59</v>
      </c>
      <c r="BE233" s="39" t="e">
        <f>IF(U233="základní",#REF!,0)</f>
        <v>#REF!</v>
      </c>
      <c r="BF233" s="39">
        <f>IF(U233="snížená",#REF!,0)</f>
        <v>0</v>
      </c>
      <c r="BG233" s="39">
        <f>IF(U233="zákl. přenesená",#REF!,0)</f>
        <v>0</v>
      </c>
      <c r="BH233" s="39">
        <f>IF(U233="sníž. přenesená",#REF!,0)</f>
        <v>0</v>
      </c>
      <c r="BI233" s="39">
        <f>IF(U233="nulová",#REF!,0)</f>
        <v>0</v>
      </c>
      <c r="BJ233" s="12" t="s">
        <v>34</v>
      </c>
      <c r="BK233" s="39" t="e">
        <f>ROUND(#REF!*#REF!,2)</f>
        <v>#REF!</v>
      </c>
      <c r="BL233" s="12" t="s">
        <v>98</v>
      </c>
      <c r="BM233" s="12" t="s">
        <v>148</v>
      </c>
    </row>
    <row r="234" spans="1:51" s="5" customFormat="1" ht="16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 s="70"/>
      <c r="T234" s="71"/>
      <c r="U234" s="70"/>
      <c r="V234" s="70"/>
      <c r="W234" s="70"/>
      <c r="X234" s="70"/>
      <c r="Y234" s="70"/>
      <c r="Z234" s="70"/>
      <c r="AA234" s="72"/>
      <c r="AT234" s="73" t="s">
        <v>63</v>
      </c>
      <c r="AU234" s="73" t="s">
        <v>36</v>
      </c>
      <c r="AV234" s="5" t="s">
        <v>36</v>
      </c>
      <c r="AW234" s="5" t="s">
        <v>14</v>
      </c>
      <c r="AX234" s="5" t="s">
        <v>32</v>
      </c>
      <c r="AY234" s="73" t="s">
        <v>59</v>
      </c>
    </row>
    <row r="235" spans="1:51" s="6" customFormat="1" ht="16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 s="74"/>
      <c r="T235" s="75"/>
      <c r="U235" s="74"/>
      <c r="V235" s="74"/>
      <c r="W235" s="74"/>
      <c r="X235" s="74"/>
      <c r="Y235" s="74"/>
      <c r="Z235" s="74"/>
      <c r="AA235" s="76"/>
      <c r="AT235" s="77" t="s">
        <v>63</v>
      </c>
      <c r="AU235" s="77" t="s">
        <v>36</v>
      </c>
      <c r="AV235" s="6" t="s">
        <v>61</v>
      </c>
      <c r="AW235" s="6" t="s">
        <v>14</v>
      </c>
      <c r="AX235" s="6" t="s">
        <v>34</v>
      </c>
      <c r="AY235" s="77" t="s">
        <v>59</v>
      </c>
    </row>
    <row r="236" spans="1:65" s="1" customFormat="1" ht="38.2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 s="88"/>
      <c r="T236" s="67" t="s">
        <v>6</v>
      </c>
      <c r="U236" s="20" t="s">
        <v>18</v>
      </c>
      <c r="V236" s="17"/>
      <c r="W236" s="68" t="e">
        <f>V236*#REF!</f>
        <v>#REF!</v>
      </c>
      <c r="X236" s="68">
        <v>0.01885</v>
      </c>
      <c r="Y236" s="68" t="e">
        <f>X236*#REF!</f>
        <v>#REF!</v>
      </c>
      <c r="Z236" s="68">
        <v>0</v>
      </c>
      <c r="AA236" s="69" t="e">
        <f>Z236*#REF!</f>
        <v>#REF!</v>
      </c>
      <c r="AR236" s="12" t="s">
        <v>98</v>
      </c>
      <c r="AT236" s="12" t="s">
        <v>60</v>
      </c>
      <c r="AU236" s="12" t="s">
        <v>36</v>
      </c>
      <c r="AY236" s="12" t="s">
        <v>59</v>
      </c>
      <c r="BE236" s="39" t="e">
        <f>IF(U236="základní",#REF!,0)</f>
        <v>#REF!</v>
      </c>
      <c r="BF236" s="39">
        <f>IF(U236="snížená",#REF!,0)</f>
        <v>0</v>
      </c>
      <c r="BG236" s="39">
        <f>IF(U236="zákl. přenesená",#REF!,0)</f>
        <v>0</v>
      </c>
      <c r="BH236" s="39">
        <f>IF(U236="sníž. přenesená",#REF!,0)</f>
        <v>0</v>
      </c>
      <c r="BI236" s="39">
        <f>IF(U236="nulová",#REF!,0)</f>
        <v>0</v>
      </c>
      <c r="BJ236" s="12" t="s">
        <v>34</v>
      </c>
      <c r="BK236" s="39" t="e">
        <f>ROUND(#REF!*#REF!,2)</f>
        <v>#REF!</v>
      </c>
      <c r="BL236" s="12" t="s">
        <v>98</v>
      </c>
      <c r="BM236" s="12" t="s">
        <v>149</v>
      </c>
    </row>
    <row r="237" spans="1:51" s="5" customFormat="1" ht="16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 s="70"/>
      <c r="T237" s="71"/>
      <c r="U237" s="70"/>
      <c r="V237" s="70"/>
      <c r="W237" s="70"/>
      <c r="X237" s="70"/>
      <c r="Y237" s="70"/>
      <c r="Z237" s="70"/>
      <c r="AA237" s="72"/>
      <c r="AT237" s="73" t="s">
        <v>63</v>
      </c>
      <c r="AU237" s="73" t="s">
        <v>36</v>
      </c>
      <c r="AV237" s="5" t="s">
        <v>36</v>
      </c>
      <c r="AW237" s="5" t="s">
        <v>14</v>
      </c>
      <c r="AX237" s="5" t="s">
        <v>32</v>
      </c>
      <c r="AY237" s="73" t="s">
        <v>59</v>
      </c>
    </row>
    <row r="238" spans="1:51" s="5" customFormat="1" ht="16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 s="70"/>
      <c r="T238" s="71"/>
      <c r="U238" s="70"/>
      <c r="V238" s="70"/>
      <c r="W238" s="70"/>
      <c r="X238" s="70"/>
      <c r="Y238" s="70"/>
      <c r="Z238" s="70"/>
      <c r="AA238" s="72"/>
      <c r="AT238" s="73" t="s">
        <v>63</v>
      </c>
      <c r="AU238" s="73" t="s">
        <v>36</v>
      </c>
      <c r="AV238" s="5" t="s">
        <v>36</v>
      </c>
      <c r="AW238" s="5" t="s">
        <v>14</v>
      </c>
      <c r="AX238" s="5" t="s">
        <v>32</v>
      </c>
      <c r="AY238" s="73" t="s">
        <v>59</v>
      </c>
    </row>
    <row r="239" spans="1:51" s="6" customFormat="1" ht="16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 s="74"/>
      <c r="T239" s="75"/>
      <c r="U239" s="74"/>
      <c r="V239" s="74"/>
      <c r="W239" s="74"/>
      <c r="X239" s="74"/>
      <c r="Y239" s="74"/>
      <c r="Z239" s="74"/>
      <c r="AA239" s="76"/>
      <c r="AT239" s="77" t="s">
        <v>63</v>
      </c>
      <c r="AU239" s="77" t="s">
        <v>36</v>
      </c>
      <c r="AV239" s="6" t="s">
        <v>61</v>
      </c>
      <c r="AW239" s="6" t="s">
        <v>14</v>
      </c>
      <c r="AX239" s="6" t="s">
        <v>34</v>
      </c>
      <c r="AY239" s="77" t="s">
        <v>59</v>
      </c>
    </row>
    <row r="240" spans="1:65" s="1" customFormat="1" ht="25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 s="88"/>
      <c r="T240" s="67" t="s">
        <v>6</v>
      </c>
      <c r="U240" s="20" t="s">
        <v>18</v>
      </c>
      <c r="V240" s="17"/>
      <c r="W240" s="68" t="e">
        <f>V240*#REF!</f>
        <v>#REF!</v>
      </c>
      <c r="X240" s="68">
        <v>0.00022</v>
      </c>
      <c r="Y240" s="68" t="e">
        <f>X240*#REF!</f>
        <v>#REF!</v>
      </c>
      <c r="Z240" s="68">
        <v>0</v>
      </c>
      <c r="AA240" s="69" t="e">
        <f>Z240*#REF!</f>
        <v>#REF!</v>
      </c>
      <c r="AR240" s="12" t="s">
        <v>98</v>
      </c>
      <c r="AT240" s="12" t="s">
        <v>60</v>
      </c>
      <c r="AU240" s="12" t="s">
        <v>36</v>
      </c>
      <c r="AY240" s="12" t="s">
        <v>59</v>
      </c>
      <c r="BE240" s="39" t="e">
        <f>IF(U240="základní",#REF!,0)</f>
        <v>#REF!</v>
      </c>
      <c r="BF240" s="39">
        <f>IF(U240="snížená",#REF!,0)</f>
        <v>0</v>
      </c>
      <c r="BG240" s="39">
        <f>IF(U240="zákl. přenesená",#REF!,0)</f>
        <v>0</v>
      </c>
      <c r="BH240" s="39">
        <f>IF(U240="sníž. přenesená",#REF!,0)</f>
        <v>0</v>
      </c>
      <c r="BI240" s="39">
        <f>IF(U240="nulová",#REF!,0)</f>
        <v>0</v>
      </c>
      <c r="BJ240" s="12" t="s">
        <v>34</v>
      </c>
      <c r="BK240" s="39" t="e">
        <f>ROUND(#REF!*#REF!,2)</f>
        <v>#REF!</v>
      </c>
      <c r="BL240" s="12" t="s">
        <v>98</v>
      </c>
      <c r="BM240" s="12" t="s">
        <v>150</v>
      </c>
    </row>
    <row r="241" spans="1:65" s="1" customFormat="1" ht="25.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 s="88"/>
      <c r="T241" s="67" t="s">
        <v>6</v>
      </c>
      <c r="U241" s="20" t="s">
        <v>18</v>
      </c>
      <c r="V241" s="17"/>
      <c r="W241" s="68" t="e">
        <f>V241*#REF!</f>
        <v>#REF!</v>
      </c>
      <c r="X241" s="68">
        <v>0.02619</v>
      </c>
      <c r="Y241" s="68" t="e">
        <f>X241*#REF!</f>
        <v>#REF!</v>
      </c>
      <c r="Z241" s="68">
        <v>0</v>
      </c>
      <c r="AA241" s="69" t="e">
        <f>Z241*#REF!</f>
        <v>#REF!</v>
      </c>
      <c r="AR241" s="12" t="s">
        <v>111</v>
      </c>
      <c r="AT241" s="12" t="s">
        <v>67</v>
      </c>
      <c r="AU241" s="12" t="s">
        <v>36</v>
      </c>
      <c r="AY241" s="12" t="s">
        <v>59</v>
      </c>
      <c r="BE241" s="39" t="e">
        <f>IF(U241="základní",#REF!,0)</f>
        <v>#REF!</v>
      </c>
      <c r="BF241" s="39">
        <f>IF(U241="snížená",#REF!,0)</f>
        <v>0</v>
      </c>
      <c r="BG241" s="39">
        <f>IF(U241="zákl. přenesená",#REF!,0)</f>
        <v>0</v>
      </c>
      <c r="BH241" s="39">
        <f>IF(U241="sníž. přenesená",#REF!,0)</f>
        <v>0</v>
      </c>
      <c r="BI241" s="39">
        <f>IF(U241="nulová",#REF!,0)</f>
        <v>0</v>
      </c>
      <c r="BJ241" s="12" t="s">
        <v>34</v>
      </c>
      <c r="BK241" s="39" t="e">
        <f>ROUND(#REF!*#REF!,2)</f>
        <v>#REF!</v>
      </c>
      <c r="BL241" s="12" t="s">
        <v>98</v>
      </c>
      <c r="BM241" s="12" t="s">
        <v>151</v>
      </c>
    </row>
    <row r="242" spans="1:65" s="1" customFormat="1" ht="25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 s="88"/>
      <c r="T242" s="67" t="s">
        <v>6</v>
      </c>
      <c r="U242" s="20" t="s">
        <v>18</v>
      </c>
      <c r="V242" s="17"/>
      <c r="W242" s="68" t="e">
        <f>V242*#REF!</f>
        <v>#REF!</v>
      </c>
      <c r="X242" s="68">
        <v>0</v>
      </c>
      <c r="Y242" s="68" t="e">
        <f>X242*#REF!</f>
        <v>#REF!</v>
      </c>
      <c r="Z242" s="68">
        <v>0</v>
      </c>
      <c r="AA242" s="69" t="e">
        <f>Z242*#REF!</f>
        <v>#REF!</v>
      </c>
      <c r="AR242" s="12" t="s">
        <v>98</v>
      </c>
      <c r="AT242" s="12" t="s">
        <v>60</v>
      </c>
      <c r="AU242" s="12" t="s">
        <v>36</v>
      </c>
      <c r="AY242" s="12" t="s">
        <v>59</v>
      </c>
      <c r="BE242" s="39" t="e">
        <f>IF(U242="základní",#REF!,0)</f>
        <v>#REF!</v>
      </c>
      <c r="BF242" s="39">
        <f>IF(U242="snížená",#REF!,0)</f>
        <v>0</v>
      </c>
      <c r="BG242" s="39">
        <f>IF(U242="zákl. přenesená",#REF!,0)</f>
        <v>0</v>
      </c>
      <c r="BH242" s="39">
        <f>IF(U242="sníž. přenesená",#REF!,0)</f>
        <v>0</v>
      </c>
      <c r="BI242" s="39">
        <f>IF(U242="nulová",#REF!,0)</f>
        <v>0</v>
      </c>
      <c r="BJ242" s="12" t="s">
        <v>34</v>
      </c>
      <c r="BK242" s="39" t="e">
        <f>ROUND(#REF!*#REF!,2)</f>
        <v>#REF!</v>
      </c>
      <c r="BL242" s="12" t="s">
        <v>98</v>
      </c>
      <c r="BM242" s="12" t="s">
        <v>152</v>
      </c>
    </row>
    <row r="243" spans="1:63" s="4" customFormat="1" ht="29.8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 s="54"/>
      <c r="T243" s="56"/>
      <c r="U243" s="54"/>
      <c r="V243" s="54"/>
      <c r="W243" s="57" t="e">
        <f>SUM(W244:W262)</f>
        <v>#REF!</v>
      </c>
      <c r="X243" s="54"/>
      <c r="Y243" s="57" t="e">
        <f>SUM(Y244:Y262)</f>
        <v>#REF!</v>
      </c>
      <c r="Z243" s="54"/>
      <c r="AA243" s="58" t="e">
        <f>SUM(AA244:AA262)</f>
        <v>#REF!</v>
      </c>
      <c r="AR243" s="59" t="s">
        <v>36</v>
      </c>
      <c r="AT243" s="60" t="s">
        <v>31</v>
      </c>
      <c r="AU243" s="60" t="s">
        <v>34</v>
      </c>
      <c r="AY243" s="59" t="s">
        <v>59</v>
      </c>
      <c r="BK243" s="61" t="e">
        <f>SUM(BK244:BK262)</f>
        <v>#REF!</v>
      </c>
    </row>
    <row r="244" spans="1:65" s="1" customFormat="1" ht="25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 s="88"/>
      <c r="T244" s="67" t="s">
        <v>6</v>
      </c>
      <c r="U244" s="20" t="s">
        <v>18</v>
      </c>
      <c r="V244" s="17"/>
      <c r="W244" s="68" t="e">
        <f>V244*#REF!</f>
        <v>#REF!</v>
      </c>
      <c r="X244" s="68">
        <v>0</v>
      </c>
      <c r="Y244" s="68" t="e">
        <f>X244*#REF!</f>
        <v>#REF!</v>
      </c>
      <c r="Z244" s="68">
        <v>0.00191</v>
      </c>
      <c r="AA244" s="69" t="e">
        <f>Z244*#REF!</f>
        <v>#REF!</v>
      </c>
      <c r="AR244" s="12" t="s">
        <v>98</v>
      </c>
      <c r="AT244" s="12" t="s">
        <v>60</v>
      </c>
      <c r="AU244" s="12" t="s">
        <v>36</v>
      </c>
      <c r="AY244" s="12" t="s">
        <v>59</v>
      </c>
      <c r="BE244" s="39" t="e">
        <f>IF(U244="základní",#REF!,0)</f>
        <v>#REF!</v>
      </c>
      <c r="BF244" s="39">
        <f>IF(U244="snížená",#REF!,0)</f>
        <v>0</v>
      </c>
      <c r="BG244" s="39">
        <f>IF(U244="zákl. přenesená",#REF!,0)</f>
        <v>0</v>
      </c>
      <c r="BH244" s="39">
        <f>IF(U244="sníž. přenesená",#REF!,0)</f>
        <v>0</v>
      </c>
      <c r="BI244" s="39">
        <f>IF(U244="nulová",#REF!,0)</f>
        <v>0</v>
      </c>
      <c r="BJ244" s="12" t="s">
        <v>34</v>
      </c>
      <c r="BK244" s="39" t="e">
        <f>ROUND(#REF!*#REF!,2)</f>
        <v>#REF!</v>
      </c>
      <c r="BL244" s="12" t="s">
        <v>98</v>
      </c>
      <c r="BM244" s="12" t="s">
        <v>153</v>
      </c>
    </row>
    <row r="245" spans="1:51" s="5" customFormat="1" ht="16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 s="70"/>
      <c r="T245" s="71"/>
      <c r="U245" s="70"/>
      <c r="V245" s="70"/>
      <c r="W245" s="70"/>
      <c r="X245" s="70"/>
      <c r="Y245" s="70"/>
      <c r="Z245" s="70"/>
      <c r="AA245" s="72"/>
      <c r="AT245" s="73" t="s">
        <v>63</v>
      </c>
      <c r="AU245" s="73" t="s">
        <v>36</v>
      </c>
      <c r="AV245" s="5" t="s">
        <v>36</v>
      </c>
      <c r="AW245" s="5" t="s">
        <v>14</v>
      </c>
      <c r="AX245" s="5" t="s">
        <v>32</v>
      </c>
      <c r="AY245" s="73" t="s">
        <v>59</v>
      </c>
    </row>
    <row r="246" spans="1:51" s="5" customFormat="1" ht="16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 s="70"/>
      <c r="T246" s="71"/>
      <c r="U246" s="70"/>
      <c r="V246" s="70"/>
      <c r="W246" s="70"/>
      <c r="X246" s="70"/>
      <c r="Y246" s="70"/>
      <c r="Z246" s="70"/>
      <c r="AA246" s="72"/>
      <c r="AT246" s="73" t="s">
        <v>63</v>
      </c>
      <c r="AU246" s="73" t="s">
        <v>36</v>
      </c>
      <c r="AV246" s="5" t="s">
        <v>36</v>
      </c>
      <c r="AW246" s="5" t="s">
        <v>14</v>
      </c>
      <c r="AX246" s="5" t="s">
        <v>32</v>
      </c>
      <c r="AY246" s="73" t="s">
        <v>59</v>
      </c>
    </row>
    <row r="247" spans="1:51" s="6" customFormat="1" ht="16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 s="74"/>
      <c r="T247" s="75"/>
      <c r="U247" s="74"/>
      <c r="V247" s="74"/>
      <c r="W247" s="74"/>
      <c r="X247" s="74"/>
      <c r="Y247" s="74"/>
      <c r="Z247" s="74"/>
      <c r="AA247" s="76"/>
      <c r="AT247" s="77" t="s">
        <v>63</v>
      </c>
      <c r="AU247" s="77" t="s">
        <v>36</v>
      </c>
      <c r="AV247" s="6" t="s">
        <v>61</v>
      </c>
      <c r="AW247" s="6" t="s">
        <v>14</v>
      </c>
      <c r="AX247" s="6" t="s">
        <v>34</v>
      </c>
      <c r="AY247" s="77" t="s">
        <v>59</v>
      </c>
    </row>
    <row r="248" spans="1:65" s="1" customFormat="1" ht="51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 s="88"/>
      <c r="T248" s="67" t="s">
        <v>6</v>
      </c>
      <c r="U248" s="20" t="s">
        <v>18</v>
      </c>
      <c r="V248" s="17"/>
      <c r="W248" s="68" t="e">
        <f>V248*#REF!</f>
        <v>#REF!</v>
      </c>
      <c r="X248" s="68">
        <v>0.00242</v>
      </c>
      <c r="Y248" s="68" t="e">
        <f>X248*#REF!</f>
        <v>#REF!</v>
      </c>
      <c r="Z248" s="68">
        <v>0</v>
      </c>
      <c r="AA248" s="69" t="e">
        <f>Z248*#REF!</f>
        <v>#REF!</v>
      </c>
      <c r="AR248" s="12" t="s">
        <v>98</v>
      </c>
      <c r="AT248" s="12" t="s">
        <v>60</v>
      </c>
      <c r="AU248" s="12" t="s">
        <v>36</v>
      </c>
      <c r="AY248" s="12" t="s">
        <v>59</v>
      </c>
      <c r="BE248" s="39" t="e">
        <f>IF(U248="základní",#REF!,0)</f>
        <v>#REF!</v>
      </c>
      <c r="BF248" s="39">
        <f>IF(U248="snížená",#REF!,0)</f>
        <v>0</v>
      </c>
      <c r="BG248" s="39">
        <f>IF(U248="zákl. přenesená",#REF!,0)</f>
        <v>0</v>
      </c>
      <c r="BH248" s="39">
        <f>IF(U248="sníž. přenesená",#REF!,0)</f>
        <v>0</v>
      </c>
      <c r="BI248" s="39">
        <f>IF(U248="nulová",#REF!,0)</f>
        <v>0</v>
      </c>
      <c r="BJ248" s="12" t="s">
        <v>34</v>
      </c>
      <c r="BK248" s="39" t="e">
        <f>ROUND(#REF!*#REF!,2)</f>
        <v>#REF!</v>
      </c>
      <c r="BL248" s="12" t="s">
        <v>98</v>
      </c>
      <c r="BM248" s="12" t="s">
        <v>154</v>
      </c>
    </row>
    <row r="249" spans="1:65" s="1" customFormat="1" ht="51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 s="88"/>
      <c r="T249" s="67" t="s">
        <v>6</v>
      </c>
      <c r="U249" s="20" t="s">
        <v>18</v>
      </c>
      <c r="V249" s="17"/>
      <c r="W249" s="68" t="e">
        <f>V249*#REF!</f>
        <v>#REF!</v>
      </c>
      <c r="X249" s="68">
        <v>0.00401</v>
      </c>
      <c r="Y249" s="68" t="e">
        <f>X249*#REF!</f>
        <v>#REF!</v>
      </c>
      <c r="Z249" s="68">
        <v>0</v>
      </c>
      <c r="AA249" s="69" t="e">
        <f>Z249*#REF!</f>
        <v>#REF!</v>
      </c>
      <c r="AR249" s="12" t="s">
        <v>98</v>
      </c>
      <c r="AT249" s="12" t="s">
        <v>60</v>
      </c>
      <c r="AU249" s="12" t="s">
        <v>36</v>
      </c>
      <c r="AY249" s="12" t="s">
        <v>59</v>
      </c>
      <c r="BE249" s="39" t="e">
        <f>IF(U249="základní",#REF!,0)</f>
        <v>#REF!</v>
      </c>
      <c r="BF249" s="39">
        <f>IF(U249="snížená",#REF!,0)</f>
        <v>0</v>
      </c>
      <c r="BG249" s="39">
        <f>IF(U249="zákl. přenesená",#REF!,0)</f>
        <v>0</v>
      </c>
      <c r="BH249" s="39">
        <f>IF(U249="sníž. přenesená",#REF!,0)</f>
        <v>0</v>
      </c>
      <c r="BI249" s="39">
        <f>IF(U249="nulová",#REF!,0)</f>
        <v>0</v>
      </c>
      <c r="BJ249" s="12" t="s">
        <v>34</v>
      </c>
      <c r="BK249" s="39" t="e">
        <f>ROUND(#REF!*#REF!,2)</f>
        <v>#REF!</v>
      </c>
      <c r="BL249" s="12" t="s">
        <v>98</v>
      </c>
      <c r="BM249" s="12" t="s">
        <v>155</v>
      </c>
    </row>
    <row r="250" spans="1:65" s="1" customFormat="1" ht="38.2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 s="88"/>
      <c r="T250" s="67" t="s">
        <v>6</v>
      </c>
      <c r="U250" s="20" t="s">
        <v>18</v>
      </c>
      <c r="V250" s="17"/>
      <c r="W250" s="68" t="e">
        <f>V250*#REF!</f>
        <v>#REF!</v>
      </c>
      <c r="X250" s="68">
        <v>0</v>
      </c>
      <c r="Y250" s="68" t="e">
        <f>X250*#REF!</f>
        <v>#REF!</v>
      </c>
      <c r="Z250" s="68">
        <v>0</v>
      </c>
      <c r="AA250" s="69" t="e">
        <f>Z250*#REF!</f>
        <v>#REF!</v>
      </c>
      <c r="AR250" s="12" t="s">
        <v>98</v>
      </c>
      <c r="AT250" s="12" t="s">
        <v>60</v>
      </c>
      <c r="AU250" s="12" t="s">
        <v>36</v>
      </c>
      <c r="AY250" s="12" t="s">
        <v>59</v>
      </c>
      <c r="BE250" s="39" t="e">
        <f>IF(U250="základní",#REF!,0)</f>
        <v>#REF!</v>
      </c>
      <c r="BF250" s="39">
        <f>IF(U250="snížená",#REF!,0)</f>
        <v>0</v>
      </c>
      <c r="BG250" s="39">
        <f>IF(U250="zákl. přenesená",#REF!,0)</f>
        <v>0</v>
      </c>
      <c r="BH250" s="39">
        <f>IF(U250="sníž. přenesená",#REF!,0)</f>
        <v>0</v>
      </c>
      <c r="BI250" s="39">
        <f>IF(U250="nulová",#REF!,0)</f>
        <v>0</v>
      </c>
      <c r="BJ250" s="12" t="s">
        <v>34</v>
      </c>
      <c r="BK250" s="39" t="e">
        <f>ROUND(#REF!*#REF!,2)</f>
        <v>#REF!</v>
      </c>
      <c r="BL250" s="12" t="s">
        <v>98</v>
      </c>
      <c r="BM250" s="12" t="s">
        <v>156</v>
      </c>
    </row>
    <row r="251" spans="1:65" s="1" customFormat="1" ht="38.2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 s="88"/>
      <c r="T251" s="67" t="s">
        <v>6</v>
      </c>
      <c r="U251" s="20" t="s">
        <v>18</v>
      </c>
      <c r="V251" s="17"/>
      <c r="W251" s="68" t="e">
        <f>V251*#REF!</f>
        <v>#REF!</v>
      </c>
      <c r="X251" s="68">
        <v>0.00159</v>
      </c>
      <c r="Y251" s="68" t="e">
        <f>X251*#REF!</f>
        <v>#REF!</v>
      </c>
      <c r="Z251" s="68">
        <v>0</v>
      </c>
      <c r="AA251" s="69" t="e">
        <f>Z251*#REF!</f>
        <v>#REF!</v>
      </c>
      <c r="AR251" s="12" t="s">
        <v>98</v>
      </c>
      <c r="AT251" s="12" t="s">
        <v>60</v>
      </c>
      <c r="AU251" s="12" t="s">
        <v>36</v>
      </c>
      <c r="AY251" s="12" t="s">
        <v>59</v>
      </c>
      <c r="BE251" s="39" t="e">
        <f>IF(U251="základní",#REF!,0)</f>
        <v>#REF!</v>
      </c>
      <c r="BF251" s="39">
        <f>IF(U251="snížená",#REF!,0)</f>
        <v>0</v>
      </c>
      <c r="BG251" s="39">
        <f>IF(U251="zákl. přenesená",#REF!,0)</f>
        <v>0</v>
      </c>
      <c r="BH251" s="39">
        <f>IF(U251="sníž. přenesená",#REF!,0)</f>
        <v>0</v>
      </c>
      <c r="BI251" s="39">
        <f>IF(U251="nulová",#REF!,0)</f>
        <v>0</v>
      </c>
      <c r="BJ251" s="12" t="s">
        <v>34</v>
      </c>
      <c r="BK251" s="39" t="e">
        <f>ROUND(#REF!*#REF!,2)</f>
        <v>#REF!</v>
      </c>
      <c r="BL251" s="12" t="s">
        <v>98</v>
      </c>
      <c r="BM251" s="12" t="s">
        <v>157</v>
      </c>
    </row>
    <row r="252" spans="1:65" s="1" customFormat="1" ht="38.2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 s="88"/>
      <c r="T252" s="67" t="s">
        <v>6</v>
      </c>
      <c r="U252" s="20" t="s">
        <v>18</v>
      </c>
      <c r="V252" s="17"/>
      <c r="W252" s="68" t="e">
        <f>V252*#REF!</f>
        <v>#REF!</v>
      </c>
      <c r="X252" s="68">
        <v>0.00264</v>
      </c>
      <c r="Y252" s="68" t="e">
        <f>X252*#REF!</f>
        <v>#REF!</v>
      </c>
      <c r="Z252" s="68">
        <v>0</v>
      </c>
      <c r="AA252" s="69" t="e">
        <f>Z252*#REF!</f>
        <v>#REF!</v>
      </c>
      <c r="AR252" s="12" t="s">
        <v>98</v>
      </c>
      <c r="AT252" s="12" t="s">
        <v>60</v>
      </c>
      <c r="AU252" s="12" t="s">
        <v>36</v>
      </c>
      <c r="AY252" s="12" t="s">
        <v>59</v>
      </c>
      <c r="BE252" s="39" t="e">
        <f>IF(U252="základní",#REF!,0)</f>
        <v>#REF!</v>
      </c>
      <c r="BF252" s="39">
        <f>IF(U252="snížená",#REF!,0)</f>
        <v>0</v>
      </c>
      <c r="BG252" s="39">
        <f>IF(U252="zákl. přenesená",#REF!,0)</f>
        <v>0</v>
      </c>
      <c r="BH252" s="39">
        <f>IF(U252="sníž. přenesená",#REF!,0)</f>
        <v>0</v>
      </c>
      <c r="BI252" s="39">
        <f>IF(U252="nulová",#REF!,0)</f>
        <v>0</v>
      </c>
      <c r="BJ252" s="12" t="s">
        <v>34</v>
      </c>
      <c r="BK252" s="39" t="e">
        <f>ROUND(#REF!*#REF!,2)</f>
        <v>#REF!</v>
      </c>
      <c r="BL252" s="12" t="s">
        <v>98</v>
      </c>
      <c r="BM252" s="12" t="s">
        <v>158</v>
      </c>
    </row>
    <row r="253" spans="1:65" s="1" customFormat="1" ht="38.2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 s="88"/>
      <c r="T253" s="67" t="s">
        <v>6</v>
      </c>
      <c r="U253" s="20" t="s">
        <v>18</v>
      </c>
      <c r="V253" s="17"/>
      <c r="W253" s="68" t="e">
        <f>V253*#REF!</f>
        <v>#REF!</v>
      </c>
      <c r="X253" s="68">
        <v>0.00393</v>
      </c>
      <c r="Y253" s="68" t="e">
        <f>X253*#REF!</f>
        <v>#REF!</v>
      </c>
      <c r="Z253" s="68">
        <v>0</v>
      </c>
      <c r="AA253" s="69" t="e">
        <f>Z253*#REF!</f>
        <v>#REF!</v>
      </c>
      <c r="AR253" s="12" t="s">
        <v>98</v>
      </c>
      <c r="AT253" s="12" t="s">
        <v>60</v>
      </c>
      <c r="AU253" s="12" t="s">
        <v>36</v>
      </c>
      <c r="AY253" s="12" t="s">
        <v>59</v>
      </c>
      <c r="BE253" s="39" t="e">
        <f>IF(U253="základní",#REF!,0)</f>
        <v>#REF!</v>
      </c>
      <c r="BF253" s="39">
        <f>IF(U253="snížená",#REF!,0)</f>
        <v>0</v>
      </c>
      <c r="BG253" s="39">
        <f>IF(U253="zákl. přenesená",#REF!,0)</f>
        <v>0</v>
      </c>
      <c r="BH253" s="39">
        <f>IF(U253="sníž. přenesená",#REF!,0)</f>
        <v>0</v>
      </c>
      <c r="BI253" s="39">
        <f>IF(U253="nulová",#REF!,0)</f>
        <v>0</v>
      </c>
      <c r="BJ253" s="12" t="s">
        <v>34</v>
      </c>
      <c r="BK253" s="39" t="e">
        <f>ROUND(#REF!*#REF!,2)</f>
        <v>#REF!</v>
      </c>
      <c r="BL253" s="12" t="s">
        <v>98</v>
      </c>
      <c r="BM253" s="12" t="s">
        <v>159</v>
      </c>
    </row>
    <row r="254" spans="1:65" s="1" customFormat="1" ht="38.2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 s="88"/>
      <c r="T254" s="67" t="s">
        <v>6</v>
      </c>
      <c r="U254" s="20" t="s">
        <v>18</v>
      </c>
      <c r="V254" s="17"/>
      <c r="W254" s="68" t="e">
        <f>V254*#REF!</f>
        <v>#REF!</v>
      </c>
      <c r="X254" s="68">
        <v>0.00705</v>
      </c>
      <c r="Y254" s="68" t="e">
        <f>X254*#REF!</f>
        <v>#REF!</v>
      </c>
      <c r="Z254" s="68">
        <v>0</v>
      </c>
      <c r="AA254" s="69" t="e">
        <f>Z254*#REF!</f>
        <v>#REF!</v>
      </c>
      <c r="AR254" s="12" t="s">
        <v>98</v>
      </c>
      <c r="AT254" s="12" t="s">
        <v>60</v>
      </c>
      <c r="AU254" s="12" t="s">
        <v>36</v>
      </c>
      <c r="AY254" s="12" t="s">
        <v>59</v>
      </c>
      <c r="BE254" s="39" t="e">
        <f>IF(U254="základní",#REF!,0)</f>
        <v>#REF!</v>
      </c>
      <c r="BF254" s="39">
        <f>IF(U254="snížená",#REF!,0)</f>
        <v>0</v>
      </c>
      <c r="BG254" s="39">
        <f>IF(U254="zákl. přenesená",#REF!,0)</f>
        <v>0</v>
      </c>
      <c r="BH254" s="39">
        <f>IF(U254="sníž. přenesená",#REF!,0)</f>
        <v>0</v>
      </c>
      <c r="BI254" s="39">
        <f>IF(U254="nulová",#REF!,0)</f>
        <v>0</v>
      </c>
      <c r="BJ254" s="12" t="s">
        <v>34</v>
      </c>
      <c r="BK254" s="39" t="e">
        <f>ROUND(#REF!*#REF!,2)</f>
        <v>#REF!</v>
      </c>
      <c r="BL254" s="12" t="s">
        <v>98</v>
      </c>
      <c r="BM254" s="12" t="s">
        <v>160</v>
      </c>
    </row>
    <row r="255" spans="1:65" s="1" customFormat="1" ht="38.2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 s="88"/>
      <c r="T255" s="67" t="s">
        <v>6</v>
      </c>
      <c r="U255" s="20" t="s">
        <v>18</v>
      </c>
      <c r="V255" s="17"/>
      <c r="W255" s="68" t="e">
        <f>V255*#REF!</f>
        <v>#REF!</v>
      </c>
      <c r="X255" s="68">
        <v>0</v>
      </c>
      <c r="Y255" s="68" t="e">
        <f>X255*#REF!</f>
        <v>#REF!</v>
      </c>
      <c r="Z255" s="68">
        <v>0</v>
      </c>
      <c r="AA255" s="69" t="e">
        <f>Z255*#REF!</f>
        <v>#REF!</v>
      </c>
      <c r="AR255" s="12" t="s">
        <v>98</v>
      </c>
      <c r="AT255" s="12" t="s">
        <v>60</v>
      </c>
      <c r="AU255" s="12" t="s">
        <v>36</v>
      </c>
      <c r="AY255" s="12" t="s">
        <v>59</v>
      </c>
      <c r="BE255" s="39" t="e">
        <f>IF(U255="základní",#REF!,0)</f>
        <v>#REF!</v>
      </c>
      <c r="BF255" s="39">
        <f>IF(U255="snížená",#REF!,0)</f>
        <v>0</v>
      </c>
      <c r="BG255" s="39">
        <f>IF(U255="zákl. přenesená",#REF!,0)</f>
        <v>0</v>
      </c>
      <c r="BH255" s="39">
        <f>IF(U255="sníž. přenesená",#REF!,0)</f>
        <v>0</v>
      </c>
      <c r="BI255" s="39">
        <f>IF(U255="nulová",#REF!,0)</f>
        <v>0</v>
      </c>
      <c r="BJ255" s="12" t="s">
        <v>34</v>
      </c>
      <c r="BK255" s="39" t="e">
        <f>ROUND(#REF!*#REF!,2)</f>
        <v>#REF!</v>
      </c>
      <c r="BL255" s="12" t="s">
        <v>98</v>
      </c>
      <c r="BM255" s="12" t="s">
        <v>161</v>
      </c>
    </row>
    <row r="256" spans="1:65" s="1" customFormat="1" ht="38.2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 s="88"/>
      <c r="T256" s="67" t="s">
        <v>6</v>
      </c>
      <c r="U256" s="20" t="s">
        <v>18</v>
      </c>
      <c r="V256" s="17"/>
      <c r="W256" s="68" t="e">
        <f>V256*#REF!</f>
        <v>#REF!</v>
      </c>
      <c r="X256" s="68">
        <v>0</v>
      </c>
      <c r="Y256" s="68" t="e">
        <f>X256*#REF!</f>
        <v>#REF!</v>
      </c>
      <c r="Z256" s="68">
        <v>0</v>
      </c>
      <c r="AA256" s="69" t="e">
        <f>Z256*#REF!</f>
        <v>#REF!</v>
      </c>
      <c r="AR256" s="12" t="s">
        <v>98</v>
      </c>
      <c r="AT256" s="12" t="s">
        <v>60</v>
      </c>
      <c r="AU256" s="12" t="s">
        <v>36</v>
      </c>
      <c r="AY256" s="12" t="s">
        <v>59</v>
      </c>
      <c r="BE256" s="39" t="e">
        <f>IF(U256="základní",#REF!,0)</f>
        <v>#REF!</v>
      </c>
      <c r="BF256" s="39">
        <f>IF(U256="snížená",#REF!,0)</f>
        <v>0</v>
      </c>
      <c r="BG256" s="39">
        <f>IF(U256="zákl. přenesená",#REF!,0)</f>
        <v>0</v>
      </c>
      <c r="BH256" s="39">
        <f>IF(U256="sníž. přenesená",#REF!,0)</f>
        <v>0</v>
      </c>
      <c r="BI256" s="39">
        <f>IF(U256="nulová",#REF!,0)</f>
        <v>0</v>
      </c>
      <c r="BJ256" s="12" t="s">
        <v>34</v>
      </c>
      <c r="BK256" s="39" t="e">
        <f>ROUND(#REF!*#REF!,2)</f>
        <v>#REF!</v>
      </c>
      <c r="BL256" s="12" t="s">
        <v>98</v>
      </c>
      <c r="BM256" s="12" t="s">
        <v>162</v>
      </c>
    </row>
    <row r="257" spans="1:65" s="1" customFormat="1" ht="38.2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 s="88"/>
      <c r="T257" s="67" t="s">
        <v>6</v>
      </c>
      <c r="U257" s="20" t="s">
        <v>18</v>
      </c>
      <c r="V257" s="17"/>
      <c r="W257" s="68" t="e">
        <f>V257*#REF!</f>
        <v>#REF!</v>
      </c>
      <c r="X257" s="68">
        <v>0.002</v>
      </c>
      <c r="Y257" s="68" t="e">
        <f>X257*#REF!</f>
        <v>#REF!</v>
      </c>
      <c r="Z257" s="68">
        <v>0</v>
      </c>
      <c r="AA257" s="69" t="e">
        <f>Z257*#REF!</f>
        <v>#REF!</v>
      </c>
      <c r="AR257" s="12" t="s">
        <v>98</v>
      </c>
      <c r="AT257" s="12" t="s">
        <v>60</v>
      </c>
      <c r="AU257" s="12" t="s">
        <v>36</v>
      </c>
      <c r="AY257" s="12" t="s">
        <v>59</v>
      </c>
      <c r="BE257" s="39" t="e">
        <f>IF(U257="základní",#REF!,0)</f>
        <v>#REF!</v>
      </c>
      <c r="BF257" s="39">
        <f>IF(U257="snížená",#REF!,0)</f>
        <v>0</v>
      </c>
      <c r="BG257" s="39">
        <f>IF(U257="zákl. přenesená",#REF!,0)</f>
        <v>0</v>
      </c>
      <c r="BH257" s="39">
        <f>IF(U257="sníž. přenesená",#REF!,0)</f>
        <v>0</v>
      </c>
      <c r="BI257" s="39">
        <f>IF(U257="nulová",#REF!,0)</f>
        <v>0</v>
      </c>
      <c r="BJ257" s="12" t="s">
        <v>34</v>
      </c>
      <c r="BK257" s="39" t="e">
        <f>ROUND(#REF!*#REF!,2)</f>
        <v>#REF!</v>
      </c>
      <c r="BL257" s="12" t="s">
        <v>98</v>
      </c>
      <c r="BM257" s="12" t="s">
        <v>163</v>
      </c>
    </row>
    <row r="258" spans="1:65" s="1" customFormat="1" ht="38.2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 s="88"/>
      <c r="T258" s="67" t="s">
        <v>6</v>
      </c>
      <c r="U258" s="20" t="s">
        <v>18</v>
      </c>
      <c r="V258" s="17"/>
      <c r="W258" s="68" t="e">
        <f>V258*#REF!</f>
        <v>#REF!</v>
      </c>
      <c r="X258" s="68">
        <v>0.00242</v>
      </c>
      <c r="Y258" s="68" t="e">
        <f>X258*#REF!</f>
        <v>#REF!</v>
      </c>
      <c r="Z258" s="68">
        <v>0</v>
      </c>
      <c r="AA258" s="69" t="e">
        <f>Z258*#REF!</f>
        <v>#REF!</v>
      </c>
      <c r="AR258" s="12" t="s">
        <v>98</v>
      </c>
      <c r="AT258" s="12" t="s">
        <v>60</v>
      </c>
      <c r="AU258" s="12" t="s">
        <v>36</v>
      </c>
      <c r="AY258" s="12" t="s">
        <v>59</v>
      </c>
      <c r="BE258" s="39" t="e">
        <f>IF(U258="základní",#REF!,0)</f>
        <v>#REF!</v>
      </c>
      <c r="BF258" s="39">
        <f>IF(U258="snížená",#REF!,0)</f>
        <v>0</v>
      </c>
      <c r="BG258" s="39">
        <f>IF(U258="zákl. přenesená",#REF!,0)</f>
        <v>0</v>
      </c>
      <c r="BH258" s="39">
        <f>IF(U258="sníž. přenesená",#REF!,0)</f>
        <v>0</v>
      </c>
      <c r="BI258" s="39">
        <f>IF(U258="nulová",#REF!,0)</f>
        <v>0</v>
      </c>
      <c r="BJ258" s="12" t="s">
        <v>34</v>
      </c>
      <c r="BK258" s="39" t="e">
        <f>ROUND(#REF!*#REF!,2)</f>
        <v>#REF!</v>
      </c>
      <c r="BL258" s="12" t="s">
        <v>98</v>
      </c>
      <c r="BM258" s="12" t="s">
        <v>164</v>
      </c>
    </row>
    <row r="259" spans="1:65" s="1" customFormat="1" ht="38.2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 s="88"/>
      <c r="T259" s="67" t="s">
        <v>6</v>
      </c>
      <c r="U259" s="20" t="s">
        <v>18</v>
      </c>
      <c r="V259" s="17"/>
      <c r="W259" s="68" t="e">
        <f>V259*#REF!</f>
        <v>#REF!</v>
      </c>
      <c r="X259" s="68">
        <v>0.00301</v>
      </c>
      <c r="Y259" s="68" t="e">
        <f>X259*#REF!</f>
        <v>#REF!</v>
      </c>
      <c r="Z259" s="68">
        <v>0</v>
      </c>
      <c r="AA259" s="69" t="e">
        <f>Z259*#REF!</f>
        <v>#REF!</v>
      </c>
      <c r="AR259" s="12" t="s">
        <v>98</v>
      </c>
      <c r="AT259" s="12" t="s">
        <v>60</v>
      </c>
      <c r="AU259" s="12" t="s">
        <v>36</v>
      </c>
      <c r="AY259" s="12" t="s">
        <v>59</v>
      </c>
      <c r="BE259" s="39" t="e">
        <f>IF(U259="základní",#REF!,0)</f>
        <v>#REF!</v>
      </c>
      <c r="BF259" s="39">
        <f>IF(U259="snížená",#REF!,0)</f>
        <v>0</v>
      </c>
      <c r="BG259" s="39">
        <f>IF(U259="zákl. přenesená",#REF!,0)</f>
        <v>0</v>
      </c>
      <c r="BH259" s="39">
        <f>IF(U259="sníž. přenesená",#REF!,0)</f>
        <v>0</v>
      </c>
      <c r="BI259" s="39">
        <f>IF(U259="nulová",#REF!,0)</f>
        <v>0</v>
      </c>
      <c r="BJ259" s="12" t="s">
        <v>34</v>
      </c>
      <c r="BK259" s="39" t="e">
        <f>ROUND(#REF!*#REF!,2)</f>
        <v>#REF!</v>
      </c>
      <c r="BL259" s="12" t="s">
        <v>98</v>
      </c>
      <c r="BM259" s="12" t="s">
        <v>165</v>
      </c>
    </row>
    <row r="260" spans="1:65" s="1" customFormat="1" ht="25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 s="88"/>
      <c r="T260" s="67" t="s">
        <v>6</v>
      </c>
      <c r="U260" s="20" t="s">
        <v>18</v>
      </c>
      <c r="V260" s="17"/>
      <c r="W260" s="68" t="e">
        <f>V260*#REF!</f>
        <v>#REF!</v>
      </c>
      <c r="X260" s="68">
        <v>0.00396</v>
      </c>
      <c r="Y260" s="68" t="e">
        <f>X260*#REF!</f>
        <v>#REF!</v>
      </c>
      <c r="Z260" s="68">
        <v>0</v>
      </c>
      <c r="AA260" s="69" t="e">
        <f>Z260*#REF!</f>
        <v>#REF!</v>
      </c>
      <c r="AR260" s="12" t="s">
        <v>98</v>
      </c>
      <c r="AT260" s="12" t="s">
        <v>60</v>
      </c>
      <c r="AU260" s="12" t="s">
        <v>36</v>
      </c>
      <c r="AY260" s="12" t="s">
        <v>59</v>
      </c>
      <c r="BE260" s="39" t="e">
        <f>IF(U260="základní",#REF!,0)</f>
        <v>#REF!</v>
      </c>
      <c r="BF260" s="39">
        <f>IF(U260="snížená",#REF!,0)</f>
        <v>0</v>
      </c>
      <c r="BG260" s="39">
        <f>IF(U260="zákl. přenesená",#REF!,0)</f>
        <v>0</v>
      </c>
      <c r="BH260" s="39">
        <f>IF(U260="sníž. přenesená",#REF!,0)</f>
        <v>0</v>
      </c>
      <c r="BI260" s="39">
        <f>IF(U260="nulová",#REF!,0)</f>
        <v>0</v>
      </c>
      <c r="BJ260" s="12" t="s">
        <v>34</v>
      </c>
      <c r="BK260" s="39" t="e">
        <f>ROUND(#REF!*#REF!,2)</f>
        <v>#REF!</v>
      </c>
      <c r="BL260" s="12" t="s">
        <v>98</v>
      </c>
      <c r="BM260" s="12" t="s">
        <v>166</v>
      </c>
    </row>
    <row r="261" spans="1:65" s="1" customFormat="1" ht="38.2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 s="88"/>
      <c r="T261" s="67" t="s">
        <v>6</v>
      </c>
      <c r="U261" s="20" t="s">
        <v>18</v>
      </c>
      <c r="V261" s="17"/>
      <c r="W261" s="68" t="e">
        <f>V261*#REF!</f>
        <v>#REF!</v>
      </c>
      <c r="X261" s="68">
        <v>0.00236</v>
      </c>
      <c r="Y261" s="68" t="e">
        <f>X261*#REF!</f>
        <v>#REF!</v>
      </c>
      <c r="Z261" s="68">
        <v>0</v>
      </c>
      <c r="AA261" s="69" t="e">
        <f>Z261*#REF!</f>
        <v>#REF!</v>
      </c>
      <c r="AR261" s="12" t="s">
        <v>98</v>
      </c>
      <c r="AT261" s="12" t="s">
        <v>60</v>
      </c>
      <c r="AU261" s="12" t="s">
        <v>36</v>
      </c>
      <c r="AY261" s="12" t="s">
        <v>59</v>
      </c>
      <c r="BE261" s="39" t="e">
        <f>IF(U261="základní",#REF!,0)</f>
        <v>#REF!</v>
      </c>
      <c r="BF261" s="39">
        <f>IF(U261="snížená",#REF!,0)</f>
        <v>0</v>
      </c>
      <c r="BG261" s="39">
        <f>IF(U261="zákl. přenesená",#REF!,0)</f>
        <v>0</v>
      </c>
      <c r="BH261" s="39">
        <f>IF(U261="sníž. přenesená",#REF!,0)</f>
        <v>0</v>
      </c>
      <c r="BI261" s="39">
        <f>IF(U261="nulová",#REF!,0)</f>
        <v>0</v>
      </c>
      <c r="BJ261" s="12" t="s">
        <v>34</v>
      </c>
      <c r="BK261" s="39" t="e">
        <f>ROUND(#REF!*#REF!,2)</f>
        <v>#REF!</v>
      </c>
      <c r="BL261" s="12" t="s">
        <v>98</v>
      </c>
      <c r="BM261" s="12" t="s">
        <v>167</v>
      </c>
    </row>
    <row r="262" spans="1:65" s="1" customFormat="1" ht="25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 s="88"/>
      <c r="T262" s="67" t="s">
        <v>6</v>
      </c>
      <c r="U262" s="20" t="s">
        <v>18</v>
      </c>
      <c r="V262" s="17"/>
      <c r="W262" s="68" t="e">
        <f>V262*#REF!</f>
        <v>#REF!</v>
      </c>
      <c r="X262" s="68">
        <v>0</v>
      </c>
      <c r="Y262" s="68" t="e">
        <f>X262*#REF!</f>
        <v>#REF!</v>
      </c>
      <c r="Z262" s="68">
        <v>0</v>
      </c>
      <c r="AA262" s="69" t="e">
        <f>Z262*#REF!</f>
        <v>#REF!</v>
      </c>
      <c r="AR262" s="12" t="s">
        <v>98</v>
      </c>
      <c r="AT262" s="12" t="s">
        <v>60</v>
      </c>
      <c r="AU262" s="12" t="s">
        <v>36</v>
      </c>
      <c r="AY262" s="12" t="s">
        <v>59</v>
      </c>
      <c r="BE262" s="39" t="e">
        <f>IF(U262="základní",#REF!,0)</f>
        <v>#REF!</v>
      </c>
      <c r="BF262" s="39">
        <f>IF(U262="snížená",#REF!,0)</f>
        <v>0</v>
      </c>
      <c r="BG262" s="39">
        <f>IF(U262="zákl. přenesená",#REF!,0)</f>
        <v>0</v>
      </c>
      <c r="BH262" s="39">
        <f>IF(U262="sníž. přenesená",#REF!,0)</f>
        <v>0</v>
      </c>
      <c r="BI262" s="39">
        <f>IF(U262="nulová",#REF!,0)</f>
        <v>0</v>
      </c>
      <c r="BJ262" s="12" t="s">
        <v>34</v>
      </c>
      <c r="BK262" s="39" t="e">
        <f>ROUND(#REF!*#REF!,2)</f>
        <v>#REF!</v>
      </c>
      <c r="BL262" s="12" t="s">
        <v>98</v>
      </c>
      <c r="BM262" s="12" t="s">
        <v>168</v>
      </c>
    </row>
    <row r="263" spans="1:63" s="4" customFormat="1" ht="29.8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 s="54"/>
      <c r="T263" s="56"/>
      <c r="U263" s="54"/>
      <c r="V263" s="54"/>
      <c r="W263" s="57" t="e">
        <f>SUM(W264:W265)</f>
        <v>#REF!</v>
      </c>
      <c r="X263" s="54"/>
      <c r="Y263" s="57" t="e">
        <f>SUM(Y264:Y265)</f>
        <v>#REF!</v>
      </c>
      <c r="Z263" s="54"/>
      <c r="AA263" s="58" t="e">
        <f>SUM(AA264:AA265)</f>
        <v>#REF!</v>
      </c>
      <c r="AR263" s="59" t="s">
        <v>36</v>
      </c>
      <c r="AT263" s="60" t="s">
        <v>31</v>
      </c>
      <c r="AU263" s="60" t="s">
        <v>34</v>
      </c>
      <c r="AY263" s="59" t="s">
        <v>59</v>
      </c>
      <c r="BK263" s="61" t="e">
        <f>SUM(BK264:BK265)</f>
        <v>#REF!</v>
      </c>
    </row>
    <row r="264" spans="1:65" s="1" customFormat="1" ht="16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 s="88"/>
      <c r="T264" s="67" t="s">
        <v>6</v>
      </c>
      <c r="U264" s="20" t="s">
        <v>18</v>
      </c>
      <c r="V264" s="17"/>
      <c r="W264" s="68" t="e">
        <f>V264*#REF!</f>
        <v>#REF!</v>
      </c>
      <c r="X264" s="68">
        <v>0</v>
      </c>
      <c r="Y264" s="68" t="e">
        <f>X264*#REF!</f>
        <v>#REF!</v>
      </c>
      <c r="Z264" s="68">
        <v>0</v>
      </c>
      <c r="AA264" s="69" t="e">
        <f>Z264*#REF!</f>
        <v>#REF!</v>
      </c>
      <c r="AR264" s="12" t="s">
        <v>98</v>
      </c>
      <c r="AT264" s="12" t="s">
        <v>60</v>
      </c>
      <c r="AU264" s="12" t="s">
        <v>36</v>
      </c>
      <c r="AY264" s="12" t="s">
        <v>59</v>
      </c>
      <c r="BE264" s="39" t="e">
        <f>IF(U264="základní",#REF!,0)</f>
        <v>#REF!</v>
      </c>
      <c r="BF264" s="39">
        <f>IF(U264="snížená",#REF!,0)</f>
        <v>0</v>
      </c>
      <c r="BG264" s="39">
        <f>IF(U264="zákl. přenesená",#REF!,0)</f>
        <v>0</v>
      </c>
      <c r="BH264" s="39">
        <f>IF(U264="sníž. přenesená",#REF!,0)</f>
        <v>0</v>
      </c>
      <c r="BI264" s="39">
        <f>IF(U264="nulová",#REF!,0)</f>
        <v>0</v>
      </c>
      <c r="BJ264" s="12" t="s">
        <v>34</v>
      </c>
      <c r="BK264" s="39" t="e">
        <f>ROUND(#REF!*#REF!,2)</f>
        <v>#REF!</v>
      </c>
      <c r="BL264" s="12" t="s">
        <v>98</v>
      </c>
      <c r="BM264" s="12" t="s">
        <v>169</v>
      </c>
    </row>
    <row r="265" spans="1:65" s="1" customFormat="1" ht="16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 s="88"/>
      <c r="T265" s="67" t="s">
        <v>6</v>
      </c>
      <c r="U265" s="20" t="s">
        <v>18</v>
      </c>
      <c r="V265" s="17"/>
      <c r="W265" s="68" t="e">
        <f>V265*#REF!</f>
        <v>#REF!</v>
      </c>
      <c r="X265" s="68">
        <v>0.005</v>
      </c>
      <c r="Y265" s="68" t="e">
        <f>X265*#REF!</f>
        <v>#REF!</v>
      </c>
      <c r="Z265" s="68">
        <v>0</v>
      </c>
      <c r="AA265" s="69" t="e">
        <f>Z265*#REF!</f>
        <v>#REF!</v>
      </c>
      <c r="AR265" s="12" t="s">
        <v>111</v>
      </c>
      <c r="AT265" s="12" t="s">
        <v>67</v>
      </c>
      <c r="AU265" s="12" t="s">
        <v>36</v>
      </c>
      <c r="AY265" s="12" t="s">
        <v>59</v>
      </c>
      <c r="BE265" s="39" t="e">
        <f>IF(U265="základní",#REF!,0)</f>
        <v>#REF!</v>
      </c>
      <c r="BF265" s="39">
        <f>IF(U265="snížená",#REF!,0)</f>
        <v>0</v>
      </c>
      <c r="BG265" s="39">
        <f>IF(U265="zákl. přenesená",#REF!,0)</f>
        <v>0</v>
      </c>
      <c r="BH265" s="39">
        <f>IF(U265="sníž. přenesená",#REF!,0)</f>
        <v>0</v>
      </c>
      <c r="BI265" s="39">
        <f>IF(U265="nulová",#REF!,0)</f>
        <v>0</v>
      </c>
      <c r="BJ265" s="12" t="s">
        <v>34</v>
      </c>
      <c r="BK265" s="39" t="e">
        <f>ROUND(#REF!*#REF!,2)</f>
        <v>#REF!</v>
      </c>
      <c r="BL265" s="12" t="s">
        <v>98</v>
      </c>
      <c r="BM265" s="12" t="s">
        <v>170</v>
      </c>
    </row>
    <row r="266" spans="1:63" s="4" customFormat="1" ht="29.8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 s="54"/>
      <c r="T266" s="56"/>
      <c r="U266" s="54"/>
      <c r="V266" s="54"/>
      <c r="W266" s="57" t="e">
        <f>SUM(W267:W287)</f>
        <v>#REF!</v>
      </c>
      <c r="X266" s="54"/>
      <c r="Y266" s="57" t="e">
        <f>SUM(Y267:Y287)</f>
        <v>#REF!</v>
      </c>
      <c r="Z266" s="54"/>
      <c r="AA266" s="58" t="e">
        <f>SUM(AA267:AA287)</f>
        <v>#REF!</v>
      </c>
      <c r="AR266" s="59" t="s">
        <v>36</v>
      </c>
      <c r="AT266" s="60" t="s">
        <v>31</v>
      </c>
      <c r="AU266" s="60" t="s">
        <v>34</v>
      </c>
      <c r="AY266" s="59" t="s">
        <v>59</v>
      </c>
      <c r="BK266" s="61" t="e">
        <f>SUM(BK267:BK287)</f>
        <v>#REF!</v>
      </c>
    </row>
    <row r="267" spans="1:65" s="1" customFormat="1" ht="38.2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 s="88"/>
      <c r="T267" s="67" t="s">
        <v>6</v>
      </c>
      <c r="U267" s="20" t="s">
        <v>18</v>
      </c>
      <c r="V267" s="17"/>
      <c r="W267" s="68" t="e">
        <f>V267*#REF!</f>
        <v>#REF!</v>
      </c>
      <c r="X267" s="68">
        <v>0.00026</v>
      </c>
      <c r="Y267" s="68" t="e">
        <f>X267*#REF!</f>
        <v>#REF!</v>
      </c>
      <c r="Z267" s="68">
        <v>0</v>
      </c>
      <c r="AA267" s="69" t="e">
        <f>Z267*#REF!</f>
        <v>#REF!</v>
      </c>
      <c r="AR267" s="12" t="s">
        <v>98</v>
      </c>
      <c r="AT267" s="12" t="s">
        <v>60</v>
      </c>
      <c r="AU267" s="12" t="s">
        <v>36</v>
      </c>
      <c r="AY267" s="12" t="s">
        <v>59</v>
      </c>
      <c r="BE267" s="39" t="e">
        <f>IF(U267="základní",#REF!,0)</f>
        <v>#REF!</v>
      </c>
      <c r="BF267" s="39">
        <f>IF(U267="snížená",#REF!,0)</f>
        <v>0</v>
      </c>
      <c r="BG267" s="39">
        <f>IF(U267="zákl. přenesená",#REF!,0)</f>
        <v>0</v>
      </c>
      <c r="BH267" s="39">
        <f>IF(U267="sníž. přenesená",#REF!,0)</f>
        <v>0</v>
      </c>
      <c r="BI267" s="39">
        <f>IF(U267="nulová",#REF!,0)</f>
        <v>0</v>
      </c>
      <c r="BJ267" s="12" t="s">
        <v>34</v>
      </c>
      <c r="BK267" s="39" t="e">
        <f>ROUND(#REF!*#REF!,2)</f>
        <v>#REF!</v>
      </c>
      <c r="BL267" s="12" t="s">
        <v>98</v>
      </c>
      <c r="BM267" s="12" t="s">
        <v>171</v>
      </c>
    </row>
    <row r="268" spans="1:51" s="5" customFormat="1" ht="16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 s="70"/>
      <c r="T268" s="71"/>
      <c r="U268" s="70"/>
      <c r="V268" s="70"/>
      <c r="W268" s="70"/>
      <c r="X268" s="70"/>
      <c r="Y268" s="70"/>
      <c r="Z268" s="70"/>
      <c r="AA268" s="72"/>
      <c r="AT268" s="73" t="s">
        <v>63</v>
      </c>
      <c r="AU268" s="73" t="s">
        <v>36</v>
      </c>
      <c r="AV268" s="5" t="s">
        <v>36</v>
      </c>
      <c r="AW268" s="5" t="s">
        <v>14</v>
      </c>
      <c r="AX268" s="5" t="s">
        <v>32</v>
      </c>
      <c r="AY268" s="73" t="s">
        <v>59</v>
      </c>
    </row>
    <row r="269" spans="1:51" s="5" customFormat="1" ht="16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 s="70"/>
      <c r="T269" s="71"/>
      <c r="U269" s="70"/>
      <c r="V269" s="70"/>
      <c r="W269" s="70"/>
      <c r="X269" s="70"/>
      <c r="Y269" s="70"/>
      <c r="Z269" s="70"/>
      <c r="AA269" s="72"/>
      <c r="AT269" s="73" t="s">
        <v>63</v>
      </c>
      <c r="AU269" s="73" t="s">
        <v>36</v>
      </c>
      <c r="AV269" s="5" t="s">
        <v>36</v>
      </c>
      <c r="AW269" s="5" t="s">
        <v>14</v>
      </c>
      <c r="AX269" s="5" t="s">
        <v>32</v>
      </c>
      <c r="AY269" s="73" t="s">
        <v>59</v>
      </c>
    </row>
    <row r="270" spans="1:51" s="5" customFormat="1" ht="16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 s="70"/>
      <c r="T270" s="71"/>
      <c r="U270" s="70"/>
      <c r="V270" s="70"/>
      <c r="W270" s="70"/>
      <c r="X270" s="70"/>
      <c r="Y270" s="70"/>
      <c r="Z270" s="70"/>
      <c r="AA270" s="72"/>
      <c r="AT270" s="73" t="s">
        <v>63</v>
      </c>
      <c r="AU270" s="73" t="s">
        <v>36</v>
      </c>
      <c r="AV270" s="5" t="s">
        <v>36</v>
      </c>
      <c r="AW270" s="5" t="s">
        <v>14</v>
      </c>
      <c r="AX270" s="5" t="s">
        <v>32</v>
      </c>
      <c r="AY270" s="73" t="s">
        <v>59</v>
      </c>
    </row>
    <row r="271" spans="1:51" s="6" customFormat="1" ht="16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 s="74"/>
      <c r="T271" s="75"/>
      <c r="U271" s="74"/>
      <c r="V271" s="74"/>
      <c r="W271" s="74"/>
      <c r="X271" s="74"/>
      <c r="Y271" s="74"/>
      <c r="Z271" s="74"/>
      <c r="AA271" s="76"/>
      <c r="AT271" s="77" t="s">
        <v>63</v>
      </c>
      <c r="AU271" s="77" t="s">
        <v>36</v>
      </c>
      <c r="AV271" s="6" t="s">
        <v>61</v>
      </c>
      <c r="AW271" s="6" t="s">
        <v>14</v>
      </c>
      <c r="AX271" s="6" t="s">
        <v>34</v>
      </c>
      <c r="AY271" s="77" t="s">
        <v>59</v>
      </c>
    </row>
    <row r="272" spans="1:65" s="1" customFormat="1" ht="16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 s="88"/>
      <c r="T272" s="67" t="s">
        <v>6</v>
      </c>
      <c r="U272" s="20" t="s">
        <v>18</v>
      </c>
      <c r="V272" s="17"/>
      <c r="W272" s="68" t="e">
        <f>V272*#REF!</f>
        <v>#REF!</v>
      </c>
      <c r="X272" s="68">
        <v>0.0093</v>
      </c>
      <c r="Y272" s="68" t="e">
        <f>X272*#REF!</f>
        <v>#REF!</v>
      </c>
      <c r="Z272" s="68">
        <v>0</v>
      </c>
      <c r="AA272" s="69" t="e">
        <f>Z272*#REF!</f>
        <v>#REF!</v>
      </c>
      <c r="AR272" s="12" t="s">
        <v>111</v>
      </c>
      <c r="AT272" s="12" t="s">
        <v>67</v>
      </c>
      <c r="AU272" s="12" t="s">
        <v>36</v>
      </c>
      <c r="AY272" s="12" t="s">
        <v>59</v>
      </c>
      <c r="BE272" s="39" t="e">
        <f>IF(U272="základní",#REF!,0)</f>
        <v>#REF!</v>
      </c>
      <c r="BF272" s="39">
        <f>IF(U272="snížená",#REF!,0)</f>
        <v>0</v>
      </c>
      <c r="BG272" s="39">
        <f>IF(U272="zákl. přenesená",#REF!,0)</f>
        <v>0</v>
      </c>
      <c r="BH272" s="39">
        <f>IF(U272="sníž. přenesená",#REF!,0)</f>
        <v>0</v>
      </c>
      <c r="BI272" s="39">
        <f>IF(U272="nulová",#REF!,0)</f>
        <v>0</v>
      </c>
      <c r="BJ272" s="12" t="s">
        <v>34</v>
      </c>
      <c r="BK272" s="39" t="e">
        <f>ROUND(#REF!*#REF!,2)</f>
        <v>#REF!</v>
      </c>
      <c r="BL272" s="12" t="s">
        <v>98</v>
      </c>
      <c r="BM272" s="12" t="s">
        <v>172</v>
      </c>
    </row>
    <row r="273" spans="1:65" s="1" customFormat="1" ht="16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 s="88"/>
      <c r="T273" s="67" t="s">
        <v>6</v>
      </c>
      <c r="U273" s="20" t="s">
        <v>18</v>
      </c>
      <c r="V273" s="17"/>
      <c r="W273" s="68" t="e">
        <f>V273*#REF!</f>
        <v>#REF!</v>
      </c>
      <c r="X273" s="68">
        <v>0.014</v>
      </c>
      <c r="Y273" s="68" t="e">
        <f>X273*#REF!</f>
        <v>#REF!</v>
      </c>
      <c r="Z273" s="68">
        <v>0</v>
      </c>
      <c r="AA273" s="69" t="e">
        <f>Z273*#REF!</f>
        <v>#REF!</v>
      </c>
      <c r="AR273" s="12" t="s">
        <v>111</v>
      </c>
      <c r="AT273" s="12" t="s">
        <v>67</v>
      </c>
      <c r="AU273" s="12" t="s">
        <v>36</v>
      </c>
      <c r="AY273" s="12" t="s">
        <v>59</v>
      </c>
      <c r="BE273" s="39" t="e">
        <f>IF(U273="základní",#REF!,0)</f>
        <v>#REF!</v>
      </c>
      <c r="BF273" s="39">
        <f>IF(U273="snížená",#REF!,0)</f>
        <v>0</v>
      </c>
      <c r="BG273" s="39">
        <f>IF(U273="zákl. přenesená",#REF!,0)</f>
        <v>0</v>
      </c>
      <c r="BH273" s="39">
        <f>IF(U273="sníž. přenesená",#REF!,0)</f>
        <v>0</v>
      </c>
      <c r="BI273" s="39">
        <f>IF(U273="nulová",#REF!,0)</f>
        <v>0</v>
      </c>
      <c r="BJ273" s="12" t="s">
        <v>34</v>
      </c>
      <c r="BK273" s="39" t="e">
        <f>ROUND(#REF!*#REF!,2)</f>
        <v>#REF!</v>
      </c>
      <c r="BL273" s="12" t="s">
        <v>98</v>
      </c>
      <c r="BM273" s="12" t="s">
        <v>173</v>
      </c>
    </row>
    <row r="274" spans="1:65" s="1" customFormat="1" ht="38.2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 s="88"/>
      <c r="T274" s="67" t="s">
        <v>6</v>
      </c>
      <c r="U274" s="20" t="s">
        <v>18</v>
      </c>
      <c r="V274" s="17"/>
      <c r="W274" s="68" t="e">
        <f>V274*#REF!</f>
        <v>#REF!</v>
      </c>
      <c r="X274" s="68">
        <v>0</v>
      </c>
      <c r="Y274" s="68" t="e">
        <f>X274*#REF!</f>
        <v>#REF!</v>
      </c>
      <c r="Z274" s="68">
        <v>0</v>
      </c>
      <c r="AA274" s="69" t="e">
        <f>Z274*#REF!</f>
        <v>#REF!</v>
      </c>
      <c r="AR274" s="12" t="s">
        <v>98</v>
      </c>
      <c r="AT274" s="12" t="s">
        <v>60</v>
      </c>
      <c r="AU274" s="12" t="s">
        <v>36</v>
      </c>
      <c r="AY274" s="12" t="s">
        <v>59</v>
      </c>
      <c r="BE274" s="39" t="e">
        <f>IF(U274="základní",#REF!,0)</f>
        <v>#REF!</v>
      </c>
      <c r="BF274" s="39">
        <f>IF(U274="snížená",#REF!,0)</f>
        <v>0</v>
      </c>
      <c r="BG274" s="39">
        <f>IF(U274="zákl. přenesená",#REF!,0)</f>
        <v>0</v>
      </c>
      <c r="BH274" s="39">
        <f>IF(U274="sníž. přenesená",#REF!,0)</f>
        <v>0</v>
      </c>
      <c r="BI274" s="39">
        <f>IF(U274="nulová",#REF!,0)</f>
        <v>0</v>
      </c>
      <c r="BJ274" s="12" t="s">
        <v>34</v>
      </c>
      <c r="BK274" s="39" t="e">
        <f>ROUND(#REF!*#REF!,2)</f>
        <v>#REF!</v>
      </c>
      <c r="BL274" s="12" t="s">
        <v>98</v>
      </c>
      <c r="BM274" s="12" t="s">
        <v>174</v>
      </c>
    </row>
    <row r="275" spans="1:51" s="5" customFormat="1" ht="16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 s="70"/>
      <c r="T275" s="71"/>
      <c r="U275" s="70"/>
      <c r="V275" s="70"/>
      <c r="W275" s="70"/>
      <c r="X275" s="70"/>
      <c r="Y275" s="70"/>
      <c r="Z275" s="70"/>
      <c r="AA275" s="72"/>
      <c r="AT275" s="73" t="s">
        <v>63</v>
      </c>
      <c r="AU275" s="73" t="s">
        <v>36</v>
      </c>
      <c r="AV275" s="5" t="s">
        <v>36</v>
      </c>
      <c r="AW275" s="5" t="s">
        <v>14</v>
      </c>
      <c r="AX275" s="5" t="s">
        <v>32</v>
      </c>
      <c r="AY275" s="73" t="s">
        <v>59</v>
      </c>
    </row>
    <row r="276" spans="1:51" s="6" customFormat="1" ht="16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 s="74"/>
      <c r="T276" s="75"/>
      <c r="U276" s="74"/>
      <c r="V276" s="74"/>
      <c r="W276" s="74"/>
      <c r="X276" s="74"/>
      <c r="Y276" s="74"/>
      <c r="Z276" s="74"/>
      <c r="AA276" s="76"/>
      <c r="AT276" s="77" t="s">
        <v>63</v>
      </c>
      <c r="AU276" s="77" t="s">
        <v>36</v>
      </c>
      <c r="AV276" s="6" t="s">
        <v>61</v>
      </c>
      <c r="AW276" s="6" t="s">
        <v>14</v>
      </c>
      <c r="AX276" s="6" t="s">
        <v>34</v>
      </c>
      <c r="AY276" s="77" t="s">
        <v>59</v>
      </c>
    </row>
    <row r="277" spans="1:65" s="1" customFormat="1" ht="25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 s="88"/>
      <c r="T277" s="67" t="s">
        <v>6</v>
      </c>
      <c r="U277" s="20" t="s">
        <v>18</v>
      </c>
      <c r="V277" s="17"/>
      <c r="W277" s="68" t="e">
        <f>V277*#REF!</f>
        <v>#REF!</v>
      </c>
      <c r="X277" s="68">
        <v>0</v>
      </c>
      <c r="Y277" s="68" t="e">
        <f>X277*#REF!</f>
        <v>#REF!</v>
      </c>
      <c r="Z277" s="68">
        <v>0</v>
      </c>
      <c r="AA277" s="69" t="e">
        <f>Z277*#REF!</f>
        <v>#REF!</v>
      </c>
      <c r="AR277" s="12" t="s">
        <v>98</v>
      </c>
      <c r="AT277" s="12" t="s">
        <v>60</v>
      </c>
      <c r="AU277" s="12" t="s">
        <v>36</v>
      </c>
      <c r="AY277" s="12" t="s">
        <v>59</v>
      </c>
      <c r="BE277" s="39" t="e">
        <f>IF(U277="základní",#REF!,0)</f>
        <v>#REF!</v>
      </c>
      <c r="BF277" s="39">
        <f>IF(U277="snížená",#REF!,0)</f>
        <v>0</v>
      </c>
      <c r="BG277" s="39">
        <f>IF(U277="zákl. přenesená",#REF!,0)</f>
        <v>0</v>
      </c>
      <c r="BH277" s="39">
        <f>IF(U277="sníž. přenesená",#REF!,0)</f>
        <v>0</v>
      </c>
      <c r="BI277" s="39">
        <f>IF(U277="nulová",#REF!,0)</f>
        <v>0</v>
      </c>
      <c r="BJ277" s="12" t="s">
        <v>34</v>
      </c>
      <c r="BK277" s="39" t="e">
        <f>ROUND(#REF!*#REF!,2)</f>
        <v>#REF!</v>
      </c>
      <c r="BL277" s="12" t="s">
        <v>98</v>
      </c>
      <c r="BM277" s="12" t="s">
        <v>175</v>
      </c>
    </row>
    <row r="278" spans="1:65" s="1" customFormat="1" ht="38.2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 s="88"/>
      <c r="T278" s="67" t="s">
        <v>6</v>
      </c>
      <c r="U278" s="20" t="s">
        <v>18</v>
      </c>
      <c r="V278" s="17"/>
      <c r="W278" s="68" t="e">
        <f>V278*#REF!</f>
        <v>#REF!</v>
      </c>
      <c r="X278" s="68">
        <v>0</v>
      </c>
      <c r="Y278" s="68" t="e">
        <f>X278*#REF!</f>
        <v>#REF!</v>
      </c>
      <c r="Z278" s="68">
        <v>0</v>
      </c>
      <c r="AA278" s="69" t="e">
        <f>Z278*#REF!</f>
        <v>#REF!</v>
      </c>
      <c r="AR278" s="12" t="s">
        <v>98</v>
      </c>
      <c r="AT278" s="12" t="s">
        <v>60</v>
      </c>
      <c r="AU278" s="12" t="s">
        <v>36</v>
      </c>
      <c r="AY278" s="12" t="s">
        <v>59</v>
      </c>
      <c r="BE278" s="39" t="e">
        <f>IF(U278="základní",#REF!,0)</f>
        <v>#REF!</v>
      </c>
      <c r="BF278" s="39">
        <f>IF(U278="snížená",#REF!,0)</f>
        <v>0</v>
      </c>
      <c r="BG278" s="39">
        <f>IF(U278="zákl. přenesená",#REF!,0)</f>
        <v>0</v>
      </c>
      <c r="BH278" s="39">
        <f>IF(U278="sníž. přenesená",#REF!,0)</f>
        <v>0</v>
      </c>
      <c r="BI278" s="39">
        <f>IF(U278="nulová",#REF!,0)</f>
        <v>0</v>
      </c>
      <c r="BJ278" s="12" t="s">
        <v>34</v>
      </c>
      <c r="BK278" s="39" t="e">
        <f>ROUND(#REF!*#REF!,2)</f>
        <v>#REF!</v>
      </c>
      <c r="BL278" s="12" t="s">
        <v>98</v>
      </c>
      <c r="BM278" s="12" t="s">
        <v>176</v>
      </c>
    </row>
    <row r="279" spans="1:65" s="1" customFormat="1" ht="16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 s="88"/>
      <c r="T279" s="67" t="s">
        <v>6</v>
      </c>
      <c r="U279" s="20" t="s">
        <v>18</v>
      </c>
      <c r="V279" s="17"/>
      <c r="W279" s="68" t="e">
        <f>V279*#REF!</f>
        <v>#REF!</v>
      </c>
      <c r="X279" s="68">
        <v>0.028</v>
      </c>
      <c r="Y279" s="68" t="e">
        <f>X279*#REF!</f>
        <v>#REF!</v>
      </c>
      <c r="Z279" s="68">
        <v>0</v>
      </c>
      <c r="AA279" s="69" t="e">
        <f>Z279*#REF!</f>
        <v>#REF!</v>
      </c>
      <c r="AR279" s="12" t="s">
        <v>111</v>
      </c>
      <c r="AT279" s="12" t="s">
        <v>67</v>
      </c>
      <c r="AU279" s="12" t="s">
        <v>36</v>
      </c>
      <c r="AY279" s="12" t="s">
        <v>59</v>
      </c>
      <c r="BE279" s="39" t="e">
        <f>IF(U279="základní",#REF!,0)</f>
        <v>#REF!</v>
      </c>
      <c r="BF279" s="39">
        <f>IF(U279="snížená",#REF!,0)</f>
        <v>0</v>
      </c>
      <c r="BG279" s="39">
        <f>IF(U279="zákl. přenesená",#REF!,0)</f>
        <v>0</v>
      </c>
      <c r="BH279" s="39">
        <f>IF(U279="sníž. přenesená",#REF!,0)</f>
        <v>0</v>
      </c>
      <c r="BI279" s="39">
        <f>IF(U279="nulová",#REF!,0)</f>
        <v>0</v>
      </c>
      <c r="BJ279" s="12" t="s">
        <v>34</v>
      </c>
      <c r="BK279" s="39" t="e">
        <f>ROUND(#REF!*#REF!,2)</f>
        <v>#REF!</v>
      </c>
      <c r="BL279" s="12" t="s">
        <v>98</v>
      </c>
      <c r="BM279" s="12" t="s">
        <v>177</v>
      </c>
    </row>
    <row r="280" spans="1:65" s="1" customFormat="1" ht="38.2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 s="88"/>
      <c r="T280" s="67" t="s">
        <v>6</v>
      </c>
      <c r="U280" s="20" t="s">
        <v>18</v>
      </c>
      <c r="V280" s="17"/>
      <c r="W280" s="68" t="e">
        <f>V280*#REF!</f>
        <v>#REF!</v>
      </c>
      <c r="X280" s="68">
        <v>0</v>
      </c>
      <c r="Y280" s="68" t="e">
        <f>X280*#REF!</f>
        <v>#REF!</v>
      </c>
      <c r="Z280" s="68">
        <v>0</v>
      </c>
      <c r="AA280" s="69" t="e">
        <f>Z280*#REF!</f>
        <v>#REF!</v>
      </c>
      <c r="AR280" s="12" t="s">
        <v>98</v>
      </c>
      <c r="AT280" s="12" t="s">
        <v>60</v>
      </c>
      <c r="AU280" s="12" t="s">
        <v>36</v>
      </c>
      <c r="AY280" s="12" t="s">
        <v>59</v>
      </c>
      <c r="BE280" s="39" t="e">
        <f>IF(U280="základní",#REF!,0)</f>
        <v>#REF!</v>
      </c>
      <c r="BF280" s="39">
        <f>IF(U280="snížená",#REF!,0)</f>
        <v>0</v>
      </c>
      <c r="BG280" s="39">
        <f>IF(U280="zákl. přenesená",#REF!,0)</f>
        <v>0</v>
      </c>
      <c r="BH280" s="39">
        <f>IF(U280="sníž. přenesená",#REF!,0)</f>
        <v>0</v>
      </c>
      <c r="BI280" s="39">
        <f>IF(U280="nulová",#REF!,0)</f>
        <v>0</v>
      </c>
      <c r="BJ280" s="12" t="s">
        <v>34</v>
      </c>
      <c r="BK280" s="39" t="e">
        <f>ROUND(#REF!*#REF!,2)</f>
        <v>#REF!</v>
      </c>
      <c r="BL280" s="12" t="s">
        <v>98</v>
      </c>
      <c r="BM280" s="12" t="s">
        <v>178</v>
      </c>
    </row>
    <row r="281" spans="1:65" s="1" customFormat="1" ht="16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 s="88"/>
      <c r="T281" s="67" t="s">
        <v>6</v>
      </c>
      <c r="U281" s="20" t="s">
        <v>18</v>
      </c>
      <c r="V281" s="17"/>
      <c r="W281" s="68" t="e">
        <f>V281*#REF!</f>
        <v>#REF!</v>
      </c>
      <c r="X281" s="68">
        <v>0.0175</v>
      </c>
      <c r="Y281" s="68" t="e">
        <f>X281*#REF!</f>
        <v>#REF!</v>
      </c>
      <c r="Z281" s="68">
        <v>0</v>
      </c>
      <c r="AA281" s="69" t="e">
        <f>Z281*#REF!</f>
        <v>#REF!</v>
      </c>
      <c r="AR281" s="12" t="s">
        <v>111</v>
      </c>
      <c r="AT281" s="12" t="s">
        <v>67</v>
      </c>
      <c r="AU281" s="12" t="s">
        <v>36</v>
      </c>
      <c r="AY281" s="12" t="s">
        <v>59</v>
      </c>
      <c r="BE281" s="39" t="e">
        <f>IF(U281="základní",#REF!,0)</f>
        <v>#REF!</v>
      </c>
      <c r="BF281" s="39">
        <f>IF(U281="snížená",#REF!,0)</f>
        <v>0</v>
      </c>
      <c r="BG281" s="39">
        <f>IF(U281="zákl. přenesená",#REF!,0)</f>
        <v>0</v>
      </c>
      <c r="BH281" s="39">
        <f>IF(U281="sníž. přenesená",#REF!,0)</f>
        <v>0</v>
      </c>
      <c r="BI281" s="39">
        <f>IF(U281="nulová",#REF!,0)</f>
        <v>0</v>
      </c>
      <c r="BJ281" s="12" t="s">
        <v>34</v>
      </c>
      <c r="BK281" s="39" t="e">
        <f>ROUND(#REF!*#REF!,2)</f>
        <v>#REF!</v>
      </c>
      <c r="BL281" s="12" t="s">
        <v>98</v>
      </c>
      <c r="BM281" s="12" t="s">
        <v>179</v>
      </c>
    </row>
    <row r="282" spans="1:65" s="1" customFormat="1" ht="25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 s="88"/>
      <c r="T282" s="67" t="s">
        <v>6</v>
      </c>
      <c r="U282" s="20" t="s">
        <v>18</v>
      </c>
      <c r="V282" s="17"/>
      <c r="W282" s="68" t="e">
        <f>V282*#REF!</f>
        <v>#REF!</v>
      </c>
      <c r="X282" s="68">
        <v>0.00026</v>
      </c>
      <c r="Y282" s="68" t="e">
        <f>X282*#REF!</f>
        <v>#REF!</v>
      </c>
      <c r="Z282" s="68">
        <v>0</v>
      </c>
      <c r="AA282" s="69" t="e">
        <f>Z282*#REF!</f>
        <v>#REF!</v>
      </c>
      <c r="AR282" s="12" t="s">
        <v>98</v>
      </c>
      <c r="AT282" s="12" t="s">
        <v>60</v>
      </c>
      <c r="AU282" s="12" t="s">
        <v>36</v>
      </c>
      <c r="AY282" s="12" t="s">
        <v>59</v>
      </c>
      <c r="BE282" s="39" t="e">
        <f>IF(U282="základní",#REF!,0)</f>
        <v>#REF!</v>
      </c>
      <c r="BF282" s="39">
        <f>IF(U282="snížená",#REF!,0)</f>
        <v>0</v>
      </c>
      <c r="BG282" s="39">
        <f>IF(U282="zákl. přenesená",#REF!,0)</f>
        <v>0</v>
      </c>
      <c r="BH282" s="39">
        <f>IF(U282="sníž. přenesená",#REF!,0)</f>
        <v>0</v>
      </c>
      <c r="BI282" s="39">
        <f>IF(U282="nulová",#REF!,0)</f>
        <v>0</v>
      </c>
      <c r="BJ282" s="12" t="s">
        <v>34</v>
      </c>
      <c r="BK282" s="39" t="e">
        <f>ROUND(#REF!*#REF!,2)</f>
        <v>#REF!</v>
      </c>
      <c r="BL282" s="12" t="s">
        <v>98</v>
      </c>
      <c r="BM282" s="12" t="s">
        <v>180</v>
      </c>
    </row>
    <row r="283" spans="1:65" s="1" customFormat="1" ht="16.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 s="88"/>
      <c r="T283" s="67" t="s">
        <v>6</v>
      </c>
      <c r="U283" s="20" t="s">
        <v>18</v>
      </c>
      <c r="V283" s="17"/>
      <c r="W283" s="68" t="e">
        <f>V283*#REF!</f>
        <v>#REF!</v>
      </c>
      <c r="X283" s="68">
        <v>0.0081</v>
      </c>
      <c r="Y283" s="68" t="e">
        <f>X283*#REF!</f>
        <v>#REF!</v>
      </c>
      <c r="Z283" s="68">
        <v>0</v>
      </c>
      <c r="AA283" s="69" t="e">
        <f>Z283*#REF!</f>
        <v>#REF!</v>
      </c>
      <c r="AR283" s="12" t="s">
        <v>111</v>
      </c>
      <c r="AT283" s="12" t="s">
        <v>67</v>
      </c>
      <c r="AU283" s="12" t="s">
        <v>36</v>
      </c>
      <c r="AY283" s="12" t="s">
        <v>59</v>
      </c>
      <c r="BE283" s="39" t="e">
        <f>IF(U283="základní",#REF!,0)</f>
        <v>#REF!</v>
      </c>
      <c r="BF283" s="39">
        <f>IF(U283="snížená",#REF!,0)</f>
        <v>0</v>
      </c>
      <c r="BG283" s="39">
        <f>IF(U283="zákl. přenesená",#REF!,0)</f>
        <v>0</v>
      </c>
      <c r="BH283" s="39">
        <f>IF(U283="sníž. přenesená",#REF!,0)</f>
        <v>0</v>
      </c>
      <c r="BI283" s="39">
        <f>IF(U283="nulová",#REF!,0)</f>
        <v>0</v>
      </c>
      <c r="BJ283" s="12" t="s">
        <v>34</v>
      </c>
      <c r="BK283" s="39" t="e">
        <f>ROUND(#REF!*#REF!,2)</f>
        <v>#REF!</v>
      </c>
      <c r="BL283" s="12" t="s">
        <v>98</v>
      </c>
      <c r="BM283" s="12" t="s">
        <v>181</v>
      </c>
    </row>
    <row r="284" spans="1:65" s="1" customFormat="1" ht="16.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 s="88"/>
      <c r="T284" s="67" t="s">
        <v>6</v>
      </c>
      <c r="U284" s="20" t="s">
        <v>18</v>
      </c>
      <c r="V284" s="17"/>
      <c r="W284" s="68" t="e">
        <f>V284*#REF!</f>
        <v>#REF!</v>
      </c>
      <c r="X284" s="68">
        <v>0.013</v>
      </c>
      <c r="Y284" s="68" t="e">
        <f>X284*#REF!</f>
        <v>#REF!</v>
      </c>
      <c r="Z284" s="68">
        <v>0</v>
      </c>
      <c r="AA284" s="69" t="e">
        <f>Z284*#REF!</f>
        <v>#REF!</v>
      </c>
      <c r="AR284" s="12" t="s">
        <v>111</v>
      </c>
      <c r="AT284" s="12" t="s">
        <v>67</v>
      </c>
      <c r="AU284" s="12" t="s">
        <v>36</v>
      </c>
      <c r="AY284" s="12" t="s">
        <v>59</v>
      </c>
      <c r="BE284" s="39" t="e">
        <f>IF(U284="základní",#REF!,0)</f>
        <v>#REF!</v>
      </c>
      <c r="BF284" s="39">
        <f>IF(U284="snížená",#REF!,0)</f>
        <v>0</v>
      </c>
      <c r="BG284" s="39">
        <f>IF(U284="zákl. přenesená",#REF!,0)</f>
        <v>0</v>
      </c>
      <c r="BH284" s="39">
        <f>IF(U284="sníž. přenesená",#REF!,0)</f>
        <v>0</v>
      </c>
      <c r="BI284" s="39">
        <f>IF(U284="nulová",#REF!,0)</f>
        <v>0</v>
      </c>
      <c r="BJ284" s="12" t="s">
        <v>34</v>
      </c>
      <c r="BK284" s="39" t="e">
        <f>ROUND(#REF!*#REF!,2)</f>
        <v>#REF!</v>
      </c>
      <c r="BL284" s="12" t="s">
        <v>98</v>
      </c>
      <c r="BM284" s="12" t="s">
        <v>182</v>
      </c>
    </row>
    <row r="285" spans="1:65" s="1" customFormat="1" ht="25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 s="88"/>
      <c r="T285" s="67" t="s">
        <v>6</v>
      </c>
      <c r="U285" s="20" t="s">
        <v>18</v>
      </c>
      <c r="V285" s="17"/>
      <c r="W285" s="68" t="e">
        <f>V285*#REF!</f>
        <v>#REF!</v>
      </c>
      <c r="X285" s="68">
        <v>0.00047</v>
      </c>
      <c r="Y285" s="68" t="e">
        <f>X285*#REF!</f>
        <v>#REF!</v>
      </c>
      <c r="Z285" s="68">
        <v>0</v>
      </c>
      <c r="AA285" s="69" t="e">
        <f>Z285*#REF!</f>
        <v>#REF!</v>
      </c>
      <c r="AR285" s="12" t="s">
        <v>98</v>
      </c>
      <c r="AT285" s="12" t="s">
        <v>60</v>
      </c>
      <c r="AU285" s="12" t="s">
        <v>36</v>
      </c>
      <c r="AY285" s="12" t="s">
        <v>59</v>
      </c>
      <c r="BE285" s="39" t="e">
        <f>IF(U285="základní",#REF!,0)</f>
        <v>#REF!</v>
      </c>
      <c r="BF285" s="39">
        <f>IF(U285="snížená",#REF!,0)</f>
        <v>0</v>
      </c>
      <c r="BG285" s="39">
        <f>IF(U285="zákl. přenesená",#REF!,0)</f>
        <v>0</v>
      </c>
      <c r="BH285" s="39">
        <f>IF(U285="sníž. přenesená",#REF!,0)</f>
        <v>0</v>
      </c>
      <c r="BI285" s="39">
        <f>IF(U285="nulová",#REF!,0)</f>
        <v>0</v>
      </c>
      <c r="BJ285" s="12" t="s">
        <v>34</v>
      </c>
      <c r="BK285" s="39" t="e">
        <f>ROUND(#REF!*#REF!,2)</f>
        <v>#REF!</v>
      </c>
      <c r="BL285" s="12" t="s">
        <v>98</v>
      </c>
      <c r="BM285" s="12" t="s">
        <v>183</v>
      </c>
    </row>
    <row r="286" spans="1:65" s="1" customFormat="1" ht="25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 s="88"/>
      <c r="T286" s="67" t="s">
        <v>6</v>
      </c>
      <c r="U286" s="20" t="s">
        <v>18</v>
      </c>
      <c r="V286" s="17"/>
      <c r="W286" s="68" t="e">
        <f>V286*#REF!</f>
        <v>#REF!</v>
      </c>
      <c r="X286" s="68">
        <v>0.016</v>
      </c>
      <c r="Y286" s="68" t="e">
        <f>X286*#REF!</f>
        <v>#REF!</v>
      </c>
      <c r="Z286" s="68">
        <v>0</v>
      </c>
      <c r="AA286" s="69" t="e">
        <f>Z286*#REF!</f>
        <v>#REF!</v>
      </c>
      <c r="AR286" s="12" t="s">
        <v>111</v>
      </c>
      <c r="AT286" s="12" t="s">
        <v>67</v>
      </c>
      <c r="AU286" s="12" t="s">
        <v>36</v>
      </c>
      <c r="AY286" s="12" t="s">
        <v>59</v>
      </c>
      <c r="BE286" s="39" t="e">
        <f>IF(U286="základní",#REF!,0)</f>
        <v>#REF!</v>
      </c>
      <c r="BF286" s="39">
        <f>IF(U286="snížená",#REF!,0)</f>
        <v>0</v>
      </c>
      <c r="BG286" s="39">
        <f>IF(U286="zákl. přenesená",#REF!,0)</f>
        <v>0</v>
      </c>
      <c r="BH286" s="39">
        <f>IF(U286="sníž. přenesená",#REF!,0)</f>
        <v>0</v>
      </c>
      <c r="BI286" s="39">
        <f>IF(U286="nulová",#REF!,0)</f>
        <v>0</v>
      </c>
      <c r="BJ286" s="12" t="s">
        <v>34</v>
      </c>
      <c r="BK286" s="39" t="e">
        <f>ROUND(#REF!*#REF!,2)</f>
        <v>#REF!</v>
      </c>
      <c r="BL286" s="12" t="s">
        <v>98</v>
      </c>
      <c r="BM286" s="12" t="s">
        <v>184</v>
      </c>
    </row>
    <row r="287" spans="1:65" s="1" customFormat="1" ht="25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 s="88"/>
      <c r="T287" s="67" t="s">
        <v>6</v>
      </c>
      <c r="U287" s="20" t="s">
        <v>18</v>
      </c>
      <c r="V287" s="17"/>
      <c r="W287" s="68" t="e">
        <f>V287*#REF!</f>
        <v>#REF!</v>
      </c>
      <c r="X287" s="68">
        <v>0</v>
      </c>
      <c r="Y287" s="68" t="e">
        <f>X287*#REF!</f>
        <v>#REF!</v>
      </c>
      <c r="Z287" s="68">
        <v>0</v>
      </c>
      <c r="AA287" s="69" t="e">
        <f>Z287*#REF!</f>
        <v>#REF!</v>
      </c>
      <c r="AR287" s="12" t="s">
        <v>98</v>
      </c>
      <c r="AT287" s="12" t="s">
        <v>60</v>
      </c>
      <c r="AU287" s="12" t="s">
        <v>36</v>
      </c>
      <c r="AY287" s="12" t="s">
        <v>59</v>
      </c>
      <c r="BE287" s="39" t="e">
        <f>IF(U287="základní",#REF!,0)</f>
        <v>#REF!</v>
      </c>
      <c r="BF287" s="39">
        <f>IF(U287="snížená",#REF!,0)</f>
        <v>0</v>
      </c>
      <c r="BG287" s="39">
        <f>IF(U287="zákl. přenesená",#REF!,0)</f>
        <v>0</v>
      </c>
      <c r="BH287" s="39">
        <f>IF(U287="sníž. přenesená",#REF!,0)</f>
        <v>0</v>
      </c>
      <c r="BI287" s="39">
        <f>IF(U287="nulová",#REF!,0)</f>
        <v>0</v>
      </c>
      <c r="BJ287" s="12" t="s">
        <v>34</v>
      </c>
      <c r="BK287" s="39" t="e">
        <f>ROUND(#REF!*#REF!,2)</f>
        <v>#REF!</v>
      </c>
      <c r="BL287" s="12" t="s">
        <v>98</v>
      </c>
      <c r="BM287" s="12" t="s">
        <v>185</v>
      </c>
    </row>
    <row r="288" spans="1:63" s="4" customFormat="1" ht="29.8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 s="54"/>
      <c r="T288" s="56"/>
      <c r="U288" s="54"/>
      <c r="V288" s="54"/>
      <c r="W288" s="57" t="e">
        <f>SUM(W289:W293)</f>
        <v>#REF!</v>
      </c>
      <c r="X288" s="54"/>
      <c r="Y288" s="57" t="e">
        <f>SUM(Y289:Y293)</f>
        <v>#REF!</v>
      </c>
      <c r="Z288" s="54"/>
      <c r="AA288" s="58" t="e">
        <f>SUM(AA289:AA293)</f>
        <v>#REF!</v>
      </c>
      <c r="AR288" s="59" t="s">
        <v>36</v>
      </c>
      <c r="AT288" s="60" t="s">
        <v>31</v>
      </c>
      <c r="AU288" s="60" t="s">
        <v>34</v>
      </c>
      <c r="AY288" s="59" t="s">
        <v>59</v>
      </c>
      <c r="BK288" s="61" t="e">
        <f>SUM(BK289:BK293)</f>
        <v>#REF!</v>
      </c>
    </row>
    <row r="289" spans="1:65" s="1" customFormat="1" ht="25.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 s="88"/>
      <c r="T289" s="67" t="s">
        <v>6</v>
      </c>
      <c r="U289" s="20" t="s">
        <v>18</v>
      </c>
      <c r="V289" s="17"/>
      <c r="W289" s="68" t="e">
        <f>V289*#REF!</f>
        <v>#REF!</v>
      </c>
      <c r="X289" s="68">
        <v>0</v>
      </c>
      <c r="Y289" s="68" t="e">
        <f>X289*#REF!</f>
        <v>#REF!</v>
      </c>
      <c r="Z289" s="68">
        <v>0</v>
      </c>
      <c r="AA289" s="69" t="e">
        <f>Z289*#REF!</f>
        <v>#REF!</v>
      </c>
      <c r="AR289" s="12" t="s">
        <v>98</v>
      </c>
      <c r="AT289" s="12" t="s">
        <v>60</v>
      </c>
      <c r="AU289" s="12" t="s">
        <v>36</v>
      </c>
      <c r="AY289" s="12" t="s">
        <v>59</v>
      </c>
      <c r="BE289" s="39" t="e">
        <f>IF(U289="základní",#REF!,0)</f>
        <v>#REF!</v>
      </c>
      <c r="BF289" s="39">
        <f>IF(U289="snížená",#REF!,0)</f>
        <v>0</v>
      </c>
      <c r="BG289" s="39">
        <f>IF(U289="zákl. přenesená",#REF!,0)</f>
        <v>0</v>
      </c>
      <c r="BH289" s="39">
        <f>IF(U289="sníž. přenesená",#REF!,0)</f>
        <v>0</v>
      </c>
      <c r="BI289" s="39">
        <f>IF(U289="nulová",#REF!,0)</f>
        <v>0</v>
      </c>
      <c r="BJ289" s="12" t="s">
        <v>34</v>
      </c>
      <c r="BK289" s="39" t="e">
        <f>ROUND(#REF!*#REF!,2)</f>
        <v>#REF!</v>
      </c>
      <c r="BL289" s="12" t="s">
        <v>98</v>
      </c>
      <c r="BM289" s="12" t="s">
        <v>186</v>
      </c>
    </row>
    <row r="290" spans="1:51" s="5" customFormat="1" ht="16.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 s="70"/>
      <c r="T290" s="71"/>
      <c r="U290" s="70"/>
      <c r="V290" s="70"/>
      <c r="W290" s="70"/>
      <c r="X290" s="70"/>
      <c r="Y290" s="70"/>
      <c r="Z290" s="70"/>
      <c r="AA290" s="72"/>
      <c r="AT290" s="73" t="s">
        <v>63</v>
      </c>
      <c r="AU290" s="73" t="s">
        <v>36</v>
      </c>
      <c r="AV290" s="5" t="s">
        <v>36</v>
      </c>
      <c r="AW290" s="5" t="s">
        <v>14</v>
      </c>
      <c r="AX290" s="5" t="s">
        <v>32</v>
      </c>
      <c r="AY290" s="73" t="s">
        <v>59</v>
      </c>
    </row>
    <row r="291" spans="1:51" s="6" customFormat="1" ht="16.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 s="74"/>
      <c r="T291" s="75"/>
      <c r="U291" s="74"/>
      <c r="V291" s="74"/>
      <c r="W291" s="74"/>
      <c r="X291" s="74"/>
      <c r="Y291" s="74"/>
      <c r="Z291" s="74"/>
      <c r="AA291" s="76"/>
      <c r="AT291" s="77" t="s">
        <v>63</v>
      </c>
      <c r="AU291" s="77" t="s">
        <v>36</v>
      </c>
      <c r="AV291" s="6" t="s">
        <v>61</v>
      </c>
      <c r="AW291" s="6" t="s">
        <v>14</v>
      </c>
      <c r="AX291" s="6" t="s">
        <v>34</v>
      </c>
      <c r="AY291" s="77" t="s">
        <v>59</v>
      </c>
    </row>
    <row r="292" spans="1:65" s="1" customFormat="1" ht="25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 s="88"/>
      <c r="T292" s="67" t="s">
        <v>6</v>
      </c>
      <c r="U292" s="20" t="s">
        <v>18</v>
      </c>
      <c r="V292" s="17"/>
      <c r="W292" s="68" t="e">
        <f>V292*#REF!</f>
        <v>#REF!</v>
      </c>
      <c r="X292" s="68">
        <v>0</v>
      </c>
      <c r="Y292" s="68" t="e">
        <f>X292*#REF!</f>
        <v>#REF!</v>
      </c>
      <c r="Z292" s="68">
        <v>0</v>
      </c>
      <c r="AA292" s="69" t="e">
        <f>Z292*#REF!</f>
        <v>#REF!</v>
      </c>
      <c r="AR292" s="12" t="s">
        <v>98</v>
      </c>
      <c r="AT292" s="12" t="s">
        <v>60</v>
      </c>
      <c r="AU292" s="12" t="s">
        <v>36</v>
      </c>
      <c r="AY292" s="12" t="s">
        <v>59</v>
      </c>
      <c r="BE292" s="39" t="e">
        <f>IF(U292="základní",#REF!,0)</f>
        <v>#REF!</v>
      </c>
      <c r="BF292" s="39">
        <f>IF(U292="snížená",#REF!,0)</f>
        <v>0</v>
      </c>
      <c r="BG292" s="39">
        <f>IF(U292="zákl. přenesená",#REF!,0)</f>
        <v>0</v>
      </c>
      <c r="BH292" s="39">
        <f>IF(U292="sníž. přenesená",#REF!,0)</f>
        <v>0</v>
      </c>
      <c r="BI292" s="39">
        <f>IF(U292="nulová",#REF!,0)</f>
        <v>0</v>
      </c>
      <c r="BJ292" s="12" t="s">
        <v>34</v>
      </c>
      <c r="BK292" s="39" t="e">
        <f>ROUND(#REF!*#REF!,2)</f>
        <v>#REF!</v>
      </c>
      <c r="BL292" s="12" t="s">
        <v>98</v>
      </c>
      <c r="BM292" s="12" t="s">
        <v>187</v>
      </c>
    </row>
    <row r="293" spans="1:65" s="1" customFormat="1" ht="25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 s="88"/>
      <c r="T293" s="67" t="s">
        <v>6</v>
      </c>
      <c r="U293" s="20" t="s">
        <v>18</v>
      </c>
      <c r="V293" s="17"/>
      <c r="W293" s="68" t="e">
        <f>V293*#REF!</f>
        <v>#REF!</v>
      </c>
      <c r="X293" s="68">
        <v>0</v>
      </c>
      <c r="Y293" s="68" t="e">
        <f>X293*#REF!</f>
        <v>#REF!</v>
      </c>
      <c r="Z293" s="68">
        <v>0</v>
      </c>
      <c r="AA293" s="69" t="e">
        <f>Z293*#REF!</f>
        <v>#REF!</v>
      </c>
      <c r="AR293" s="12" t="s">
        <v>98</v>
      </c>
      <c r="AT293" s="12" t="s">
        <v>60</v>
      </c>
      <c r="AU293" s="12" t="s">
        <v>36</v>
      </c>
      <c r="AY293" s="12" t="s">
        <v>59</v>
      </c>
      <c r="BE293" s="39" t="e">
        <f>IF(U293="základní",#REF!,0)</f>
        <v>#REF!</v>
      </c>
      <c r="BF293" s="39">
        <f>IF(U293="snížená",#REF!,0)</f>
        <v>0</v>
      </c>
      <c r="BG293" s="39">
        <f>IF(U293="zákl. přenesená",#REF!,0)</f>
        <v>0</v>
      </c>
      <c r="BH293" s="39">
        <f>IF(U293="sníž. přenesená",#REF!,0)</f>
        <v>0</v>
      </c>
      <c r="BI293" s="39">
        <f>IF(U293="nulová",#REF!,0)</f>
        <v>0</v>
      </c>
      <c r="BJ293" s="12" t="s">
        <v>34</v>
      </c>
      <c r="BK293" s="39" t="e">
        <f>ROUND(#REF!*#REF!,2)</f>
        <v>#REF!</v>
      </c>
      <c r="BL293" s="12" t="s">
        <v>98</v>
      </c>
      <c r="BM293" s="12" t="s">
        <v>188</v>
      </c>
    </row>
    <row r="294" spans="1:63" s="4" customFormat="1" ht="29.8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 s="54"/>
      <c r="T294" s="56"/>
      <c r="U294" s="54"/>
      <c r="V294" s="54"/>
      <c r="W294" s="57" t="e">
        <f>SUM(W295:W300)</f>
        <v>#REF!</v>
      </c>
      <c r="X294" s="54"/>
      <c r="Y294" s="57" t="e">
        <f>SUM(Y295:Y300)</f>
        <v>#REF!</v>
      </c>
      <c r="Z294" s="54"/>
      <c r="AA294" s="58" t="e">
        <f>SUM(AA295:AA300)</f>
        <v>#REF!</v>
      </c>
      <c r="AR294" s="59" t="s">
        <v>36</v>
      </c>
      <c r="AT294" s="60" t="s">
        <v>31</v>
      </c>
      <c r="AU294" s="60" t="s">
        <v>34</v>
      </c>
      <c r="AY294" s="59" t="s">
        <v>59</v>
      </c>
      <c r="BK294" s="61" t="e">
        <f>SUM(BK295:BK300)</f>
        <v>#REF!</v>
      </c>
    </row>
    <row r="295" spans="1:65" s="1" customFormat="1" ht="25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 s="88"/>
      <c r="T295" s="67" t="s">
        <v>6</v>
      </c>
      <c r="U295" s="20" t="s">
        <v>18</v>
      </c>
      <c r="V295" s="17"/>
      <c r="W295" s="68" t="e">
        <f>V295*#REF!</f>
        <v>#REF!</v>
      </c>
      <c r="X295" s="68">
        <v>0.03767</v>
      </c>
      <c r="Y295" s="68" t="e">
        <f>X295*#REF!</f>
        <v>#REF!</v>
      </c>
      <c r="Z295" s="68">
        <v>0</v>
      </c>
      <c r="AA295" s="69" t="e">
        <f>Z295*#REF!</f>
        <v>#REF!</v>
      </c>
      <c r="AR295" s="12" t="s">
        <v>98</v>
      </c>
      <c r="AT295" s="12" t="s">
        <v>60</v>
      </c>
      <c r="AU295" s="12" t="s">
        <v>36</v>
      </c>
      <c r="AY295" s="12" t="s">
        <v>59</v>
      </c>
      <c r="BE295" s="39" t="e">
        <f>IF(U295="základní",#REF!,0)</f>
        <v>#REF!</v>
      </c>
      <c r="BF295" s="39">
        <f>IF(U295="snížená",#REF!,0)</f>
        <v>0</v>
      </c>
      <c r="BG295" s="39">
        <f>IF(U295="zákl. přenesená",#REF!,0)</f>
        <v>0</v>
      </c>
      <c r="BH295" s="39">
        <f>IF(U295="sníž. přenesená",#REF!,0)</f>
        <v>0</v>
      </c>
      <c r="BI295" s="39">
        <f>IF(U295="nulová",#REF!,0)</f>
        <v>0</v>
      </c>
      <c r="BJ295" s="12" t="s">
        <v>34</v>
      </c>
      <c r="BK295" s="39" t="e">
        <f>ROUND(#REF!*#REF!,2)</f>
        <v>#REF!</v>
      </c>
      <c r="BL295" s="12" t="s">
        <v>98</v>
      </c>
      <c r="BM295" s="12" t="s">
        <v>189</v>
      </c>
    </row>
    <row r="296" spans="1:51" s="5" customFormat="1" ht="16.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 s="70"/>
      <c r="T296" s="71"/>
      <c r="U296" s="70"/>
      <c r="V296" s="70"/>
      <c r="W296" s="70"/>
      <c r="X296" s="70"/>
      <c r="Y296" s="70"/>
      <c r="Z296" s="70"/>
      <c r="AA296" s="72"/>
      <c r="AT296" s="73" t="s">
        <v>63</v>
      </c>
      <c r="AU296" s="73" t="s">
        <v>36</v>
      </c>
      <c r="AV296" s="5" t="s">
        <v>36</v>
      </c>
      <c r="AW296" s="5" t="s">
        <v>14</v>
      </c>
      <c r="AX296" s="5" t="s">
        <v>32</v>
      </c>
      <c r="AY296" s="73" t="s">
        <v>59</v>
      </c>
    </row>
    <row r="297" spans="1:51" s="5" customFormat="1" ht="16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 s="70"/>
      <c r="T297" s="71"/>
      <c r="U297" s="70"/>
      <c r="V297" s="70"/>
      <c r="W297" s="70"/>
      <c r="X297" s="70"/>
      <c r="Y297" s="70"/>
      <c r="Z297" s="70"/>
      <c r="AA297" s="72"/>
      <c r="AT297" s="73" t="s">
        <v>63</v>
      </c>
      <c r="AU297" s="73" t="s">
        <v>36</v>
      </c>
      <c r="AV297" s="5" t="s">
        <v>36</v>
      </c>
      <c r="AW297" s="5" t="s">
        <v>14</v>
      </c>
      <c r="AX297" s="5" t="s">
        <v>32</v>
      </c>
      <c r="AY297" s="73" t="s">
        <v>59</v>
      </c>
    </row>
    <row r="298" spans="1:51" s="6" customFormat="1" ht="16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 s="74"/>
      <c r="T298" s="75"/>
      <c r="U298" s="74"/>
      <c r="V298" s="74"/>
      <c r="W298" s="74"/>
      <c r="X298" s="74"/>
      <c r="Y298" s="74"/>
      <c r="Z298" s="74"/>
      <c r="AA298" s="76"/>
      <c r="AT298" s="77" t="s">
        <v>63</v>
      </c>
      <c r="AU298" s="77" t="s">
        <v>36</v>
      </c>
      <c r="AV298" s="6" t="s">
        <v>61</v>
      </c>
      <c r="AW298" s="6" t="s">
        <v>14</v>
      </c>
      <c r="AX298" s="6" t="s">
        <v>34</v>
      </c>
      <c r="AY298" s="77" t="s">
        <v>59</v>
      </c>
    </row>
    <row r="299" spans="1:65" s="1" customFormat="1" ht="25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 s="88"/>
      <c r="T299" s="67" t="s">
        <v>6</v>
      </c>
      <c r="U299" s="20" t="s">
        <v>18</v>
      </c>
      <c r="V299" s="17"/>
      <c r="W299" s="68" t="e">
        <f>V299*#REF!</f>
        <v>#REF!</v>
      </c>
      <c r="X299" s="68">
        <v>0.0192</v>
      </c>
      <c r="Y299" s="68" t="e">
        <f>X299*#REF!</f>
        <v>#REF!</v>
      </c>
      <c r="Z299" s="68">
        <v>0</v>
      </c>
      <c r="AA299" s="69" t="e">
        <f>Z299*#REF!</f>
        <v>#REF!</v>
      </c>
      <c r="AR299" s="12" t="s">
        <v>111</v>
      </c>
      <c r="AT299" s="12" t="s">
        <v>67</v>
      </c>
      <c r="AU299" s="12" t="s">
        <v>36</v>
      </c>
      <c r="AY299" s="12" t="s">
        <v>59</v>
      </c>
      <c r="BE299" s="39" t="e">
        <f>IF(U299="základní",#REF!,0)</f>
        <v>#REF!</v>
      </c>
      <c r="BF299" s="39">
        <f>IF(U299="snížená",#REF!,0)</f>
        <v>0</v>
      </c>
      <c r="BG299" s="39">
        <f>IF(U299="zákl. přenesená",#REF!,0)</f>
        <v>0</v>
      </c>
      <c r="BH299" s="39">
        <f>IF(U299="sníž. přenesená",#REF!,0)</f>
        <v>0</v>
      </c>
      <c r="BI299" s="39">
        <f>IF(U299="nulová",#REF!,0)</f>
        <v>0</v>
      </c>
      <c r="BJ299" s="12" t="s">
        <v>34</v>
      </c>
      <c r="BK299" s="39" t="e">
        <f>ROUND(#REF!*#REF!,2)</f>
        <v>#REF!</v>
      </c>
      <c r="BL299" s="12" t="s">
        <v>98</v>
      </c>
      <c r="BM299" s="12" t="s">
        <v>190</v>
      </c>
    </row>
    <row r="300" spans="1:65" s="1" customFormat="1" ht="25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 s="88"/>
      <c r="T300" s="67" t="s">
        <v>6</v>
      </c>
      <c r="U300" s="20" t="s">
        <v>18</v>
      </c>
      <c r="V300" s="17"/>
      <c r="W300" s="68" t="e">
        <f>V300*#REF!</f>
        <v>#REF!</v>
      </c>
      <c r="X300" s="68">
        <v>0</v>
      </c>
      <c r="Y300" s="68" t="e">
        <f>X300*#REF!</f>
        <v>#REF!</v>
      </c>
      <c r="Z300" s="68">
        <v>0</v>
      </c>
      <c r="AA300" s="69" t="e">
        <f>Z300*#REF!</f>
        <v>#REF!</v>
      </c>
      <c r="AR300" s="12" t="s">
        <v>98</v>
      </c>
      <c r="AT300" s="12" t="s">
        <v>60</v>
      </c>
      <c r="AU300" s="12" t="s">
        <v>36</v>
      </c>
      <c r="AY300" s="12" t="s">
        <v>59</v>
      </c>
      <c r="BE300" s="39" t="e">
        <f>IF(U300="základní",#REF!,0)</f>
        <v>#REF!</v>
      </c>
      <c r="BF300" s="39">
        <f>IF(U300="snížená",#REF!,0)</f>
        <v>0</v>
      </c>
      <c r="BG300" s="39">
        <f>IF(U300="zákl. přenesená",#REF!,0)</f>
        <v>0</v>
      </c>
      <c r="BH300" s="39">
        <f>IF(U300="sníž. přenesená",#REF!,0)</f>
        <v>0</v>
      </c>
      <c r="BI300" s="39">
        <f>IF(U300="nulová",#REF!,0)</f>
        <v>0</v>
      </c>
      <c r="BJ300" s="12" t="s">
        <v>34</v>
      </c>
      <c r="BK300" s="39" t="e">
        <f>ROUND(#REF!*#REF!,2)</f>
        <v>#REF!</v>
      </c>
      <c r="BL300" s="12" t="s">
        <v>98</v>
      </c>
      <c r="BM300" s="12" t="s">
        <v>191</v>
      </c>
    </row>
    <row r="301" spans="1:63" s="4" customFormat="1" ht="29.8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 s="54"/>
      <c r="T301" s="56"/>
      <c r="U301" s="54"/>
      <c r="V301" s="54"/>
      <c r="W301" s="57" t="e">
        <f>SUM(W302:W314)</f>
        <v>#REF!</v>
      </c>
      <c r="X301" s="54"/>
      <c r="Y301" s="57" t="e">
        <f>SUM(Y302:Y314)</f>
        <v>#REF!</v>
      </c>
      <c r="Z301" s="54"/>
      <c r="AA301" s="58" t="e">
        <f>SUM(AA302:AA314)</f>
        <v>#REF!</v>
      </c>
      <c r="AR301" s="59" t="s">
        <v>36</v>
      </c>
      <c r="AT301" s="60" t="s">
        <v>31</v>
      </c>
      <c r="AU301" s="60" t="s">
        <v>34</v>
      </c>
      <c r="AY301" s="59" t="s">
        <v>59</v>
      </c>
      <c r="BK301" s="61" t="e">
        <f>SUM(BK302:BK314)</f>
        <v>#REF!</v>
      </c>
    </row>
    <row r="302" spans="1:65" s="1" customFormat="1" ht="25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 s="88"/>
      <c r="T302" s="67" t="s">
        <v>6</v>
      </c>
      <c r="U302" s="20" t="s">
        <v>18</v>
      </c>
      <c r="V302" s="17"/>
      <c r="W302" s="68" t="e">
        <f>V302*#REF!</f>
        <v>#REF!</v>
      </c>
      <c r="X302" s="68">
        <v>0.0003</v>
      </c>
      <c r="Y302" s="68" t="e">
        <f>X302*#REF!</f>
        <v>#REF!</v>
      </c>
      <c r="Z302" s="68">
        <v>0</v>
      </c>
      <c r="AA302" s="69" t="e">
        <f>Z302*#REF!</f>
        <v>#REF!</v>
      </c>
      <c r="AR302" s="12" t="s">
        <v>98</v>
      </c>
      <c r="AT302" s="12" t="s">
        <v>60</v>
      </c>
      <c r="AU302" s="12" t="s">
        <v>36</v>
      </c>
      <c r="AY302" s="12" t="s">
        <v>59</v>
      </c>
      <c r="BE302" s="39" t="e">
        <f>IF(U302="základní",#REF!,0)</f>
        <v>#REF!</v>
      </c>
      <c r="BF302" s="39">
        <f>IF(U302="snížená",#REF!,0)</f>
        <v>0</v>
      </c>
      <c r="BG302" s="39">
        <f>IF(U302="zákl. přenesená",#REF!,0)</f>
        <v>0</v>
      </c>
      <c r="BH302" s="39">
        <f>IF(U302="sníž. přenesená",#REF!,0)</f>
        <v>0</v>
      </c>
      <c r="BI302" s="39">
        <f>IF(U302="nulová",#REF!,0)</f>
        <v>0</v>
      </c>
      <c r="BJ302" s="12" t="s">
        <v>34</v>
      </c>
      <c r="BK302" s="39" t="e">
        <f>ROUND(#REF!*#REF!,2)</f>
        <v>#REF!</v>
      </c>
      <c r="BL302" s="12" t="s">
        <v>98</v>
      </c>
      <c r="BM302" s="12" t="s">
        <v>192</v>
      </c>
    </row>
    <row r="303" spans="1:65" s="1" customFormat="1" ht="38.2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 s="88"/>
      <c r="T303" s="67" t="s">
        <v>6</v>
      </c>
      <c r="U303" s="20" t="s">
        <v>18</v>
      </c>
      <c r="V303" s="17"/>
      <c r="W303" s="68" t="e">
        <f>V303*#REF!</f>
        <v>#REF!</v>
      </c>
      <c r="X303" s="68">
        <v>0.0051</v>
      </c>
      <c r="Y303" s="68" t="e">
        <f>X303*#REF!</f>
        <v>#REF!</v>
      </c>
      <c r="Z303" s="68">
        <v>0</v>
      </c>
      <c r="AA303" s="69" t="e">
        <f>Z303*#REF!</f>
        <v>#REF!</v>
      </c>
      <c r="AR303" s="12" t="s">
        <v>111</v>
      </c>
      <c r="AT303" s="12" t="s">
        <v>67</v>
      </c>
      <c r="AU303" s="12" t="s">
        <v>36</v>
      </c>
      <c r="AY303" s="12" t="s">
        <v>59</v>
      </c>
      <c r="BE303" s="39" t="e">
        <f>IF(U303="základní",#REF!,0)</f>
        <v>#REF!</v>
      </c>
      <c r="BF303" s="39">
        <f>IF(U303="snížená",#REF!,0)</f>
        <v>0</v>
      </c>
      <c r="BG303" s="39">
        <f>IF(U303="zákl. přenesená",#REF!,0)</f>
        <v>0</v>
      </c>
      <c r="BH303" s="39">
        <f>IF(U303="sníž. přenesená",#REF!,0)</f>
        <v>0</v>
      </c>
      <c r="BI303" s="39">
        <f>IF(U303="nulová",#REF!,0)</f>
        <v>0</v>
      </c>
      <c r="BJ303" s="12" t="s">
        <v>34</v>
      </c>
      <c r="BK303" s="39" t="e">
        <f>ROUND(#REF!*#REF!,2)</f>
        <v>#REF!</v>
      </c>
      <c r="BL303" s="12" t="s">
        <v>98</v>
      </c>
      <c r="BM303" s="12" t="s">
        <v>193</v>
      </c>
    </row>
    <row r="304" spans="1:65" s="1" customFormat="1" ht="25.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 s="88"/>
      <c r="T304" s="67" t="s">
        <v>6</v>
      </c>
      <c r="U304" s="20" t="s">
        <v>18</v>
      </c>
      <c r="V304" s="17"/>
      <c r="W304" s="68" t="e">
        <f>V304*#REF!</f>
        <v>#REF!</v>
      </c>
      <c r="X304" s="68">
        <v>1E-05</v>
      </c>
      <c r="Y304" s="68" t="e">
        <f>X304*#REF!</f>
        <v>#REF!</v>
      </c>
      <c r="Z304" s="68">
        <v>0</v>
      </c>
      <c r="AA304" s="69" t="e">
        <f>Z304*#REF!</f>
        <v>#REF!</v>
      </c>
      <c r="AR304" s="12" t="s">
        <v>98</v>
      </c>
      <c r="AT304" s="12" t="s">
        <v>60</v>
      </c>
      <c r="AU304" s="12" t="s">
        <v>36</v>
      </c>
      <c r="AY304" s="12" t="s">
        <v>59</v>
      </c>
      <c r="BE304" s="39" t="e">
        <f>IF(U304="základní",#REF!,0)</f>
        <v>#REF!</v>
      </c>
      <c r="BF304" s="39">
        <f>IF(U304="snížená",#REF!,0)</f>
        <v>0</v>
      </c>
      <c r="BG304" s="39">
        <f>IF(U304="zákl. přenesená",#REF!,0)</f>
        <v>0</v>
      </c>
      <c r="BH304" s="39">
        <f>IF(U304="sníž. přenesená",#REF!,0)</f>
        <v>0</v>
      </c>
      <c r="BI304" s="39">
        <f>IF(U304="nulová",#REF!,0)</f>
        <v>0</v>
      </c>
      <c r="BJ304" s="12" t="s">
        <v>34</v>
      </c>
      <c r="BK304" s="39" t="e">
        <f>ROUND(#REF!*#REF!,2)</f>
        <v>#REF!</v>
      </c>
      <c r="BL304" s="12" t="s">
        <v>98</v>
      </c>
      <c r="BM304" s="12" t="s">
        <v>194</v>
      </c>
    </row>
    <row r="305" spans="1:51" s="5" customFormat="1" ht="16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 s="70"/>
      <c r="T305" s="71"/>
      <c r="U305" s="70"/>
      <c r="V305" s="70"/>
      <c r="W305" s="70"/>
      <c r="X305" s="70"/>
      <c r="Y305" s="70"/>
      <c r="Z305" s="70"/>
      <c r="AA305" s="72"/>
      <c r="AT305" s="73" t="s">
        <v>63</v>
      </c>
      <c r="AU305" s="73" t="s">
        <v>36</v>
      </c>
      <c r="AV305" s="5" t="s">
        <v>36</v>
      </c>
      <c r="AW305" s="5" t="s">
        <v>14</v>
      </c>
      <c r="AX305" s="5" t="s">
        <v>32</v>
      </c>
      <c r="AY305" s="73" t="s">
        <v>59</v>
      </c>
    </row>
    <row r="306" spans="1:51" s="5" customFormat="1" ht="38.2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 s="70"/>
      <c r="T306" s="71"/>
      <c r="U306" s="70"/>
      <c r="V306" s="70"/>
      <c r="W306" s="70"/>
      <c r="X306" s="70"/>
      <c r="Y306" s="70"/>
      <c r="Z306" s="70"/>
      <c r="AA306" s="72"/>
      <c r="AT306" s="73" t="s">
        <v>63</v>
      </c>
      <c r="AU306" s="73" t="s">
        <v>36</v>
      </c>
      <c r="AV306" s="5" t="s">
        <v>36</v>
      </c>
      <c r="AW306" s="5" t="s">
        <v>14</v>
      </c>
      <c r="AX306" s="5" t="s">
        <v>32</v>
      </c>
      <c r="AY306" s="73" t="s">
        <v>59</v>
      </c>
    </row>
    <row r="307" spans="1:51" s="5" customFormat="1" ht="16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 s="70"/>
      <c r="T307" s="71"/>
      <c r="U307" s="70"/>
      <c r="V307" s="70"/>
      <c r="W307" s="70"/>
      <c r="X307" s="70"/>
      <c r="Y307" s="70"/>
      <c r="Z307" s="70"/>
      <c r="AA307" s="72"/>
      <c r="AT307" s="73" t="s">
        <v>63</v>
      </c>
      <c r="AU307" s="73" t="s">
        <v>36</v>
      </c>
      <c r="AV307" s="5" t="s">
        <v>36</v>
      </c>
      <c r="AW307" s="5" t="s">
        <v>14</v>
      </c>
      <c r="AX307" s="5" t="s">
        <v>32</v>
      </c>
      <c r="AY307" s="73" t="s">
        <v>59</v>
      </c>
    </row>
    <row r="308" spans="1:51" s="5" customFormat="1" ht="25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 s="70"/>
      <c r="T308" s="71"/>
      <c r="U308" s="70"/>
      <c r="V308" s="70"/>
      <c r="W308" s="70"/>
      <c r="X308" s="70"/>
      <c r="Y308" s="70"/>
      <c r="Z308" s="70"/>
      <c r="AA308" s="72"/>
      <c r="AT308" s="73" t="s">
        <v>63</v>
      </c>
      <c r="AU308" s="73" t="s">
        <v>36</v>
      </c>
      <c r="AV308" s="5" t="s">
        <v>36</v>
      </c>
      <c r="AW308" s="5" t="s">
        <v>14</v>
      </c>
      <c r="AX308" s="5" t="s">
        <v>32</v>
      </c>
      <c r="AY308" s="73" t="s">
        <v>59</v>
      </c>
    </row>
    <row r="309" spans="1:51" s="5" customFormat="1" ht="25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 s="70"/>
      <c r="T309" s="71"/>
      <c r="U309" s="70"/>
      <c r="V309" s="70"/>
      <c r="W309" s="70"/>
      <c r="X309" s="70"/>
      <c r="Y309" s="70"/>
      <c r="Z309" s="70"/>
      <c r="AA309" s="72"/>
      <c r="AT309" s="73" t="s">
        <v>63</v>
      </c>
      <c r="AU309" s="73" t="s">
        <v>36</v>
      </c>
      <c r="AV309" s="5" t="s">
        <v>36</v>
      </c>
      <c r="AW309" s="5" t="s">
        <v>14</v>
      </c>
      <c r="AX309" s="5" t="s">
        <v>32</v>
      </c>
      <c r="AY309" s="73" t="s">
        <v>59</v>
      </c>
    </row>
    <row r="310" spans="1:51" s="5" customFormat="1" ht="16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 s="70"/>
      <c r="T310" s="71"/>
      <c r="U310" s="70"/>
      <c r="V310" s="70"/>
      <c r="W310" s="70"/>
      <c r="X310" s="70"/>
      <c r="Y310" s="70"/>
      <c r="Z310" s="70"/>
      <c r="AA310" s="72"/>
      <c r="AT310" s="73" t="s">
        <v>63</v>
      </c>
      <c r="AU310" s="73" t="s">
        <v>36</v>
      </c>
      <c r="AV310" s="5" t="s">
        <v>36</v>
      </c>
      <c r="AW310" s="5" t="s">
        <v>14</v>
      </c>
      <c r="AX310" s="5" t="s">
        <v>32</v>
      </c>
      <c r="AY310" s="73" t="s">
        <v>59</v>
      </c>
    </row>
    <row r="311" spans="1:51" s="5" customFormat="1" ht="25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 s="70"/>
      <c r="T311" s="71"/>
      <c r="U311" s="70"/>
      <c r="V311" s="70"/>
      <c r="W311" s="70"/>
      <c r="X311" s="70"/>
      <c r="Y311" s="70"/>
      <c r="Z311" s="70"/>
      <c r="AA311" s="72"/>
      <c r="AT311" s="73" t="s">
        <v>63</v>
      </c>
      <c r="AU311" s="73" t="s">
        <v>36</v>
      </c>
      <c r="AV311" s="5" t="s">
        <v>36</v>
      </c>
      <c r="AW311" s="5" t="s">
        <v>14</v>
      </c>
      <c r="AX311" s="5" t="s">
        <v>32</v>
      </c>
      <c r="AY311" s="73" t="s">
        <v>59</v>
      </c>
    </row>
    <row r="312" spans="1:51" s="5" customFormat="1" ht="16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 s="70"/>
      <c r="T312" s="71"/>
      <c r="U312" s="70"/>
      <c r="V312" s="70"/>
      <c r="W312" s="70"/>
      <c r="X312" s="70"/>
      <c r="Y312" s="70"/>
      <c r="Z312" s="70"/>
      <c r="AA312" s="72"/>
      <c r="AT312" s="73" t="s">
        <v>63</v>
      </c>
      <c r="AU312" s="73" t="s">
        <v>36</v>
      </c>
      <c r="AV312" s="5" t="s">
        <v>36</v>
      </c>
      <c r="AW312" s="5" t="s">
        <v>14</v>
      </c>
      <c r="AX312" s="5" t="s">
        <v>32</v>
      </c>
      <c r="AY312" s="73" t="s">
        <v>59</v>
      </c>
    </row>
    <row r="313" spans="1:51" s="6" customFormat="1" ht="16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 s="74"/>
      <c r="T313" s="75"/>
      <c r="U313" s="74"/>
      <c r="V313" s="74"/>
      <c r="W313" s="74"/>
      <c r="X313" s="74"/>
      <c r="Y313" s="74"/>
      <c r="Z313" s="74"/>
      <c r="AA313" s="76"/>
      <c r="AT313" s="77" t="s">
        <v>63</v>
      </c>
      <c r="AU313" s="77" t="s">
        <v>36</v>
      </c>
      <c r="AV313" s="6" t="s">
        <v>61</v>
      </c>
      <c r="AW313" s="6" t="s">
        <v>14</v>
      </c>
      <c r="AX313" s="6" t="s">
        <v>34</v>
      </c>
      <c r="AY313" s="77" t="s">
        <v>59</v>
      </c>
    </row>
    <row r="314" spans="1:65" s="1" customFormat="1" ht="25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 s="88"/>
      <c r="T314" s="67" t="s">
        <v>6</v>
      </c>
      <c r="U314" s="20" t="s">
        <v>18</v>
      </c>
      <c r="V314" s="17"/>
      <c r="W314" s="68" t="e">
        <f>V314*#REF!</f>
        <v>#REF!</v>
      </c>
      <c r="X314" s="68">
        <v>0</v>
      </c>
      <c r="Y314" s="68" t="e">
        <f>X314*#REF!</f>
        <v>#REF!</v>
      </c>
      <c r="Z314" s="68">
        <v>0</v>
      </c>
      <c r="AA314" s="69" t="e">
        <f>Z314*#REF!</f>
        <v>#REF!</v>
      </c>
      <c r="AR314" s="12" t="s">
        <v>98</v>
      </c>
      <c r="AT314" s="12" t="s">
        <v>60</v>
      </c>
      <c r="AU314" s="12" t="s">
        <v>36</v>
      </c>
      <c r="AY314" s="12" t="s">
        <v>59</v>
      </c>
      <c r="BE314" s="39" t="e">
        <f>IF(U314="základní",#REF!,0)</f>
        <v>#REF!</v>
      </c>
      <c r="BF314" s="39">
        <f>IF(U314="snížená",#REF!,0)</f>
        <v>0</v>
      </c>
      <c r="BG314" s="39">
        <f>IF(U314="zákl. přenesená",#REF!,0)</f>
        <v>0</v>
      </c>
      <c r="BH314" s="39">
        <f>IF(U314="sníž. přenesená",#REF!,0)</f>
        <v>0</v>
      </c>
      <c r="BI314" s="39">
        <f>IF(U314="nulová",#REF!,0)</f>
        <v>0</v>
      </c>
      <c r="BJ314" s="12" t="s">
        <v>34</v>
      </c>
      <c r="BK314" s="39" t="e">
        <f>ROUND(#REF!*#REF!,2)</f>
        <v>#REF!</v>
      </c>
      <c r="BL314" s="12" t="s">
        <v>98</v>
      </c>
      <c r="BM314" s="12" t="s">
        <v>195</v>
      </c>
    </row>
    <row r="315" spans="1:63" s="4" customFormat="1" ht="29.8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 s="54"/>
      <c r="T315" s="56"/>
      <c r="U315" s="54"/>
      <c r="V315" s="54"/>
      <c r="W315" s="57" t="e">
        <f>SUM(W316:W320)</f>
        <v>#REF!</v>
      </c>
      <c r="X315" s="54"/>
      <c r="Y315" s="57" t="e">
        <f>SUM(Y316:Y320)</f>
        <v>#REF!</v>
      </c>
      <c r="Z315" s="54"/>
      <c r="AA315" s="58" t="e">
        <f>SUM(AA316:AA320)</f>
        <v>#REF!</v>
      </c>
      <c r="AR315" s="59" t="s">
        <v>36</v>
      </c>
      <c r="AT315" s="60" t="s">
        <v>31</v>
      </c>
      <c r="AU315" s="60" t="s">
        <v>34</v>
      </c>
      <c r="AY315" s="59" t="s">
        <v>59</v>
      </c>
      <c r="BK315" s="61" t="e">
        <f>SUM(BK316:BK320)</f>
        <v>#REF!</v>
      </c>
    </row>
    <row r="316" spans="1:65" s="1" customFormat="1" ht="38.2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 s="88"/>
      <c r="T316" s="67" t="s">
        <v>6</v>
      </c>
      <c r="U316" s="20" t="s">
        <v>18</v>
      </c>
      <c r="V316" s="17"/>
      <c r="W316" s="68" t="e">
        <f>V316*#REF!</f>
        <v>#REF!</v>
      </c>
      <c r="X316" s="68">
        <v>0.003</v>
      </c>
      <c r="Y316" s="68" t="e">
        <f>X316*#REF!</f>
        <v>#REF!</v>
      </c>
      <c r="Z316" s="68">
        <v>0</v>
      </c>
      <c r="AA316" s="69" t="e">
        <f>Z316*#REF!</f>
        <v>#REF!</v>
      </c>
      <c r="AR316" s="12" t="s">
        <v>98</v>
      </c>
      <c r="AT316" s="12" t="s">
        <v>60</v>
      </c>
      <c r="AU316" s="12" t="s">
        <v>36</v>
      </c>
      <c r="AY316" s="12" t="s">
        <v>59</v>
      </c>
      <c r="BE316" s="39" t="e">
        <f>IF(U316="základní",#REF!,0)</f>
        <v>#REF!</v>
      </c>
      <c r="BF316" s="39">
        <f>IF(U316="snížená",#REF!,0)</f>
        <v>0</v>
      </c>
      <c r="BG316" s="39">
        <f>IF(U316="zákl. přenesená",#REF!,0)</f>
        <v>0</v>
      </c>
      <c r="BH316" s="39">
        <f>IF(U316="sníž. přenesená",#REF!,0)</f>
        <v>0</v>
      </c>
      <c r="BI316" s="39">
        <f>IF(U316="nulová",#REF!,0)</f>
        <v>0</v>
      </c>
      <c r="BJ316" s="12" t="s">
        <v>34</v>
      </c>
      <c r="BK316" s="39" t="e">
        <f>ROUND(#REF!*#REF!,2)</f>
        <v>#REF!</v>
      </c>
      <c r="BL316" s="12" t="s">
        <v>98</v>
      </c>
      <c r="BM316" s="12" t="s">
        <v>196</v>
      </c>
    </row>
    <row r="317" spans="1:51" s="5" customFormat="1" ht="16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 s="70"/>
      <c r="T317" s="71"/>
      <c r="U317" s="70"/>
      <c r="V317" s="70"/>
      <c r="W317" s="70"/>
      <c r="X317" s="70"/>
      <c r="Y317" s="70"/>
      <c r="Z317" s="70"/>
      <c r="AA317" s="72"/>
      <c r="AT317" s="73" t="s">
        <v>63</v>
      </c>
      <c r="AU317" s="73" t="s">
        <v>36</v>
      </c>
      <c r="AV317" s="5" t="s">
        <v>36</v>
      </c>
      <c r="AW317" s="5" t="s">
        <v>14</v>
      </c>
      <c r="AX317" s="5" t="s">
        <v>32</v>
      </c>
      <c r="AY317" s="73" t="s">
        <v>59</v>
      </c>
    </row>
    <row r="318" spans="1:51" s="6" customFormat="1" ht="16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 s="74"/>
      <c r="T318" s="75"/>
      <c r="U318" s="74"/>
      <c r="V318" s="74"/>
      <c r="W318" s="74"/>
      <c r="X318" s="74"/>
      <c r="Y318" s="74"/>
      <c r="Z318" s="74"/>
      <c r="AA318" s="76"/>
      <c r="AT318" s="77" t="s">
        <v>63</v>
      </c>
      <c r="AU318" s="77" t="s">
        <v>36</v>
      </c>
      <c r="AV318" s="6" t="s">
        <v>61</v>
      </c>
      <c r="AW318" s="6" t="s">
        <v>14</v>
      </c>
      <c r="AX318" s="6" t="s">
        <v>34</v>
      </c>
      <c r="AY318" s="77" t="s">
        <v>59</v>
      </c>
    </row>
    <row r="319" spans="1:65" s="1" customFormat="1" ht="25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 s="88"/>
      <c r="T319" s="67" t="s">
        <v>6</v>
      </c>
      <c r="U319" s="20" t="s">
        <v>18</v>
      </c>
      <c r="V319" s="17"/>
      <c r="W319" s="68" t="e">
        <f>V319*#REF!</f>
        <v>#REF!</v>
      </c>
      <c r="X319" s="68">
        <v>0.0126</v>
      </c>
      <c r="Y319" s="68" t="e">
        <f>X319*#REF!</f>
        <v>#REF!</v>
      </c>
      <c r="Z319" s="68">
        <v>0</v>
      </c>
      <c r="AA319" s="69" t="e">
        <f>Z319*#REF!</f>
        <v>#REF!</v>
      </c>
      <c r="AR319" s="12" t="s">
        <v>111</v>
      </c>
      <c r="AT319" s="12" t="s">
        <v>67</v>
      </c>
      <c r="AU319" s="12" t="s">
        <v>36</v>
      </c>
      <c r="AY319" s="12" t="s">
        <v>59</v>
      </c>
      <c r="BE319" s="39" t="e">
        <f>IF(U319="základní",#REF!,0)</f>
        <v>#REF!</v>
      </c>
      <c r="BF319" s="39">
        <f>IF(U319="snížená",#REF!,0)</f>
        <v>0</v>
      </c>
      <c r="BG319" s="39">
        <f>IF(U319="zákl. přenesená",#REF!,0)</f>
        <v>0</v>
      </c>
      <c r="BH319" s="39">
        <f>IF(U319="sníž. přenesená",#REF!,0)</f>
        <v>0</v>
      </c>
      <c r="BI319" s="39">
        <f>IF(U319="nulová",#REF!,0)</f>
        <v>0</v>
      </c>
      <c r="BJ319" s="12" t="s">
        <v>34</v>
      </c>
      <c r="BK319" s="39" t="e">
        <f>ROUND(#REF!*#REF!,2)</f>
        <v>#REF!</v>
      </c>
      <c r="BL319" s="12" t="s">
        <v>98</v>
      </c>
      <c r="BM319" s="12" t="s">
        <v>197</v>
      </c>
    </row>
    <row r="320" spans="1:65" s="1" customFormat="1" ht="25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 s="88"/>
      <c r="T320" s="67" t="s">
        <v>6</v>
      </c>
      <c r="U320" s="20" t="s">
        <v>18</v>
      </c>
      <c r="V320" s="17"/>
      <c r="W320" s="68" t="e">
        <f>V320*#REF!</f>
        <v>#REF!</v>
      </c>
      <c r="X320" s="68">
        <v>0</v>
      </c>
      <c r="Y320" s="68" t="e">
        <f>X320*#REF!</f>
        <v>#REF!</v>
      </c>
      <c r="Z320" s="68">
        <v>0</v>
      </c>
      <c r="AA320" s="69" t="e">
        <f>Z320*#REF!</f>
        <v>#REF!</v>
      </c>
      <c r="AR320" s="12" t="s">
        <v>98</v>
      </c>
      <c r="AT320" s="12" t="s">
        <v>60</v>
      </c>
      <c r="AU320" s="12" t="s">
        <v>36</v>
      </c>
      <c r="AY320" s="12" t="s">
        <v>59</v>
      </c>
      <c r="BE320" s="39" t="e">
        <f>IF(U320="základní",#REF!,0)</f>
        <v>#REF!</v>
      </c>
      <c r="BF320" s="39">
        <f>IF(U320="snížená",#REF!,0)</f>
        <v>0</v>
      </c>
      <c r="BG320" s="39">
        <f>IF(U320="zákl. přenesená",#REF!,0)</f>
        <v>0</v>
      </c>
      <c r="BH320" s="39">
        <f>IF(U320="sníž. přenesená",#REF!,0)</f>
        <v>0</v>
      </c>
      <c r="BI320" s="39">
        <f>IF(U320="nulová",#REF!,0)</f>
        <v>0</v>
      </c>
      <c r="BJ320" s="12" t="s">
        <v>34</v>
      </c>
      <c r="BK320" s="39" t="e">
        <f>ROUND(#REF!*#REF!,2)</f>
        <v>#REF!</v>
      </c>
      <c r="BL320" s="12" t="s">
        <v>98</v>
      </c>
      <c r="BM320" s="12" t="s">
        <v>198</v>
      </c>
    </row>
    <row r="321" spans="1:63" s="4" customFormat="1" ht="29.85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 s="54"/>
      <c r="T321" s="56"/>
      <c r="U321" s="54"/>
      <c r="V321" s="54"/>
      <c r="W321" s="57" t="e">
        <f>SUM(W322:W338)</f>
        <v>#REF!</v>
      </c>
      <c r="X321" s="54"/>
      <c r="Y321" s="57" t="e">
        <f>SUM(Y322:Y338)</f>
        <v>#REF!</v>
      </c>
      <c r="Z321" s="54"/>
      <c r="AA321" s="58" t="e">
        <f>SUM(AA322:AA338)</f>
        <v>#REF!</v>
      </c>
      <c r="AR321" s="59" t="s">
        <v>36</v>
      </c>
      <c r="AT321" s="60" t="s">
        <v>31</v>
      </c>
      <c r="AU321" s="60" t="s">
        <v>34</v>
      </c>
      <c r="AY321" s="59" t="s">
        <v>59</v>
      </c>
      <c r="BK321" s="61" t="e">
        <f>SUM(BK322:BK338)</f>
        <v>#REF!</v>
      </c>
    </row>
    <row r="322" spans="1:65" s="1" customFormat="1" ht="25.5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 s="88"/>
      <c r="T322" s="67" t="s">
        <v>6</v>
      </c>
      <c r="U322" s="20" t="s">
        <v>18</v>
      </c>
      <c r="V322" s="17"/>
      <c r="W322" s="68" t="e">
        <f>V322*#REF!</f>
        <v>#REF!</v>
      </c>
      <c r="X322" s="68">
        <v>0.00019</v>
      </c>
      <c r="Y322" s="68" t="e">
        <f>X322*#REF!</f>
        <v>#REF!</v>
      </c>
      <c r="Z322" s="68">
        <v>0</v>
      </c>
      <c r="AA322" s="69" t="e">
        <f>Z322*#REF!</f>
        <v>#REF!</v>
      </c>
      <c r="AR322" s="12" t="s">
        <v>98</v>
      </c>
      <c r="AT322" s="12" t="s">
        <v>60</v>
      </c>
      <c r="AU322" s="12" t="s">
        <v>36</v>
      </c>
      <c r="AY322" s="12" t="s">
        <v>59</v>
      </c>
      <c r="BE322" s="39" t="e">
        <f>IF(U322="základní",#REF!,0)</f>
        <v>#REF!</v>
      </c>
      <c r="BF322" s="39">
        <f>IF(U322="snížená",#REF!,0)</f>
        <v>0</v>
      </c>
      <c r="BG322" s="39">
        <f>IF(U322="zákl. přenesená",#REF!,0)</f>
        <v>0</v>
      </c>
      <c r="BH322" s="39">
        <f>IF(U322="sníž. přenesená",#REF!,0)</f>
        <v>0</v>
      </c>
      <c r="BI322" s="39">
        <f>IF(U322="nulová",#REF!,0)</f>
        <v>0</v>
      </c>
      <c r="BJ322" s="12" t="s">
        <v>34</v>
      </c>
      <c r="BK322" s="39" t="e">
        <f>ROUND(#REF!*#REF!,2)</f>
        <v>#REF!</v>
      </c>
      <c r="BL322" s="12" t="s">
        <v>98</v>
      </c>
      <c r="BM322" s="12" t="s">
        <v>199</v>
      </c>
    </row>
    <row r="323" spans="1:51" s="5" customFormat="1" ht="16.5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 s="70"/>
      <c r="T323" s="71"/>
      <c r="U323" s="70"/>
      <c r="V323" s="70"/>
      <c r="W323" s="70"/>
      <c r="X323" s="70"/>
      <c r="Y323" s="70"/>
      <c r="Z323" s="70"/>
      <c r="AA323" s="72"/>
      <c r="AT323" s="73" t="s">
        <v>63</v>
      </c>
      <c r="AU323" s="73" t="s">
        <v>36</v>
      </c>
      <c r="AV323" s="5" t="s">
        <v>36</v>
      </c>
      <c r="AW323" s="5" t="s">
        <v>14</v>
      </c>
      <c r="AX323" s="5" t="s">
        <v>32</v>
      </c>
      <c r="AY323" s="73" t="s">
        <v>59</v>
      </c>
    </row>
    <row r="324" spans="1:51" s="6" customFormat="1" ht="16.5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 s="74"/>
      <c r="T324" s="75"/>
      <c r="U324" s="74"/>
      <c r="V324" s="74"/>
      <c r="W324" s="74"/>
      <c r="X324" s="74"/>
      <c r="Y324" s="74"/>
      <c r="Z324" s="74"/>
      <c r="AA324" s="76"/>
      <c r="AT324" s="77" t="s">
        <v>63</v>
      </c>
      <c r="AU324" s="77" t="s">
        <v>36</v>
      </c>
      <c r="AV324" s="6" t="s">
        <v>61</v>
      </c>
      <c r="AW324" s="6" t="s">
        <v>14</v>
      </c>
      <c r="AX324" s="6" t="s">
        <v>34</v>
      </c>
      <c r="AY324" s="77" t="s">
        <v>59</v>
      </c>
    </row>
    <row r="325" spans="1:65" s="1" customFormat="1" ht="38.25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 s="88"/>
      <c r="T325" s="67" t="s">
        <v>6</v>
      </c>
      <c r="U325" s="20" t="s">
        <v>18</v>
      </c>
      <c r="V325" s="17"/>
      <c r="W325" s="68" t="e">
        <f>V325*#REF!</f>
        <v>#REF!</v>
      </c>
      <c r="X325" s="68">
        <v>1E-05</v>
      </c>
      <c r="Y325" s="68" t="e">
        <f>X325*#REF!</f>
        <v>#REF!</v>
      </c>
      <c r="Z325" s="68">
        <v>0</v>
      </c>
      <c r="AA325" s="69" t="e">
        <f>Z325*#REF!</f>
        <v>#REF!</v>
      </c>
      <c r="AR325" s="12" t="s">
        <v>98</v>
      </c>
      <c r="AT325" s="12" t="s">
        <v>60</v>
      </c>
      <c r="AU325" s="12" t="s">
        <v>36</v>
      </c>
      <c r="AY325" s="12" t="s">
        <v>59</v>
      </c>
      <c r="BE325" s="39" t="e">
        <f>IF(U325="základní",#REF!,0)</f>
        <v>#REF!</v>
      </c>
      <c r="BF325" s="39">
        <f>IF(U325="snížená",#REF!,0)</f>
        <v>0</v>
      </c>
      <c r="BG325" s="39">
        <f>IF(U325="zákl. přenesená",#REF!,0)</f>
        <v>0</v>
      </c>
      <c r="BH325" s="39">
        <f>IF(U325="sníž. přenesená",#REF!,0)</f>
        <v>0</v>
      </c>
      <c r="BI325" s="39">
        <f>IF(U325="nulová",#REF!,0)</f>
        <v>0</v>
      </c>
      <c r="BJ325" s="12" t="s">
        <v>34</v>
      </c>
      <c r="BK325" s="39" t="e">
        <f>ROUND(#REF!*#REF!,2)</f>
        <v>#REF!</v>
      </c>
      <c r="BL325" s="12" t="s">
        <v>98</v>
      </c>
      <c r="BM325" s="12" t="s">
        <v>200</v>
      </c>
    </row>
    <row r="326" spans="1:51" s="5" customFormat="1" ht="16.5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 s="70"/>
      <c r="T326" s="71"/>
      <c r="U326" s="70"/>
      <c r="V326" s="70"/>
      <c r="W326" s="70"/>
      <c r="X326" s="70"/>
      <c r="Y326" s="70"/>
      <c r="Z326" s="70"/>
      <c r="AA326" s="72"/>
      <c r="AT326" s="73" t="s">
        <v>63</v>
      </c>
      <c r="AU326" s="73" t="s">
        <v>36</v>
      </c>
      <c r="AV326" s="5" t="s">
        <v>36</v>
      </c>
      <c r="AW326" s="5" t="s">
        <v>14</v>
      </c>
      <c r="AX326" s="5" t="s">
        <v>32</v>
      </c>
      <c r="AY326" s="73" t="s">
        <v>59</v>
      </c>
    </row>
    <row r="327" spans="1:51" s="5" customFormat="1" ht="16.5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 s="70"/>
      <c r="T327" s="71"/>
      <c r="U327" s="70"/>
      <c r="V327" s="70"/>
      <c r="W327" s="70"/>
      <c r="X327" s="70"/>
      <c r="Y327" s="70"/>
      <c r="Z327" s="70"/>
      <c r="AA327" s="72"/>
      <c r="AT327" s="73" t="s">
        <v>63</v>
      </c>
      <c r="AU327" s="73" t="s">
        <v>36</v>
      </c>
      <c r="AV327" s="5" t="s">
        <v>36</v>
      </c>
      <c r="AW327" s="5" t="s">
        <v>14</v>
      </c>
      <c r="AX327" s="5" t="s">
        <v>32</v>
      </c>
      <c r="AY327" s="73" t="s">
        <v>59</v>
      </c>
    </row>
    <row r="328" spans="1:51" s="5" customFormat="1" ht="16.5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 s="70"/>
      <c r="T328" s="71"/>
      <c r="U328" s="70"/>
      <c r="V328" s="70"/>
      <c r="W328" s="70"/>
      <c r="X328" s="70"/>
      <c r="Y328" s="70"/>
      <c r="Z328" s="70"/>
      <c r="AA328" s="72"/>
      <c r="AT328" s="73" t="s">
        <v>63</v>
      </c>
      <c r="AU328" s="73" t="s">
        <v>36</v>
      </c>
      <c r="AV328" s="5" t="s">
        <v>36</v>
      </c>
      <c r="AW328" s="5" t="s">
        <v>14</v>
      </c>
      <c r="AX328" s="5" t="s">
        <v>32</v>
      </c>
      <c r="AY328" s="73" t="s">
        <v>59</v>
      </c>
    </row>
    <row r="329" spans="1:51" s="6" customFormat="1" ht="16.5" customHeight="1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 s="74"/>
      <c r="T329" s="75"/>
      <c r="U329" s="74"/>
      <c r="V329" s="74"/>
      <c r="W329" s="74"/>
      <c r="X329" s="74"/>
      <c r="Y329" s="74"/>
      <c r="Z329" s="74"/>
      <c r="AA329" s="76"/>
      <c r="AT329" s="77" t="s">
        <v>63</v>
      </c>
      <c r="AU329" s="77" t="s">
        <v>36</v>
      </c>
      <c r="AV329" s="6" t="s">
        <v>61</v>
      </c>
      <c r="AW329" s="6" t="s">
        <v>14</v>
      </c>
      <c r="AX329" s="6" t="s">
        <v>34</v>
      </c>
      <c r="AY329" s="77" t="s">
        <v>59</v>
      </c>
    </row>
    <row r="330" spans="1:65" s="1" customFormat="1" ht="25.5" customHeight="1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 s="88"/>
      <c r="T330" s="67" t="s">
        <v>6</v>
      </c>
      <c r="U330" s="20" t="s">
        <v>18</v>
      </c>
      <c r="V330" s="17"/>
      <c r="W330" s="68" t="e">
        <f>V330*#REF!</f>
        <v>#REF!</v>
      </c>
      <c r="X330" s="68">
        <v>1E-05</v>
      </c>
      <c r="Y330" s="68" t="e">
        <f>X330*#REF!</f>
        <v>#REF!</v>
      </c>
      <c r="Z330" s="68">
        <v>0</v>
      </c>
      <c r="AA330" s="69" t="e">
        <f>Z330*#REF!</f>
        <v>#REF!</v>
      </c>
      <c r="AR330" s="12" t="s">
        <v>98</v>
      </c>
      <c r="AT330" s="12" t="s">
        <v>60</v>
      </c>
      <c r="AU330" s="12" t="s">
        <v>36</v>
      </c>
      <c r="AY330" s="12" t="s">
        <v>59</v>
      </c>
      <c r="BE330" s="39" t="e">
        <f>IF(U330="základní",#REF!,0)</f>
        <v>#REF!</v>
      </c>
      <c r="BF330" s="39">
        <f>IF(U330="snížená",#REF!,0)</f>
        <v>0</v>
      </c>
      <c r="BG330" s="39">
        <f>IF(U330="zákl. přenesená",#REF!,0)</f>
        <v>0</v>
      </c>
      <c r="BH330" s="39">
        <f>IF(U330="sníž. přenesená",#REF!,0)</f>
        <v>0</v>
      </c>
      <c r="BI330" s="39">
        <f>IF(U330="nulová",#REF!,0)</f>
        <v>0</v>
      </c>
      <c r="BJ330" s="12" t="s">
        <v>34</v>
      </c>
      <c r="BK330" s="39" t="e">
        <f>ROUND(#REF!*#REF!,2)</f>
        <v>#REF!</v>
      </c>
      <c r="BL330" s="12" t="s">
        <v>98</v>
      </c>
      <c r="BM330" s="12" t="s">
        <v>201</v>
      </c>
    </row>
    <row r="331" spans="1:51" s="5" customFormat="1" ht="16.5" customHeight="1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 s="70"/>
      <c r="T331" s="71"/>
      <c r="U331" s="70"/>
      <c r="V331" s="70"/>
      <c r="W331" s="70"/>
      <c r="X331" s="70"/>
      <c r="Y331" s="70"/>
      <c r="Z331" s="70"/>
      <c r="AA331" s="72"/>
      <c r="AT331" s="73" t="s">
        <v>63</v>
      </c>
      <c r="AU331" s="73" t="s">
        <v>36</v>
      </c>
      <c r="AV331" s="5" t="s">
        <v>36</v>
      </c>
      <c r="AW331" s="5" t="s">
        <v>14</v>
      </c>
      <c r="AX331" s="5" t="s">
        <v>32</v>
      </c>
      <c r="AY331" s="73" t="s">
        <v>59</v>
      </c>
    </row>
    <row r="332" spans="1:51" s="6" customFormat="1" ht="16.5" customHeight="1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 s="74"/>
      <c r="T332" s="75"/>
      <c r="U332" s="74"/>
      <c r="V332" s="74"/>
      <c r="W332" s="74"/>
      <c r="X332" s="74"/>
      <c r="Y332" s="74"/>
      <c r="Z332" s="74"/>
      <c r="AA332" s="76"/>
      <c r="AT332" s="77" t="s">
        <v>63</v>
      </c>
      <c r="AU332" s="77" t="s">
        <v>36</v>
      </c>
      <c r="AV332" s="6" t="s">
        <v>61</v>
      </c>
      <c r="AW332" s="6" t="s">
        <v>14</v>
      </c>
      <c r="AX332" s="6" t="s">
        <v>34</v>
      </c>
      <c r="AY332" s="77" t="s">
        <v>59</v>
      </c>
    </row>
    <row r="333" spans="1:65" s="1" customFormat="1" ht="25.5" customHeight="1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 s="88"/>
      <c r="T333" s="67" t="s">
        <v>6</v>
      </c>
      <c r="U333" s="20" t="s">
        <v>18</v>
      </c>
      <c r="V333" s="17"/>
      <c r="W333" s="68" t="e">
        <f>V333*#REF!</f>
        <v>#REF!</v>
      </c>
      <c r="X333" s="68">
        <v>1E-05</v>
      </c>
      <c r="Y333" s="68" t="e">
        <f>X333*#REF!</f>
        <v>#REF!</v>
      </c>
      <c r="Z333" s="68">
        <v>0</v>
      </c>
      <c r="AA333" s="69" t="e">
        <f>Z333*#REF!</f>
        <v>#REF!</v>
      </c>
      <c r="AR333" s="12" t="s">
        <v>98</v>
      </c>
      <c r="AT333" s="12" t="s">
        <v>60</v>
      </c>
      <c r="AU333" s="12" t="s">
        <v>36</v>
      </c>
      <c r="AY333" s="12" t="s">
        <v>59</v>
      </c>
      <c r="BE333" s="39" t="e">
        <f>IF(U333="základní",#REF!,0)</f>
        <v>#REF!</v>
      </c>
      <c r="BF333" s="39">
        <f>IF(U333="snížená",#REF!,0)</f>
        <v>0</v>
      </c>
      <c r="BG333" s="39">
        <f>IF(U333="zákl. přenesená",#REF!,0)</f>
        <v>0</v>
      </c>
      <c r="BH333" s="39">
        <f>IF(U333="sníž. přenesená",#REF!,0)</f>
        <v>0</v>
      </c>
      <c r="BI333" s="39">
        <f>IF(U333="nulová",#REF!,0)</f>
        <v>0</v>
      </c>
      <c r="BJ333" s="12" t="s">
        <v>34</v>
      </c>
      <c r="BK333" s="39" t="e">
        <f>ROUND(#REF!*#REF!,2)</f>
        <v>#REF!</v>
      </c>
      <c r="BL333" s="12" t="s">
        <v>98</v>
      </c>
      <c r="BM333" s="12" t="s">
        <v>202</v>
      </c>
    </row>
    <row r="334" spans="1:65" s="1" customFormat="1" ht="38.25" customHeight="1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 s="88"/>
      <c r="T334" s="67" t="s">
        <v>6</v>
      </c>
      <c r="U334" s="20" t="s">
        <v>18</v>
      </c>
      <c r="V334" s="17"/>
      <c r="W334" s="68" t="e">
        <f>V334*#REF!</f>
        <v>#REF!</v>
      </c>
      <c r="X334" s="68">
        <v>0.00026</v>
      </c>
      <c r="Y334" s="68" t="e">
        <f>X334*#REF!</f>
        <v>#REF!</v>
      </c>
      <c r="Z334" s="68">
        <v>0</v>
      </c>
      <c r="AA334" s="69" t="e">
        <f>Z334*#REF!</f>
        <v>#REF!</v>
      </c>
      <c r="AR334" s="12" t="s">
        <v>98</v>
      </c>
      <c r="AT334" s="12" t="s">
        <v>60</v>
      </c>
      <c r="AU334" s="12" t="s">
        <v>36</v>
      </c>
      <c r="AY334" s="12" t="s">
        <v>59</v>
      </c>
      <c r="BE334" s="39" t="e">
        <f>IF(U334="základní",#REF!,0)</f>
        <v>#REF!</v>
      </c>
      <c r="BF334" s="39">
        <f>IF(U334="snížená",#REF!,0)</f>
        <v>0</v>
      </c>
      <c r="BG334" s="39">
        <f>IF(U334="zákl. přenesená",#REF!,0)</f>
        <v>0</v>
      </c>
      <c r="BH334" s="39">
        <f>IF(U334="sníž. přenesená",#REF!,0)</f>
        <v>0</v>
      </c>
      <c r="BI334" s="39">
        <f>IF(U334="nulová",#REF!,0)</f>
        <v>0</v>
      </c>
      <c r="BJ334" s="12" t="s">
        <v>34</v>
      </c>
      <c r="BK334" s="39" t="e">
        <f>ROUND(#REF!*#REF!,2)</f>
        <v>#REF!</v>
      </c>
      <c r="BL334" s="12" t="s">
        <v>98</v>
      </c>
      <c r="BM334" s="12" t="s">
        <v>203</v>
      </c>
    </row>
    <row r="335" spans="1:51" s="5" customFormat="1" ht="16.5" customHeight="1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 s="70"/>
      <c r="T335" s="71"/>
      <c r="U335" s="70"/>
      <c r="V335" s="70"/>
      <c r="W335" s="70"/>
      <c r="X335" s="70"/>
      <c r="Y335" s="70"/>
      <c r="Z335" s="70"/>
      <c r="AA335" s="72"/>
      <c r="AT335" s="73" t="s">
        <v>63</v>
      </c>
      <c r="AU335" s="73" t="s">
        <v>36</v>
      </c>
      <c r="AV335" s="5" t="s">
        <v>36</v>
      </c>
      <c r="AW335" s="5" t="s">
        <v>14</v>
      </c>
      <c r="AX335" s="5" t="s">
        <v>32</v>
      </c>
      <c r="AY335" s="73" t="s">
        <v>59</v>
      </c>
    </row>
    <row r="336" spans="1:51" s="6" customFormat="1" ht="16.5" customHeight="1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 s="74"/>
      <c r="T336" s="75"/>
      <c r="U336" s="74"/>
      <c r="V336" s="74"/>
      <c r="W336" s="74"/>
      <c r="X336" s="74"/>
      <c r="Y336" s="74"/>
      <c r="Z336" s="74"/>
      <c r="AA336" s="76"/>
      <c r="AT336" s="77" t="s">
        <v>63</v>
      </c>
      <c r="AU336" s="77" t="s">
        <v>36</v>
      </c>
      <c r="AV336" s="6" t="s">
        <v>61</v>
      </c>
      <c r="AW336" s="6" t="s">
        <v>14</v>
      </c>
      <c r="AX336" s="6" t="s">
        <v>34</v>
      </c>
      <c r="AY336" s="77" t="s">
        <v>59</v>
      </c>
    </row>
    <row r="337" spans="1:65" s="1" customFormat="1" ht="38.25" customHeight="1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 s="88"/>
      <c r="T337" s="67" t="s">
        <v>6</v>
      </c>
      <c r="U337" s="20" t="s">
        <v>18</v>
      </c>
      <c r="V337" s="17"/>
      <c r="W337" s="68" t="e">
        <f>V337*#REF!</f>
        <v>#REF!</v>
      </c>
      <c r="X337" s="68">
        <v>0.00026</v>
      </c>
      <c r="Y337" s="68" t="e">
        <f>X337*#REF!</f>
        <v>#REF!</v>
      </c>
      <c r="Z337" s="68">
        <v>0</v>
      </c>
      <c r="AA337" s="69" t="e">
        <f>Z337*#REF!</f>
        <v>#REF!</v>
      </c>
      <c r="AR337" s="12" t="s">
        <v>98</v>
      </c>
      <c r="AT337" s="12" t="s">
        <v>60</v>
      </c>
      <c r="AU337" s="12" t="s">
        <v>36</v>
      </c>
      <c r="AY337" s="12" t="s">
        <v>59</v>
      </c>
      <c r="BE337" s="39" t="e">
        <f>IF(U337="základní",#REF!,0)</f>
        <v>#REF!</v>
      </c>
      <c r="BF337" s="39">
        <f>IF(U337="snížená",#REF!,0)</f>
        <v>0</v>
      </c>
      <c r="BG337" s="39">
        <f>IF(U337="zákl. přenesená",#REF!,0)</f>
        <v>0</v>
      </c>
      <c r="BH337" s="39">
        <f>IF(U337="sníž. přenesená",#REF!,0)</f>
        <v>0</v>
      </c>
      <c r="BI337" s="39">
        <f>IF(U337="nulová",#REF!,0)</f>
        <v>0</v>
      </c>
      <c r="BJ337" s="12" t="s">
        <v>34</v>
      </c>
      <c r="BK337" s="39" t="e">
        <f>ROUND(#REF!*#REF!,2)</f>
        <v>#REF!</v>
      </c>
      <c r="BL337" s="12" t="s">
        <v>98</v>
      </c>
      <c r="BM337" s="12" t="s">
        <v>204</v>
      </c>
    </row>
    <row r="338" spans="1:51" s="5" customFormat="1" ht="16.5" customHeight="1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 s="70"/>
      <c r="T338" s="71"/>
      <c r="U338" s="70"/>
      <c r="V338" s="70"/>
      <c r="W338" s="70"/>
      <c r="X338" s="70"/>
      <c r="Y338" s="70"/>
      <c r="Z338" s="70"/>
      <c r="AA338" s="72"/>
      <c r="AT338" s="73" t="s">
        <v>63</v>
      </c>
      <c r="AU338" s="73" t="s">
        <v>36</v>
      </c>
      <c r="AV338" s="5" t="s">
        <v>36</v>
      </c>
      <c r="AW338" s="5" t="s">
        <v>14</v>
      </c>
      <c r="AX338" s="5" t="s">
        <v>34</v>
      </c>
      <c r="AY338" s="73" t="s">
        <v>59</v>
      </c>
    </row>
    <row r="339" spans="1:63" s="1" customFormat="1" ht="49.9" customHeight="1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 s="88"/>
      <c r="T339" s="49"/>
      <c r="U339" s="17"/>
      <c r="V339" s="17"/>
      <c r="W339" s="17"/>
      <c r="X339" s="17"/>
      <c r="Y339" s="17"/>
      <c r="Z339" s="17"/>
      <c r="AA339" s="33"/>
      <c r="AT339" s="12" t="s">
        <v>31</v>
      </c>
      <c r="AU339" s="12" t="s">
        <v>32</v>
      </c>
      <c r="AY339" s="12" t="s">
        <v>205</v>
      </c>
      <c r="BK339" s="39" t="e">
        <f>SUM(BK340:BK344)</f>
        <v>#REF!</v>
      </c>
    </row>
    <row r="340" spans="1:63" s="1" customFormat="1" ht="22.35" customHeight="1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 s="88"/>
      <c r="T340" s="67" t="s">
        <v>6</v>
      </c>
      <c r="U340" s="78" t="s">
        <v>18</v>
      </c>
      <c r="V340" s="17"/>
      <c r="W340" s="17"/>
      <c r="X340" s="17"/>
      <c r="Y340" s="17"/>
      <c r="Z340" s="17"/>
      <c r="AA340" s="33"/>
      <c r="AT340" s="12" t="s">
        <v>205</v>
      </c>
      <c r="AU340" s="12" t="s">
        <v>34</v>
      </c>
      <c r="AY340" s="12" t="s">
        <v>205</v>
      </c>
      <c r="BE340" s="39" t="e">
        <f>IF(U340="základní",#REF!,0)</f>
        <v>#REF!</v>
      </c>
      <c r="BF340" s="39">
        <f>IF(U340="snížená",#REF!,0)</f>
        <v>0</v>
      </c>
      <c r="BG340" s="39">
        <f>IF(U340="zákl. přenesená",#REF!,0)</f>
        <v>0</v>
      </c>
      <c r="BH340" s="39">
        <f>IF(U340="sníž. přenesená",#REF!,0)</f>
        <v>0</v>
      </c>
      <c r="BI340" s="39">
        <f>IF(U340="nulová",#REF!,0)</f>
        <v>0</v>
      </c>
      <c r="BJ340" s="12" t="s">
        <v>34</v>
      </c>
      <c r="BK340" s="39" t="e">
        <f>#REF!*#REF!</f>
        <v>#REF!</v>
      </c>
    </row>
    <row r="341" spans="1:63" s="1" customFormat="1" ht="22.35" customHeight="1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 s="88"/>
      <c r="T341" s="67" t="s">
        <v>6</v>
      </c>
      <c r="U341" s="78" t="s">
        <v>18</v>
      </c>
      <c r="V341" s="17"/>
      <c r="W341" s="17"/>
      <c r="X341" s="17"/>
      <c r="Y341" s="17"/>
      <c r="Z341" s="17"/>
      <c r="AA341" s="33"/>
      <c r="AT341" s="12" t="s">
        <v>205</v>
      </c>
      <c r="AU341" s="12" t="s">
        <v>34</v>
      </c>
      <c r="AY341" s="12" t="s">
        <v>205</v>
      </c>
      <c r="BE341" s="39" t="e">
        <f>IF(U341="základní",#REF!,0)</f>
        <v>#REF!</v>
      </c>
      <c r="BF341" s="39">
        <f>IF(U341="snížená",#REF!,0)</f>
        <v>0</v>
      </c>
      <c r="BG341" s="39">
        <f>IF(U341="zákl. přenesená",#REF!,0)</f>
        <v>0</v>
      </c>
      <c r="BH341" s="39">
        <f>IF(U341="sníž. přenesená",#REF!,0)</f>
        <v>0</v>
      </c>
      <c r="BI341" s="39">
        <f>IF(U341="nulová",#REF!,0)</f>
        <v>0</v>
      </c>
      <c r="BJ341" s="12" t="s">
        <v>34</v>
      </c>
      <c r="BK341" s="39" t="e">
        <f>#REF!*#REF!</f>
        <v>#REF!</v>
      </c>
    </row>
    <row r="342" spans="1:63" s="1" customFormat="1" ht="22.35" customHeight="1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 s="88"/>
      <c r="T342" s="67" t="s">
        <v>6</v>
      </c>
      <c r="U342" s="78" t="s">
        <v>18</v>
      </c>
      <c r="V342" s="17"/>
      <c r="W342" s="17"/>
      <c r="X342" s="17"/>
      <c r="Y342" s="17"/>
      <c r="Z342" s="17"/>
      <c r="AA342" s="33"/>
      <c r="AT342" s="12" t="s">
        <v>205</v>
      </c>
      <c r="AU342" s="12" t="s">
        <v>34</v>
      </c>
      <c r="AY342" s="12" t="s">
        <v>205</v>
      </c>
      <c r="BE342" s="39" t="e">
        <f>IF(U342="základní",#REF!,0)</f>
        <v>#REF!</v>
      </c>
      <c r="BF342" s="39">
        <f>IF(U342="snížená",#REF!,0)</f>
        <v>0</v>
      </c>
      <c r="BG342" s="39">
        <f>IF(U342="zákl. přenesená",#REF!,0)</f>
        <v>0</v>
      </c>
      <c r="BH342" s="39">
        <f>IF(U342="sníž. přenesená",#REF!,0)</f>
        <v>0</v>
      </c>
      <c r="BI342" s="39">
        <f>IF(U342="nulová",#REF!,0)</f>
        <v>0</v>
      </c>
      <c r="BJ342" s="12" t="s">
        <v>34</v>
      </c>
      <c r="BK342" s="39" t="e">
        <f>#REF!*#REF!</f>
        <v>#REF!</v>
      </c>
    </row>
    <row r="343" spans="1:63" s="1" customFormat="1" ht="22.35" customHeight="1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 s="88"/>
      <c r="T343" s="67" t="s">
        <v>6</v>
      </c>
      <c r="U343" s="78" t="s">
        <v>18</v>
      </c>
      <c r="V343" s="17"/>
      <c r="W343" s="17"/>
      <c r="X343" s="17"/>
      <c r="Y343" s="17"/>
      <c r="Z343" s="17"/>
      <c r="AA343" s="33"/>
      <c r="AT343" s="12" t="s">
        <v>205</v>
      </c>
      <c r="AU343" s="12" t="s">
        <v>34</v>
      </c>
      <c r="AY343" s="12" t="s">
        <v>205</v>
      </c>
      <c r="BE343" s="39" t="e">
        <f>IF(U343="základní",#REF!,0)</f>
        <v>#REF!</v>
      </c>
      <c r="BF343" s="39">
        <f>IF(U343="snížená",#REF!,0)</f>
        <v>0</v>
      </c>
      <c r="BG343" s="39">
        <f>IF(U343="zákl. přenesená",#REF!,0)</f>
        <v>0</v>
      </c>
      <c r="BH343" s="39">
        <f>IF(U343="sníž. přenesená",#REF!,0)</f>
        <v>0</v>
      </c>
      <c r="BI343" s="39">
        <f>IF(U343="nulová",#REF!,0)</f>
        <v>0</v>
      </c>
      <c r="BJ343" s="12" t="s">
        <v>34</v>
      </c>
      <c r="BK343" s="39" t="e">
        <f>#REF!*#REF!</f>
        <v>#REF!</v>
      </c>
    </row>
    <row r="344" spans="1:63" s="1" customFormat="1" ht="22.35" customHeight="1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 s="88"/>
      <c r="T344" s="67" t="s">
        <v>6</v>
      </c>
      <c r="U344" s="78" t="s">
        <v>18</v>
      </c>
      <c r="V344" s="29"/>
      <c r="W344" s="29"/>
      <c r="X344" s="29"/>
      <c r="Y344" s="29"/>
      <c r="Z344" s="29"/>
      <c r="AA344" s="31"/>
      <c r="AT344" s="12" t="s">
        <v>205</v>
      </c>
      <c r="AU344" s="12" t="s">
        <v>34</v>
      </c>
      <c r="AY344" s="12" t="s">
        <v>205</v>
      </c>
      <c r="BE344" s="39" t="e">
        <f>IF(U344="základní",#REF!,0)</f>
        <v>#REF!</v>
      </c>
      <c r="BF344" s="39">
        <f>IF(U344="snížená",#REF!,0)</f>
        <v>0</v>
      </c>
      <c r="BG344" s="39">
        <f>IF(U344="zákl. přenesená",#REF!,0)</f>
        <v>0</v>
      </c>
      <c r="BH344" s="39">
        <f>IF(U344="sníž. přenesená",#REF!,0)</f>
        <v>0</v>
      </c>
      <c r="BI344" s="39">
        <f>IF(U344="nulová",#REF!,0)</f>
        <v>0</v>
      </c>
      <c r="BJ344" s="12" t="s">
        <v>34</v>
      </c>
      <c r="BK344" s="39" t="e">
        <f>#REF!*#REF!</f>
        <v>#REF!</v>
      </c>
    </row>
    <row r="345" spans="1:18" s="1" customFormat="1" ht="6.95" customHeight="1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 s="88"/>
    </row>
  </sheetData>
  <sheetProtection formatColumns="0" formatRows="0"/>
  <mergeCells count="128">
    <mergeCell ref="M17:P17"/>
    <mergeCell ref="M18:P18"/>
    <mergeCell ref="M20:P20"/>
    <mergeCell ref="H23:J23"/>
    <mergeCell ref="M23:P23"/>
    <mergeCell ref="H24:J24"/>
    <mergeCell ref="C2:Q2"/>
    <mergeCell ref="C4:Q4"/>
    <mergeCell ref="F6:P6"/>
    <mergeCell ref="O7:P7"/>
    <mergeCell ref="O12:P12"/>
    <mergeCell ref="E13:L13"/>
    <mergeCell ref="O13:P13"/>
    <mergeCell ref="O9:P9"/>
    <mergeCell ref="O10:P10"/>
    <mergeCell ref="M52:Q52"/>
    <mergeCell ref="N57:Q57"/>
    <mergeCell ref="N58:Q58"/>
    <mergeCell ref="M53:Q53"/>
    <mergeCell ref="C55:G55"/>
    <mergeCell ref="N55:Q55"/>
    <mergeCell ref="F48:P48"/>
    <mergeCell ref="H22:J22"/>
    <mergeCell ref="M22:P22"/>
    <mergeCell ref="M25:P25"/>
    <mergeCell ref="L27:P27"/>
    <mergeCell ref="M24:P24"/>
    <mergeCell ref="M50:P50"/>
    <mergeCell ref="H25:J25"/>
    <mergeCell ref="C46:Q46"/>
    <mergeCell ref="F27:H27"/>
    <mergeCell ref="F83:I83"/>
    <mergeCell ref="M75:Q75"/>
    <mergeCell ref="C68:Q68"/>
    <mergeCell ref="N59:Q59"/>
    <mergeCell ref="L83:M83"/>
    <mergeCell ref="N83:Q83"/>
    <mergeCell ref="F81:I81"/>
    <mergeCell ref="L81:M81"/>
    <mergeCell ref="N81:Q81"/>
    <mergeCell ref="L62:Q62"/>
    <mergeCell ref="F82:I82"/>
    <mergeCell ref="L82:M82"/>
    <mergeCell ref="N82:Q82"/>
    <mergeCell ref="N79:Q79"/>
    <mergeCell ref="N80:Q80"/>
    <mergeCell ref="N77:Q77"/>
    <mergeCell ref="M74:Q74"/>
    <mergeCell ref="F77:I77"/>
    <mergeCell ref="L77:M77"/>
    <mergeCell ref="F70:P70"/>
    <mergeCell ref="M72:P72"/>
    <mergeCell ref="N84:Q84"/>
    <mergeCell ref="F85:I85"/>
    <mergeCell ref="L85:M85"/>
    <mergeCell ref="N85:Q85"/>
    <mergeCell ref="F84:I84"/>
    <mergeCell ref="L84:M84"/>
    <mergeCell ref="N88:Q88"/>
    <mergeCell ref="F89:I89"/>
    <mergeCell ref="L89:M89"/>
    <mergeCell ref="N97:Q97"/>
    <mergeCell ref="N95:Q95"/>
    <mergeCell ref="L95:M95"/>
    <mergeCell ref="L97:M97"/>
    <mergeCell ref="N94:Q94"/>
    <mergeCell ref="F99:I99"/>
    <mergeCell ref="F90:I90"/>
    <mergeCell ref="L90:M90"/>
    <mergeCell ref="F86:I86"/>
    <mergeCell ref="L86:M86"/>
    <mergeCell ref="N90:Q90"/>
    <mergeCell ref="F97:I97"/>
    <mergeCell ref="L96:M96"/>
    <mergeCell ref="F95:I95"/>
    <mergeCell ref="F91:I91"/>
    <mergeCell ref="L91:M91"/>
    <mergeCell ref="N91:Q91"/>
    <mergeCell ref="N89:Q89"/>
    <mergeCell ref="N86:Q86"/>
    <mergeCell ref="F87:I87"/>
    <mergeCell ref="L87:M87"/>
    <mergeCell ref="N87:Q87"/>
    <mergeCell ref="F88:I88"/>
    <mergeCell ref="L88:M88"/>
    <mergeCell ref="N96:Q96"/>
    <mergeCell ref="F92:I92"/>
    <mergeCell ref="L92:M92"/>
    <mergeCell ref="N92:Q92"/>
    <mergeCell ref="F93:I93"/>
    <mergeCell ref="L93:M93"/>
    <mergeCell ref="N93:Q93"/>
    <mergeCell ref="F96:I96"/>
    <mergeCell ref="F94:I94"/>
    <mergeCell ref="L94:M94"/>
    <mergeCell ref="F103:I103"/>
    <mergeCell ref="L103:M103"/>
    <mergeCell ref="N103:Q103"/>
    <mergeCell ref="F100:I100"/>
    <mergeCell ref="L98:M98"/>
    <mergeCell ref="N98:Q98"/>
    <mergeCell ref="L99:M99"/>
    <mergeCell ref="N99:Q99"/>
    <mergeCell ref="F98:I98"/>
    <mergeCell ref="H1:K1"/>
    <mergeCell ref="S2:AC2"/>
    <mergeCell ref="N106:Q106"/>
    <mergeCell ref="N78:Q78"/>
    <mergeCell ref="N108:Q108"/>
    <mergeCell ref="F107:I107"/>
    <mergeCell ref="L107:M107"/>
    <mergeCell ref="N107:Q107"/>
    <mergeCell ref="F106:I106"/>
    <mergeCell ref="L106:M106"/>
    <mergeCell ref="N105:Q105"/>
    <mergeCell ref="F104:I104"/>
    <mergeCell ref="L104:M104"/>
    <mergeCell ref="N104:Q104"/>
    <mergeCell ref="F105:I105"/>
    <mergeCell ref="L105:M105"/>
    <mergeCell ref="N100:Q100"/>
    <mergeCell ref="L101:M101"/>
    <mergeCell ref="F102:I102"/>
    <mergeCell ref="F101:I101"/>
    <mergeCell ref="N101:Q101"/>
    <mergeCell ref="L100:M100"/>
    <mergeCell ref="L102:M102"/>
    <mergeCell ref="N102:Q102"/>
  </mergeCells>
  <dataValidations count="1" disablePrompts="1">
    <dataValidation type="list" allowBlank="1" showInputMessage="1" showErrorMessage="1" error="Povoleny jsou hodnoty základní, snížená, zákl. přenesená, sníž. přenesená, nulová." sqref="U340:U345">
      <formula1>"základní, snížená, zákl. přenesená, sníž. přenesená, nulová"</formula1>
    </dataValidation>
  </dataValidations>
  <hyperlinks>
    <hyperlink ref="F1:G1" location="C2" display="1) Krycí list rozpočtu"/>
    <hyperlink ref="H1:K1" location="C85" display="2) Rekapitulace rozpočtu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DESKTOP-NOGK7GE\Marek Raska</dc:creator>
  <cp:keywords/>
  <dc:description/>
  <cp:lastModifiedBy>Vojtová</cp:lastModifiedBy>
  <cp:lastPrinted>2020-09-22T06:42:21Z</cp:lastPrinted>
  <dcterms:created xsi:type="dcterms:W3CDTF">2018-11-16T15:54:57Z</dcterms:created>
  <dcterms:modified xsi:type="dcterms:W3CDTF">2021-05-25T09:46:42Z</dcterms:modified>
  <cp:category/>
  <cp:version/>
  <cp:contentType/>
  <cp:contentStatus/>
</cp:coreProperties>
</file>