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01 - Chodba 1.NP - P1" sheetId="2" r:id="rId2"/>
    <sheet name="02 - Chodba 2.NP - P1" sheetId="3" r:id="rId3"/>
    <sheet name="03 - Chodba 3.NP - P1" sheetId="4" r:id="rId4"/>
    <sheet name="04 - Chodba 4.NP - P1" sheetId="5" r:id="rId5"/>
    <sheet name="05 - Chodba 5.NP - P1" sheetId="6" r:id="rId6"/>
    <sheet name="06 - Chodba 6.NP - P1" sheetId="7" r:id="rId7"/>
    <sheet name="07 - Chodba 7.NP - P1" sheetId="8" r:id="rId8"/>
  </sheets>
  <definedNames>
    <definedName name="_xlnm.Print_Area" localSheetId="0">'Rekapitulace stavby'!$D$4:$AO$76,'Rekapitulace stavby'!$C$82:$AQ$102</definedName>
    <definedName name="_xlnm._FilterDatabase" localSheetId="1" hidden="1">'01 - Chodba 1.NP - P1'!$C$123:$K$160</definedName>
    <definedName name="_xlnm.Print_Area" localSheetId="1">'01 - Chodba 1.NP - P1'!$C$4:$J$76,'01 - Chodba 1.NP - P1'!$C$82:$J$105,'01 - Chodba 1.NP - P1'!$C$111:$K$160</definedName>
    <definedName name="_xlnm._FilterDatabase" localSheetId="2" hidden="1">'02 - Chodba 2.NP - P1'!$C$123:$K$160</definedName>
    <definedName name="_xlnm.Print_Area" localSheetId="2">'02 - Chodba 2.NP - P1'!$C$4:$J$76,'02 - Chodba 2.NP - P1'!$C$82:$J$105,'02 - Chodba 2.NP - P1'!$C$111:$K$160</definedName>
    <definedName name="_xlnm._FilterDatabase" localSheetId="3" hidden="1">'03 - Chodba 3.NP - P1'!$C$123:$K$160</definedName>
    <definedName name="_xlnm.Print_Area" localSheetId="3">'03 - Chodba 3.NP - P1'!$C$4:$J$76,'03 - Chodba 3.NP - P1'!$C$82:$J$105,'03 - Chodba 3.NP - P1'!$C$111:$K$160</definedName>
    <definedName name="_xlnm._FilterDatabase" localSheetId="4" hidden="1">'04 - Chodba 4.NP - P1'!$C$123:$K$160</definedName>
    <definedName name="_xlnm.Print_Area" localSheetId="4">'04 - Chodba 4.NP - P1'!$C$4:$J$76,'04 - Chodba 4.NP - P1'!$C$82:$J$105,'04 - Chodba 4.NP - P1'!$C$111:$K$160</definedName>
    <definedName name="_xlnm._FilterDatabase" localSheetId="5" hidden="1">'05 - Chodba 5.NP - P1'!$C$123:$K$160</definedName>
    <definedName name="_xlnm.Print_Area" localSheetId="5">'05 - Chodba 5.NP - P1'!$C$4:$J$76,'05 - Chodba 5.NP - P1'!$C$82:$J$105,'05 - Chodba 5.NP - P1'!$C$111:$K$160</definedName>
    <definedName name="_xlnm._FilterDatabase" localSheetId="6" hidden="1">'06 - Chodba 6.NP - P1'!$C$123:$K$160</definedName>
    <definedName name="_xlnm.Print_Area" localSheetId="6">'06 - Chodba 6.NP - P1'!$C$4:$J$76,'06 - Chodba 6.NP - P1'!$C$82:$J$105,'06 - Chodba 6.NP - P1'!$C$111:$K$160</definedName>
    <definedName name="_xlnm._FilterDatabase" localSheetId="7" hidden="1">'07 - Chodba 7.NP - P1'!$C$123:$K$160</definedName>
    <definedName name="_xlnm.Print_Area" localSheetId="7">'07 - Chodba 7.NP - P1'!$C$4:$J$76,'07 - Chodba 7.NP - P1'!$C$82:$J$105,'07 - Chodba 7.NP - P1'!$C$111:$K$160</definedName>
    <definedName name="_xlnm.Print_Titles" localSheetId="0">'Rekapitulace stavby'!$92:$92</definedName>
    <definedName name="_xlnm.Print_Titles" localSheetId="1">'01 - Chodba 1.NP - P1'!$123:$123</definedName>
    <definedName name="_xlnm.Print_Titles" localSheetId="2">'02 - Chodba 2.NP - P1'!$123:$123</definedName>
    <definedName name="_xlnm.Print_Titles" localSheetId="3">'03 - Chodba 3.NP - P1'!$123:$123</definedName>
    <definedName name="_xlnm.Print_Titles" localSheetId="4">'04 - Chodba 4.NP - P1'!$123:$123</definedName>
    <definedName name="_xlnm.Print_Titles" localSheetId="5">'05 - Chodba 5.NP - P1'!$123:$123</definedName>
    <definedName name="_xlnm.Print_Titles" localSheetId="6">'06 - Chodba 6.NP - P1'!$123:$123</definedName>
    <definedName name="_xlnm.Print_Titles" localSheetId="7">'07 - Chodba 7.NP - P1'!$123:$123</definedName>
  </definedNames>
  <calcPr fullCalcOnLoad="1"/>
</workbook>
</file>

<file path=xl/sharedStrings.xml><?xml version="1.0" encoding="utf-8"?>
<sst xmlns="http://schemas.openxmlformats.org/spreadsheetml/2006/main" count="3820" uniqueCount="258">
  <si>
    <t>Export Komplet</t>
  </si>
  <si>
    <t/>
  </si>
  <si>
    <t>2.0</t>
  </si>
  <si>
    <t>ZAMOK</t>
  </si>
  <si>
    <t>False</t>
  </si>
  <si>
    <t>{fe61a210-72c7-4c3d-9088-892d4b378bf1}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</si>
  <si>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</si>
  <si>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</si>
  <si>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</si>
  <si>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</si>
  <si>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</si>
  <si>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</si>
  <si>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</si>
  <si>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</si>
  <si>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202009-3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</si>
  <si>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</si>
  <si>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</si>
  <si>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Nová podlaha chodeb LINOLEUM - PAVILON 1</t>
  </si>
  <si>
    <t>KSO:</t>
  </si>
  <si>
    <t>CC-CZ:</t>
  </si>
  <si>
    <t>Místo:</t>
  </si>
  <si>
    <t>Sedlčany</t>
  </si>
  <si>
    <t>Datum:</t>
  </si>
  <si>
    <t>15. 9. 2020</t>
  </si>
  <si>
    <t>Zadavatel:</t>
  </si>
  <si>
    <t>IČ:</t>
  </si>
  <si>
    <t>42727227</t>
  </si>
  <si>
    <t>Domov Sedlčany - poskytovatel soc. služeb</t>
  </si>
  <si>
    <t>DIČ:</t>
  </si>
  <si>
    <t>CZ42727227</t>
  </si>
  <si>
    <t>Uchazeč:</t>
  </si>
  <si>
    <t>Vyplň údaj</t>
  </si>
  <si>
    <t>Projektant:</t>
  </si>
  <si>
    <t>27574733</t>
  </si>
  <si>
    <t>JC Stavitelství s.r.o.</t>
  </si>
  <si>
    <t>CZ27574733</t>
  </si>
  <si>
    <t>True</t>
  </si>
  <si>
    <t>Zpracovatel:</t>
  </si>
  <si>
    <t>Ing. Jan Čanda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</si>
  <si>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</si>
  <si>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</si>
  <si>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</si>
  <si>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</si>
  <si>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</si>
  <si>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</si>
  <si>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</si>
  <si>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</si>
  <si>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</si>
  <si>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</si>
  <si>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</si>
  <si>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</si>
  <si>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</si>
  <si>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</si>
  <si>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</si>
  <si>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</si>
  <si>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</si>
  <si>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</si>
  <si>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</si>
  <si>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</si>
  <si>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</si>
  <si>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</si>
  <si>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</si>
  <si>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</si>
  <si>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</si>
  <si>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</si>
  <si>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</si>
  <si>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</si>
  <si>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</si>
  <si>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</si>
  <si>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</si>
  <si>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</si>
  <si>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</si>
  <si>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</si>
  <si>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</si>
  <si>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</si>
  <si>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</si>
  <si>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</si>
  <si>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</si>
  <si>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</si>
  <si>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</si>
  <si>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</si>
  <si>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</si>
  <si>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</si>
  <si>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</si>
  <si>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</si>
  <si>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</si>
  <si>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Chodba 1.NP - P1</t>
  </si>
  <si>
    <t>STA</t>
  </si>
  <si>
    <t>1</t>
  </si>
  <si>
    <t>{63c46610-2d8f-46fe-a873-6194b84f74a1}</t>
  </si>
  <si>
    <t>02</t>
  </si>
  <si>
    <t>Chodba 2.NP - P1</t>
  </si>
  <si>
    <t>{715a16f1-e676-4c7d-ab42-c376a969c44a}</t>
  </si>
  <si>
    <t>03</t>
  </si>
  <si>
    <t>Chodba 3.NP - P1</t>
  </si>
  <si>
    <t>{49748e19-b193-47a1-b1fb-7724e12708a3}</t>
  </si>
  <si>
    <t>04</t>
  </si>
  <si>
    <t>Chodba 4.NP - P1</t>
  </si>
  <si>
    <t>{bfde43d9-8bd7-4480-a3f0-1f183cd1f063}</t>
  </si>
  <si>
    <t>05</t>
  </si>
  <si>
    <t>Chodba 5.NP - P1</t>
  </si>
  <si>
    <t>{75442222-91e1-47a6-9a68-24db17001d04}</t>
  </si>
  <si>
    <t>06</t>
  </si>
  <si>
    <t>Chodba 6.NP - P1</t>
  </si>
  <si>
    <t>{8d10bb0b-9a3d-4a1f-86e3-c28f0d5ed6a1}</t>
  </si>
  <si>
    <t>07</t>
  </si>
  <si>
    <t>Chodba 7.NP - P1</t>
  </si>
  <si>
    <t>{67e6af4d-84c9-4e8c-83b0-3a1bf56649b6}</t>
  </si>
  <si>
    <t>KRYCÍ LIST SOUPISU PRACÍ</t>
  </si>
  <si>
    <t>Objekt:</t>
  </si>
  <si>
    <t>01 - Chodba 1.NP - P1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</si>
  <si>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</si>
  <si>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</si>
  <si>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</si>
  <si>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</si>
  <si>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</si>
  <si>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</si>
  <si>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</si>
  <si>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</si>
  <si>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</si>
  <si>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</si>
  <si>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</si>
  <si>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</si>
  <si>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</si>
  <si>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</si>
  <si>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</si>
  <si>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</si>
  <si>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</si>
  <si>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</si>
  <si>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</si>
  <si>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</si>
  <si>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</si>
  <si>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</si>
  <si>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</si>
  <si>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</si>
  <si>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</si>
  <si>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</si>
  <si>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</si>
  <si>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</si>
  <si>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</si>
  <si>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</si>
  <si>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771</t>
  </si>
  <si>
    <t>Podlahy z dlaždic</t>
  </si>
  <si>
    <t>K</t>
  </si>
  <si>
    <t>771473810</t>
  </si>
  <si>
    <t>Demontáž soklíků z dlaždic keramických lepených rovných</t>
  </si>
  <si>
    <t>m</t>
  </si>
  <si>
    <t>16</t>
  </si>
  <si>
    <t>1580410757</t>
  </si>
  <si>
    <t>619995001</t>
  </si>
  <si>
    <t>Začištění omítek po demontáži soklů dlažeb</t>
  </si>
  <si>
    <t>1750903352</t>
  </si>
  <si>
    <t>3</t>
  </si>
  <si>
    <t>997-001</t>
  </si>
  <si>
    <t>Likvidace a odvoz suti a odpadu ze stavby</t>
  </si>
  <si>
    <t>kpl</t>
  </si>
  <si>
    <t>1976729122</t>
  </si>
  <si>
    <t>776</t>
  </si>
  <si>
    <t>Podlahy povlakové</t>
  </si>
  <si>
    <t>4</t>
  </si>
  <si>
    <t>776111311</t>
  </si>
  <si>
    <t>Vysátí podkladu povlakových podlah</t>
  </si>
  <si>
    <t>m2</t>
  </si>
  <si>
    <t>367803489</t>
  </si>
  <si>
    <t>5</t>
  </si>
  <si>
    <t>776121321</t>
  </si>
  <si>
    <t>Penetrace savého podkladu povlakových podlah neředěná</t>
  </si>
  <si>
    <t>-314382802</t>
  </si>
  <si>
    <t>6</t>
  </si>
  <si>
    <t>776141124</t>
  </si>
  <si>
    <t>Vyrovnání podkladu povlakových podlah stěrkou pevnosti 30 MPa tl 20 mm, vč. tmelů a stavební přípomoci</t>
  </si>
  <si>
    <t>-885013846</t>
  </si>
  <si>
    <t>7</t>
  </si>
  <si>
    <t>776251311</t>
  </si>
  <si>
    <t>Lepení pásů z přírodního linolea (marmolea) 2-složkovým lepidlem</t>
  </si>
  <si>
    <t>203458656</t>
  </si>
  <si>
    <t>VV</t>
  </si>
  <si>
    <t>65,25+54,8*0,15</t>
  </si>
  <si>
    <t>8</t>
  </si>
  <si>
    <t>M</t>
  </si>
  <si>
    <t>607561110</t>
  </si>
  <si>
    <t>krytina podlahová Marmoleum, šířka 2 m, tl. 2,5 mm (referenční MARMOLEUM Home H33)</t>
  </si>
  <si>
    <t>32</t>
  </si>
  <si>
    <t>-1706552939</t>
  </si>
  <si>
    <t>73,47*1,1 'Přepočtené koeficientem množství</t>
  </si>
  <si>
    <t>9</t>
  </si>
  <si>
    <t>776251411</t>
  </si>
  <si>
    <t>Spoj podlah z přírodního linolea (marmolea) svařováním za tepla</t>
  </si>
  <si>
    <t>896106943</t>
  </si>
  <si>
    <t>10</t>
  </si>
  <si>
    <t>776411111</t>
  </si>
  <si>
    <t>Montáž obvodových soklíků výšky do 80 mm</t>
  </si>
  <si>
    <t>328812674</t>
  </si>
  <si>
    <t>66,00-6*0,80-3,30-2*1,00-1,10</t>
  </si>
  <si>
    <t>11</t>
  </si>
  <si>
    <t>283421400</t>
  </si>
  <si>
    <t>lišty ukončovací pro sokly délka 2,5 m barva bílá</t>
  </si>
  <si>
    <t>1696398306</t>
  </si>
  <si>
    <t>58,0816110227875*1,02 'Přepočtené koeficientem množství</t>
  </si>
  <si>
    <t>12</t>
  </si>
  <si>
    <t>776421211</t>
  </si>
  <si>
    <t>Montáž schodišťových samolepících lišt</t>
  </si>
  <si>
    <t>845056709</t>
  </si>
  <si>
    <t>1,50*2</t>
  </si>
  <si>
    <t>13</t>
  </si>
  <si>
    <t>28342160</t>
  </si>
  <si>
    <t>hrana schodová s lemovým ukončením z PVC 30x35x3mm</t>
  </si>
  <si>
    <t>329786008</t>
  </si>
  <si>
    <t>3*1,02 'Přepočtené koeficientem množství</t>
  </si>
  <si>
    <t>14</t>
  </si>
  <si>
    <t>776421312</t>
  </si>
  <si>
    <t>Montáž přechodových šroubovaných lišt</t>
  </si>
  <si>
    <t>773865843</t>
  </si>
  <si>
    <t>6*0,80</t>
  </si>
  <si>
    <t>55343110</t>
  </si>
  <si>
    <t>profil přechodový Al narážecí 30mm stříbro</t>
  </si>
  <si>
    <t>-1294238568</t>
  </si>
  <si>
    <t>4,8*1,02 'Přepočtené koeficientem množství</t>
  </si>
  <si>
    <t>998776203</t>
  </si>
  <si>
    <t>Přesun hmot procentní pro podlahy povlakové v objektech v do 24 m</t>
  </si>
  <si>
    <t>%</t>
  </si>
  <si>
    <t>-1330361841</t>
  </si>
  <si>
    <t>784</t>
  </si>
  <si>
    <t>Dokončovací práce - malby a tapety</t>
  </si>
  <si>
    <t>17</t>
  </si>
  <si>
    <t>784211101</t>
  </si>
  <si>
    <t>Dvojnásobné bílé malby ze směsí za mokra výborně otěruvzdorných v místnostech výšky do 3,80 m vč. penetrace</t>
  </si>
  <si>
    <t>291322787</t>
  </si>
  <si>
    <t>VRN</t>
  </si>
  <si>
    <t>Vedlejší rozpočtové náklady</t>
  </si>
  <si>
    <t>VRN3</t>
  </si>
  <si>
    <t>Zařízení staveniště</t>
  </si>
  <si>
    <t>18</t>
  </si>
  <si>
    <t>030001000</t>
  </si>
  <si>
    <t>1024</t>
  </si>
  <si>
    <t>-1975613562</t>
  </si>
  <si>
    <t>VRN4</t>
  </si>
  <si>
    <t>Inženýrská činnost</t>
  </si>
  <si>
    <t>19</t>
  </si>
  <si>
    <t>045002000</t>
  </si>
  <si>
    <t>Kompletační a koordinační činnost</t>
  </si>
  <si>
    <t>-172225209</t>
  </si>
  <si>
    <t>VRN7</t>
  </si>
  <si>
    <t>Provozní vlivy</t>
  </si>
  <si>
    <t>20</t>
  </si>
  <si>
    <t>071103000</t>
  </si>
  <si>
    <t>Provoz investora</t>
  </si>
  <si>
    <t>1760239511</t>
  </si>
  <si>
    <t>02 - Chodba 2.NP - P1</t>
  </si>
  <si>
    <t>03 - Chodba 3.NP - P1</t>
  </si>
  <si>
    <t>04 - Chodba 4.NP - P1</t>
  </si>
  <si>
    <t>05 - Chodba 5.NP - P1</t>
  </si>
  <si>
    <t>65,50+52,1*0,15</t>
  </si>
  <si>
    <t>73,315*1,1 'Přepočtené koeficientem množství</t>
  </si>
  <si>
    <t>66,50-10*0,80-3,30-2*1,00-1,10</t>
  </si>
  <si>
    <t>55,2199258081611*1,02 'Přepočtené koeficientem množství</t>
  </si>
  <si>
    <t>06 - Chodba 6.NP - P1</t>
  </si>
  <si>
    <t>07 - Chodba 7.NP - P1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</si>
</sst>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9"/>
      <c r="BS17" s="15" t="s">
        <v>36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36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54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55</v>
      </c>
      <c r="AI60" s="40"/>
      <c r="AJ60" s="40"/>
      <c r="AK60" s="40"/>
      <c r="AL60" s="40"/>
      <c r="AM60" s="62" t="s">
        <v>56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57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58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55</v>
      </c>
      <c r="AI75" s="40"/>
      <c r="AJ75" s="40"/>
      <c r="AK75" s="40"/>
      <c r="AL75" s="40"/>
      <c r="AM75" s="62" t="s">
        <v>56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59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202009-3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Nová podlaha chodeb LINOLEUM - PAVILON 1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Sedlčany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15. 9. 2020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Domov Sedlčany - poskytovatel soc. služeb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32</v>
      </c>
      <c r="AJ89" s="38"/>
      <c r="AK89" s="38"/>
      <c r="AL89" s="38"/>
      <c r="AM89" s="78" t="str">
        <f>IF(E17="","",E17)</f>
        <v>JC Stavitelství s.r.o.</v>
      </c>
      <c r="AN89" s="69"/>
      <c r="AO89" s="69"/>
      <c r="AP89" s="69"/>
      <c r="AQ89" s="38"/>
      <c r="AR89" s="42"/>
      <c r="AS89" s="79" t="s">
        <v>60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30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37</v>
      </c>
      <c r="AJ90" s="38"/>
      <c r="AK90" s="38"/>
      <c r="AL90" s="38"/>
      <c r="AM90" s="78" t="str">
        <f>IF(E20="","",E20)</f>
        <v>Ing. Jan Čanda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61</v>
      </c>
      <c r="D92" s="92"/>
      <c r="E92" s="92"/>
      <c r="F92" s="92"/>
      <c r="G92" s="92"/>
      <c r="H92" s="93"/>
      <c r="I92" s="94" t="s">
        <v>62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63</v>
      </c>
      <c r="AH92" s="92"/>
      <c r="AI92" s="92"/>
      <c r="AJ92" s="92"/>
      <c r="AK92" s="92"/>
      <c r="AL92" s="92"/>
      <c r="AM92" s="92"/>
      <c r="AN92" s="94" t="s">
        <v>64</v>
      </c>
      <c r="AO92" s="92"/>
      <c r="AP92" s="96"/>
      <c r="AQ92" s="97" t="s">
        <v>65</v>
      </c>
      <c r="AR92" s="42"/>
      <c r="AS92" s="98" t="s">
        <v>66</v>
      </c>
      <c r="AT92" s="99" t="s">
        <v>67</v>
      </c>
      <c r="AU92" s="99" t="s">
        <v>68</v>
      </c>
      <c r="AV92" s="99" t="s">
        <v>69</v>
      </c>
      <c r="AW92" s="99" t="s">
        <v>70</v>
      </c>
      <c r="AX92" s="99" t="s">
        <v>71</v>
      </c>
      <c r="AY92" s="99" t="s">
        <v>72</v>
      </c>
      <c r="AZ92" s="99" t="s">
        <v>73</v>
      </c>
      <c r="BA92" s="99" t="s">
        <v>74</v>
      </c>
      <c r="BB92" s="99" t="s">
        <v>75</v>
      </c>
      <c r="BC92" s="99" t="s">
        <v>76</v>
      </c>
      <c r="BD92" s="100" t="s">
        <v>77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78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ROUND(SUM(AG95:AG101),2)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ROUND(SUM(AS95:AS101),2)</f>
        <v>0</v>
      </c>
      <c r="AT94" s="112">
        <f>ROUND(SUM(AV94:AW94),2)</f>
        <v>0</v>
      </c>
      <c r="AU94" s="113">
        <f>ROUND(SUM(AU95:AU101),5)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ROUND(SUM(AZ95:AZ101),2)</f>
        <v>0</v>
      </c>
      <c r="BA94" s="112">
        <f>ROUND(SUM(BA95:BA101),2)</f>
        <v>0</v>
      </c>
      <c r="BB94" s="112">
        <f>ROUND(SUM(BB95:BB101),2)</f>
        <v>0</v>
      </c>
      <c r="BC94" s="112">
        <f>ROUND(SUM(BC95:BC101),2)</f>
        <v>0</v>
      </c>
      <c r="BD94" s="114">
        <f>ROUND(SUM(BD95:BD101),2)</f>
        <v>0</v>
      </c>
      <c r="BE94" s="6"/>
      <c r="BS94" s="115" t="s">
        <v>79</v>
      </c>
      <c r="BT94" s="115" t="s">
        <v>80</v>
      </c>
      <c r="BU94" s="116" t="s">
        <v>81</v>
      </c>
      <c r="BV94" s="115" t="s">
        <v>82</v>
      </c>
      <c r="BW94" s="115" t="s">
        <v>5</v>
      </c>
      <c r="BX94" s="115" t="s">
        <v>83</v>
      </c>
      <c r="CL94" s="115" t="s">
        <v>1</v>
      </c>
    </row>
    <row r="95" spans="1:91" s="7" customFormat="1" ht="16.5" customHeight="1">
      <c r="A95" s="117" t="s">
        <v>84</v>
      </c>
      <c r="B95" s="118"/>
      <c r="C95" s="119"/>
      <c r="D95" s="120" t="s">
        <v>85</v>
      </c>
      <c r="E95" s="120"/>
      <c r="F95" s="120"/>
      <c r="G95" s="120"/>
      <c r="H95" s="120"/>
      <c r="I95" s="121"/>
      <c r="J95" s="120" t="s">
        <v>86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Chodba 1.NP - P1'!J30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87</v>
      </c>
      <c r="AR95" s="124"/>
      <c r="AS95" s="125">
        <v>0</v>
      </c>
      <c r="AT95" s="126">
        <f>ROUND(SUM(AV95:AW95),2)</f>
        <v>0</v>
      </c>
      <c r="AU95" s="127">
        <f>'01 - Chodba 1.NP - P1'!P124</f>
        <v>0</v>
      </c>
      <c r="AV95" s="126">
        <f>'01 - Chodba 1.NP - P1'!J33</f>
        <v>0</v>
      </c>
      <c r="AW95" s="126">
        <f>'01 - Chodba 1.NP - P1'!J34</f>
        <v>0</v>
      </c>
      <c r="AX95" s="126">
        <f>'01 - Chodba 1.NP - P1'!J35</f>
        <v>0</v>
      </c>
      <c r="AY95" s="126">
        <f>'01 - Chodba 1.NP - P1'!J36</f>
        <v>0</v>
      </c>
      <c r="AZ95" s="126">
        <f>'01 - Chodba 1.NP - P1'!F33</f>
        <v>0</v>
      </c>
      <c r="BA95" s="126">
        <f>'01 - Chodba 1.NP - P1'!F34</f>
        <v>0</v>
      </c>
      <c r="BB95" s="126">
        <f>'01 - Chodba 1.NP - P1'!F35</f>
        <v>0</v>
      </c>
      <c r="BC95" s="126">
        <f>'01 - Chodba 1.NP - P1'!F36</f>
        <v>0</v>
      </c>
      <c r="BD95" s="128">
        <f>'01 - Chodba 1.NP - P1'!F37</f>
        <v>0</v>
      </c>
      <c r="BE95" s="7"/>
      <c r="BT95" s="129" t="s">
        <v>88</v>
      </c>
      <c r="BV95" s="129" t="s">
        <v>82</v>
      </c>
      <c r="BW95" s="129" t="s">
        <v>89</v>
      </c>
      <c r="BX95" s="129" t="s">
        <v>5</v>
      </c>
      <c r="CL95" s="129" t="s">
        <v>1</v>
      </c>
      <c r="CM95" s="129" t="s">
        <v>88</v>
      </c>
    </row>
    <row r="96" spans="1:91" s="7" customFormat="1" ht="16.5" customHeight="1">
      <c r="A96" s="117" t="s">
        <v>84</v>
      </c>
      <c r="B96" s="118"/>
      <c r="C96" s="119"/>
      <c r="D96" s="120" t="s">
        <v>90</v>
      </c>
      <c r="E96" s="120"/>
      <c r="F96" s="120"/>
      <c r="G96" s="120"/>
      <c r="H96" s="120"/>
      <c r="I96" s="121"/>
      <c r="J96" s="120" t="s">
        <v>91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'02 - Chodba 2.NP - P1'!J30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87</v>
      </c>
      <c r="AR96" s="124"/>
      <c r="AS96" s="125">
        <v>0</v>
      </c>
      <c r="AT96" s="126">
        <f>ROUND(SUM(AV96:AW96),2)</f>
        <v>0</v>
      </c>
      <c r="AU96" s="127">
        <f>'02 - Chodba 2.NP - P1'!P124</f>
        <v>0</v>
      </c>
      <c r="AV96" s="126">
        <f>'02 - Chodba 2.NP - P1'!J33</f>
        <v>0</v>
      </c>
      <c r="AW96" s="126">
        <f>'02 - Chodba 2.NP - P1'!J34</f>
        <v>0</v>
      </c>
      <c r="AX96" s="126">
        <f>'02 - Chodba 2.NP - P1'!J35</f>
        <v>0</v>
      </c>
      <c r="AY96" s="126">
        <f>'02 - Chodba 2.NP - P1'!J36</f>
        <v>0</v>
      </c>
      <c r="AZ96" s="126">
        <f>'02 - Chodba 2.NP - P1'!F33</f>
        <v>0</v>
      </c>
      <c r="BA96" s="126">
        <f>'02 - Chodba 2.NP - P1'!F34</f>
        <v>0</v>
      </c>
      <c r="BB96" s="126">
        <f>'02 - Chodba 2.NP - P1'!F35</f>
        <v>0</v>
      </c>
      <c r="BC96" s="126">
        <f>'02 - Chodba 2.NP - P1'!F36</f>
        <v>0</v>
      </c>
      <c r="BD96" s="128">
        <f>'02 - Chodba 2.NP - P1'!F37</f>
        <v>0</v>
      </c>
      <c r="BE96" s="7"/>
      <c r="BT96" s="129" t="s">
        <v>88</v>
      </c>
      <c r="BV96" s="129" t="s">
        <v>82</v>
      </c>
      <c r="BW96" s="129" t="s">
        <v>92</v>
      </c>
      <c r="BX96" s="129" t="s">
        <v>5</v>
      </c>
      <c r="CL96" s="129" t="s">
        <v>1</v>
      </c>
      <c r="CM96" s="129" t="s">
        <v>88</v>
      </c>
    </row>
    <row r="97" spans="1:91" s="7" customFormat="1" ht="16.5" customHeight="1">
      <c r="A97" s="117" t="s">
        <v>84</v>
      </c>
      <c r="B97" s="118"/>
      <c r="C97" s="119"/>
      <c r="D97" s="120" t="s">
        <v>93</v>
      </c>
      <c r="E97" s="120"/>
      <c r="F97" s="120"/>
      <c r="G97" s="120"/>
      <c r="H97" s="120"/>
      <c r="I97" s="121"/>
      <c r="J97" s="120" t="s">
        <v>94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'03 - Chodba 3.NP - P1'!J30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87</v>
      </c>
      <c r="AR97" s="124"/>
      <c r="AS97" s="125">
        <v>0</v>
      </c>
      <c r="AT97" s="126">
        <f>ROUND(SUM(AV97:AW97),2)</f>
        <v>0</v>
      </c>
      <c r="AU97" s="127">
        <f>'03 - Chodba 3.NP - P1'!P124</f>
        <v>0</v>
      </c>
      <c r="AV97" s="126">
        <f>'03 - Chodba 3.NP - P1'!J33</f>
        <v>0</v>
      </c>
      <c r="AW97" s="126">
        <f>'03 - Chodba 3.NP - P1'!J34</f>
        <v>0</v>
      </c>
      <c r="AX97" s="126">
        <f>'03 - Chodba 3.NP - P1'!J35</f>
        <v>0</v>
      </c>
      <c r="AY97" s="126">
        <f>'03 - Chodba 3.NP - P1'!J36</f>
        <v>0</v>
      </c>
      <c r="AZ97" s="126">
        <f>'03 - Chodba 3.NP - P1'!F33</f>
        <v>0</v>
      </c>
      <c r="BA97" s="126">
        <f>'03 - Chodba 3.NP - P1'!F34</f>
        <v>0</v>
      </c>
      <c r="BB97" s="126">
        <f>'03 - Chodba 3.NP - P1'!F35</f>
        <v>0</v>
      </c>
      <c r="BC97" s="126">
        <f>'03 - Chodba 3.NP - P1'!F36</f>
        <v>0</v>
      </c>
      <c r="BD97" s="128">
        <f>'03 - Chodba 3.NP - P1'!F37</f>
        <v>0</v>
      </c>
      <c r="BE97" s="7"/>
      <c r="BT97" s="129" t="s">
        <v>88</v>
      </c>
      <c r="BV97" s="129" t="s">
        <v>82</v>
      </c>
      <c r="BW97" s="129" t="s">
        <v>95</v>
      </c>
      <c r="BX97" s="129" t="s">
        <v>5</v>
      </c>
      <c r="CL97" s="129" t="s">
        <v>1</v>
      </c>
      <c r="CM97" s="129" t="s">
        <v>88</v>
      </c>
    </row>
    <row r="98" spans="1:91" s="7" customFormat="1" ht="16.5" customHeight="1">
      <c r="A98" s="117" t="s">
        <v>84</v>
      </c>
      <c r="B98" s="118"/>
      <c r="C98" s="119"/>
      <c r="D98" s="120" t="s">
        <v>96</v>
      </c>
      <c r="E98" s="120"/>
      <c r="F98" s="120"/>
      <c r="G98" s="120"/>
      <c r="H98" s="120"/>
      <c r="I98" s="121"/>
      <c r="J98" s="120" t="s">
        <v>97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'04 - Chodba 4.NP - P1'!J30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87</v>
      </c>
      <c r="AR98" s="124"/>
      <c r="AS98" s="125">
        <v>0</v>
      </c>
      <c r="AT98" s="126">
        <f>ROUND(SUM(AV98:AW98),2)</f>
        <v>0</v>
      </c>
      <c r="AU98" s="127">
        <f>'04 - Chodba 4.NP - P1'!P124</f>
        <v>0</v>
      </c>
      <c r="AV98" s="126">
        <f>'04 - Chodba 4.NP - P1'!J33</f>
        <v>0</v>
      </c>
      <c r="AW98" s="126">
        <f>'04 - Chodba 4.NP - P1'!J34</f>
        <v>0</v>
      </c>
      <c r="AX98" s="126">
        <f>'04 - Chodba 4.NP - P1'!J35</f>
        <v>0</v>
      </c>
      <c r="AY98" s="126">
        <f>'04 - Chodba 4.NP - P1'!J36</f>
        <v>0</v>
      </c>
      <c r="AZ98" s="126">
        <f>'04 - Chodba 4.NP - P1'!F33</f>
        <v>0</v>
      </c>
      <c r="BA98" s="126">
        <f>'04 - Chodba 4.NP - P1'!F34</f>
        <v>0</v>
      </c>
      <c r="BB98" s="126">
        <f>'04 - Chodba 4.NP - P1'!F35</f>
        <v>0</v>
      </c>
      <c r="BC98" s="126">
        <f>'04 - Chodba 4.NP - P1'!F36</f>
        <v>0</v>
      </c>
      <c r="BD98" s="128">
        <f>'04 - Chodba 4.NP - P1'!F37</f>
        <v>0</v>
      </c>
      <c r="BE98" s="7"/>
      <c r="BT98" s="129" t="s">
        <v>88</v>
      </c>
      <c r="BV98" s="129" t="s">
        <v>82</v>
      </c>
      <c r="BW98" s="129" t="s">
        <v>98</v>
      </c>
      <c r="BX98" s="129" t="s">
        <v>5</v>
      </c>
      <c r="CL98" s="129" t="s">
        <v>1</v>
      </c>
      <c r="CM98" s="129" t="s">
        <v>88</v>
      </c>
    </row>
    <row r="99" spans="1:91" s="7" customFormat="1" ht="16.5" customHeight="1">
      <c r="A99" s="117" t="s">
        <v>84</v>
      </c>
      <c r="B99" s="118"/>
      <c r="C99" s="119"/>
      <c r="D99" s="120" t="s">
        <v>99</v>
      </c>
      <c r="E99" s="120"/>
      <c r="F99" s="120"/>
      <c r="G99" s="120"/>
      <c r="H99" s="120"/>
      <c r="I99" s="121"/>
      <c r="J99" s="120" t="s">
        <v>100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'05 - Chodba 5.NP - P1'!J30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87</v>
      </c>
      <c r="AR99" s="124"/>
      <c r="AS99" s="125">
        <v>0</v>
      </c>
      <c r="AT99" s="126">
        <f>ROUND(SUM(AV99:AW99),2)</f>
        <v>0</v>
      </c>
      <c r="AU99" s="127">
        <f>'05 - Chodba 5.NP - P1'!P124</f>
        <v>0</v>
      </c>
      <c r="AV99" s="126">
        <f>'05 - Chodba 5.NP - P1'!J33</f>
        <v>0</v>
      </c>
      <c r="AW99" s="126">
        <f>'05 - Chodba 5.NP - P1'!J34</f>
        <v>0</v>
      </c>
      <c r="AX99" s="126">
        <f>'05 - Chodba 5.NP - P1'!J35</f>
        <v>0</v>
      </c>
      <c r="AY99" s="126">
        <f>'05 - Chodba 5.NP - P1'!J36</f>
        <v>0</v>
      </c>
      <c r="AZ99" s="126">
        <f>'05 - Chodba 5.NP - P1'!F33</f>
        <v>0</v>
      </c>
      <c r="BA99" s="126">
        <f>'05 - Chodba 5.NP - P1'!F34</f>
        <v>0</v>
      </c>
      <c r="BB99" s="126">
        <f>'05 - Chodba 5.NP - P1'!F35</f>
        <v>0</v>
      </c>
      <c r="BC99" s="126">
        <f>'05 - Chodba 5.NP - P1'!F36</f>
        <v>0</v>
      </c>
      <c r="BD99" s="128">
        <f>'05 - Chodba 5.NP - P1'!F37</f>
        <v>0</v>
      </c>
      <c r="BE99" s="7"/>
      <c r="BT99" s="129" t="s">
        <v>88</v>
      </c>
      <c r="BV99" s="129" t="s">
        <v>82</v>
      </c>
      <c r="BW99" s="129" t="s">
        <v>101</v>
      </c>
      <c r="BX99" s="129" t="s">
        <v>5</v>
      </c>
      <c r="CL99" s="129" t="s">
        <v>1</v>
      </c>
      <c r="CM99" s="129" t="s">
        <v>88</v>
      </c>
    </row>
    <row r="100" spans="1:91" s="7" customFormat="1" ht="16.5" customHeight="1">
      <c r="A100" s="117" t="s">
        <v>84</v>
      </c>
      <c r="B100" s="118"/>
      <c r="C100" s="119"/>
      <c r="D100" s="120" t="s">
        <v>102</v>
      </c>
      <c r="E100" s="120"/>
      <c r="F100" s="120"/>
      <c r="G100" s="120"/>
      <c r="H100" s="120"/>
      <c r="I100" s="121"/>
      <c r="J100" s="120" t="s">
        <v>103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'06 - Chodba 6.NP - P1'!J30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87</v>
      </c>
      <c r="AR100" s="124"/>
      <c r="AS100" s="125">
        <v>0</v>
      </c>
      <c r="AT100" s="126">
        <f>ROUND(SUM(AV100:AW100),2)</f>
        <v>0</v>
      </c>
      <c r="AU100" s="127">
        <f>'06 - Chodba 6.NP - P1'!P124</f>
        <v>0</v>
      </c>
      <c r="AV100" s="126">
        <f>'06 - Chodba 6.NP - P1'!J33</f>
        <v>0</v>
      </c>
      <c r="AW100" s="126">
        <f>'06 - Chodba 6.NP - P1'!J34</f>
        <v>0</v>
      </c>
      <c r="AX100" s="126">
        <f>'06 - Chodba 6.NP - P1'!J35</f>
        <v>0</v>
      </c>
      <c r="AY100" s="126">
        <f>'06 - Chodba 6.NP - P1'!J36</f>
        <v>0</v>
      </c>
      <c r="AZ100" s="126">
        <f>'06 - Chodba 6.NP - P1'!F33</f>
        <v>0</v>
      </c>
      <c r="BA100" s="126">
        <f>'06 - Chodba 6.NP - P1'!F34</f>
        <v>0</v>
      </c>
      <c r="BB100" s="126">
        <f>'06 - Chodba 6.NP - P1'!F35</f>
        <v>0</v>
      </c>
      <c r="BC100" s="126">
        <f>'06 - Chodba 6.NP - P1'!F36</f>
        <v>0</v>
      </c>
      <c r="BD100" s="128">
        <f>'06 - Chodba 6.NP - P1'!F37</f>
        <v>0</v>
      </c>
      <c r="BE100" s="7"/>
      <c r="BT100" s="129" t="s">
        <v>88</v>
      </c>
      <c r="BV100" s="129" t="s">
        <v>82</v>
      </c>
      <c r="BW100" s="129" t="s">
        <v>104</v>
      </c>
      <c r="BX100" s="129" t="s">
        <v>5</v>
      </c>
      <c r="CL100" s="129" t="s">
        <v>1</v>
      </c>
      <c r="CM100" s="129" t="s">
        <v>88</v>
      </c>
    </row>
    <row r="101" spans="1:91" s="7" customFormat="1" ht="16.5" customHeight="1">
      <c r="A101" s="117" t="s">
        <v>84</v>
      </c>
      <c r="B101" s="118"/>
      <c r="C101" s="119"/>
      <c r="D101" s="120" t="s">
        <v>105</v>
      </c>
      <c r="E101" s="120"/>
      <c r="F101" s="120"/>
      <c r="G101" s="120"/>
      <c r="H101" s="120"/>
      <c r="I101" s="121"/>
      <c r="J101" s="120" t="s">
        <v>106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'07 - Chodba 7.NP - P1'!J30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87</v>
      </c>
      <c r="AR101" s="124"/>
      <c r="AS101" s="130">
        <v>0</v>
      </c>
      <c r="AT101" s="131">
        <f>ROUND(SUM(AV101:AW101),2)</f>
        <v>0</v>
      </c>
      <c r="AU101" s="132">
        <f>'07 - Chodba 7.NP - P1'!P124</f>
        <v>0</v>
      </c>
      <c r="AV101" s="131">
        <f>'07 - Chodba 7.NP - P1'!J33</f>
        <v>0</v>
      </c>
      <c r="AW101" s="131">
        <f>'07 - Chodba 7.NP - P1'!J34</f>
        <v>0</v>
      </c>
      <c r="AX101" s="131">
        <f>'07 - Chodba 7.NP - P1'!J35</f>
        <v>0</v>
      </c>
      <c r="AY101" s="131">
        <f>'07 - Chodba 7.NP - P1'!J36</f>
        <v>0</v>
      </c>
      <c r="AZ101" s="131">
        <f>'07 - Chodba 7.NP - P1'!F33</f>
        <v>0</v>
      </c>
      <c r="BA101" s="131">
        <f>'07 - Chodba 7.NP - P1'!F34</f>
        <v>0</v>
      </c>
      <c r="BB101" s="131">
        <f>'07 - Chodba 7.NP - P1'!F35</f>
        <v>0</v>
      </c>
      <c r="BC101" s="131">
        <f>'07 - Chodba 7.NP - P1'!F36</f>
        <v>0</v>
      </c>
      <c r="BD101" s="133">
        <f>'07 - Chodba 7.NP - P1'!F37</f>
        <v>0</v>
      </c>
      <c r="BE101" s="7"/>
      <c r="BT101" s="129" t="s">
        <v>88</v>
      </c>
      <c r="BV101" s="129" t="s">
        <v>82</v>
      </c>
      <c r="BW101" s="129" t="s">
        <v>107</v>
      </c>
      <c r="BX101" s="129" t="s">
        <v>5</v>
      </c>
      <c r="CL101" s="129" t="s">
        <v>1</v>
      </c>
      <c r="CM101" s="129" t="s">
        <v>88</v>
      </c>
    </row>
    <row r="102" spans="1:57" s="2" customFormat="1" ht="30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42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Chodba 1.NP - P1'!C2" display="/"/>
    <hyperlink ref="A96" location="'02 - Chodba 2.NP - P1'!C2" display="/"/>
    <hyperlink ref="A97" location="'03 - Chodba 3.NP - P1'!C2" display="/"/>
    <hyperlink ref="A98" location="'04 - Chodba 4.NP - P1'!C2" display="/"/>
    <hyperlink ref="A99" location="'05 - Chodba 5.NP - P1'!C2" display="/"/>
    <hyperlink ref="A100" location="'06 - Chodba 6.NP - P1'!C2" display="/"/>
    <hyperlink ref="A101" location="'07 - Chodba 7.NP - P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1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110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1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01 - Chodba 1.NP - P1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1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01 - Chodba 1.NP - P1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1.3522829699999999</v>
      </c>
      <c r="S124" s="102"/>
      <c r="T124" s="216">
        <f>T125+T154</f>
        <v>0.1755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1.3522829699999999</v>
      </c>
      <c r="S125" s="226"/>
      <c r="T125" s="228">
        <f>T126+T130+T152</f>
        <v>0.1755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0.081</v>
      </c>
      <c r="S126" s="226"/>
      <c r="T126" s="228">
        <f>SUM(T127:T129)</f>
        <v>0.1755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54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0.1755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54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1.2667329699999998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65.25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65.25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0.01305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65.25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0.97875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73.47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0.051428999999999996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73.47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80.817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0.21012419999999998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80.817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90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0.0018000000000000002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0.004549999999999999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17.5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0.004549999999999999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1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248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1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02 - Chodba 2.NP - P1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1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02 - Chodba 2.NP - P1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1.3522829699999999</v>
      </c>
      <c r="S124" s="102"/>
      <c r="T124" s="216">
        <f>T125+T154</f>
        <v>0.1755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1.3522829699999999</v>
      </c>
      <c r="S125" s="226"/>
      <c r="T125" s="228">
        <f>T126+T130+T152</f>
        <v>0.1755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0.081</v>
      </c>
      <c r="S126" s="226"/>
      <c r="T126" s="228">
        <f>SUM(T127:T129)</f>
        <v>0.1755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54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0.1755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54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1.2667329699999998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65.25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65.25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0.01305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65.25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0.97875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73.47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0.051428999999999996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73.47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80.817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0.21012419999999998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80.817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90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0.0018000000000000002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0.004549999999999999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17.5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0.004549999999999999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1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249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1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03 - Chodba 3.NP - P1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1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03 - Chodba 3.NP - P1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1.3522829699999999</v>
      </c>
      <c r="S124" s="102"/>
      <c r="T124" s="216">
        <f>T125+T154</f>
        <v>0.1755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1.3522829699999999</v>
      </c>
      <c r="S125" s="226"/>
      <c r="T125" s="228">
        <f>T126+T130+T152</f>
        <v>0.1755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0.081</v>
      </c>
      <c r="S126" s="226"/>
      <c r="T126" s="228">
        <f>SUM(T127:T129)</f>
        <v>0.1755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54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0.1755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54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1.2667329699999998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65.25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65.25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0.01305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65.25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0.97875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73.47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0.051428999999999996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73.47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80.817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0.21012419999999998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80.817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90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0.0018000000000000002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0.004549999999999999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17.5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0.004549999999999999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1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250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1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04 - Chodba 4.NP - P1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1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04 - Chodba 4.NP - P1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1.3522829699999999</v>
      </c>
      <c r="S124" s="102"/>
      <c r="T124" s="216">
        <f>T125+T154</f>
        <v>0.1755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1.3522829699999999</v>
      </c>
      <c r="S125" s="226"/>
      <c r="T125" s="228">
        <f>T126+T130+T152</f>
        <v>0.1755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0.081</v>
      </c>
      <c r="S126" s="226"/>
      <c r="T126" s="228">
        <f>SUM(T127:T129)</f>
        <v>0.1755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54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0.1755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54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0.081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1.2667329699999998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65.25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65.25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0.01305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65.25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0.97875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73.47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0.051428999999999996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177</v>
      </c>
      <c r="G135" s="249"/>
      <c r="H135" s="253">
        <v>73.47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80.817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0.21012419999999998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184</v>
      </c>
      <c r="G137" s="249"/>
      <c r="H137" s="253">
        <v>80.817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90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0.0018000000000000002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54.8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0.001096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193</v>
      </c>
      <c r="G140" s="249"/>
      <c r="H140" s="253">
        <v>54.8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59.243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0.008886449999999999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198</v>
      </c>
      <c r="G142" s="249"/>
      <c r="H142" s="253">
        <v>59.243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0.004549999999999999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17.5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0.004549999999999999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1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251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1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05 - Chodba 5.NP - P1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1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05 - Chodba 5.NP - P1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1.34904062</v>
      </c>
      <c r="S124" s="102"/>
      <c r="T124" s="216">
        <f>T125+T154</f>
        <v>0.1625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1.34904062</v>
      </c>
      <c r="S125" s="226"/>
      <c r="T125" s="228">
        <f>T126+T130+T152</f>
        <v>0.1625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0.075</v>
      </c>
      <c r="S126" s="226"/>
      <c r="T126" s="228">
        <f>SUM(T127:T129)</f>
        <v>0.1625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50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0.1625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50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0.075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1.26949062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65.5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0.9824999999999999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73.315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0.0513205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252</v>
      </c>
      <c r="G135" s="249"/>
      <c r="H135" s="253">
        <v>73.315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80.647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0.2096822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253</v>
      </c>
      <c r="G137" s="249"/>
      <c r="H137" s="253">
        <v>80.647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90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0.0018000000000000002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52.1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0.0010420000000000002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254</v>
      </c>
      <c r="G140" s="249"/>
      <c r="H140" s="253">
        <v>52.1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56.324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0.008448599999999999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255</v>
      </c>
      <c r="G142" s="249"/>
      <c r="H142" s="253">
        <v>56.324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0.004549999999999999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17.5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0.004549999999999999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1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256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1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06 - Chodba 6.NP - P1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1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06 - Chodba 6.NP - P1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1.34904062</v>
      </c>
      <c r="S124" s="102"/>
      <c r="T124" s="216">
        <f>T125+T154</f>
        <v>0.1625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1.34904062</v>
      </c>
      <c r="S125" s="226"/>
      <c r="T125" s="228">
        <f>T126+T130+T152</f>
        <v>0.1625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0.075</v>
      </c>
      <c r="S126" s="226"/>
      <c r="T126" s="228">
        <f>SUM(T127:T129)</f>
        <v>0.1625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50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0.1625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50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0.075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1.26949062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65.5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0.9824999999999999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73.315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0.0513205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252</v>
      </c>
      <c r="G135" s="249"/>
      <c r="H135" s="253">
        <v>73.315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80.647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0.2096822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253</v>
      </c>
      <c r="G137" s="249"/>
      <c r="H137" s="253">
        <v>80.647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90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0.0018000000000000002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52.1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0.0010420000000000002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254</v>
      </c>
      <c r="G140" s="249"/>
      <c r="H140" s="253">
        <v>52.1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56.324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0.008448599999999999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255</v>
      </c>
      <c r="G142" s="249"/>
      <c r="H142" s="253">
        <v>56.324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0.004549999999999999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17.5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0.004549999999999999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88</v>
      </c>
    </row>
    <row r="4" spans="2:46" s="1" customFormat="1" ht="24.95" customHeight="1">
      <c r="B4" s="18"/>
      <c r="D4" s="138" t="s">
        <v>108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16.5" customHeight="1">
      <c r="B7" s="18"/>
      <c r="E7" s="141" t="str">
        <f>'Rekapitulace stavby'!K6</f>
        <v>Nová podlaha chodeb LINOLEUM - PAVILON 1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109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257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15. 9. 2020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">
        <v>27</v>
      </c>
      <c r="F15" s="36"/>
      <c r="G15" s="36"/>
      <c r="H15" s="36"/>
      <c r="I15" s="145" t="s">
        <v>28</v>
      </c>
      <c r="J15" s="144" t="s">
        <v>29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30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32</v>
      </c>
      <c r="E20" s="36"/>
      <c r="F20" s="36"/>
      <c r="G20" s="36"/>
      <c r="H20" s="36"/>
      <c r="I20" s="145" t="s">
        <v>25</v>
      </c>
      <c r="J20" s="144" t="s">
        <v>33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34</v>
      </c>
      <c r="F21" s="36"/>
      <c r="G21" s="36"/>
      <c r="H21" s="36"/>
      <c r="I21" s="145" t="s">
        <v>28</v>
      </c>
      <c r="J21" s="144" t="s">
        <v>35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37</v>
      </c>
      <c r="E23" s="36"/>
      <c r="F23" s="36"/>
      <c r="G23" s="36"/>
      <c r="H23" s="36"/>
      <c r="I23" s="145" t="s">
        <v>25</v>
      </c>
      <c r="J23" s="144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">
        <v>38</v>
      </c>
      <c r="F24" s="36"/>
      <c r="G24" s="36"/>
      <c r="H24" s="36"/>
      <c r="I24" s="145" t="s">
        <v>28</v>
      </c>
      <c r="J24" s="144" t="s">
        <v>1</v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39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40</v>
      </c>
      <c r="E30" s="36"/>
      <c r="F30" s="36"/>
      <c r="G30" s="36"/>
      <c r="H30" s="36"/>
      <c r="I30" s="142"/>
      <c r="J30" s="155">
        <f>ROUND(J124,2)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42</v>
      </c>
      <c r="G32" s="36"/>
      <c r="H32" s="36"/>
      <c r="I32" s="157" t="s">
        <v>41</v>
      </c>
      <c r="J32" s="156" t="s">
        <v>43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44</v>
      </c>
      <c r="E33" s="140" t="s">
        <v>45</v>
      </c>
      <c r="F33" s="159">
        <f>ROUND((SUM(BE124:BE160)),2)</f>
        <v>0</v>
      </c>
      <c r="G33" s="36"/>
      <c r="H33" s="36"/>
      <c r="I33" s="160">
        <v>0.21</v>
      </c>
      <c r="J33" s="159">
        <f>ROUND(((SUM(BE124:BE160))*I33),2)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46</v>
      </c>
      <c r="F34" s="159">
        <f>ROUND((SUM(BF124:BF160)),2)</f>
        <v>0</v>
      </c>
      <c r="G34" s="36"/>
      <c r="H34" s="36"/>
      <c r="I34" s="160">
        <v>0.15</v>
      </c>
      <c r="J34" s="159">
        <f>ROUND(((SUM(BF124:BF160))*I34),2)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47</v>
      </c>
      <c r="F35" s="159">
        <f>ROUND((SUM(BG124:BG160)),2)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48</v>
      </c>
      <c r="F36" s="159">
        <f>ROUND((SUM(BH124:BH160)),2)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49</v>
      </c>
      <c r="F37" s="159">
        <f>ROUND((SUM(BI124:BI160)),2)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53</v>
      </c>
      <c r="E50" s="170"/>
      <c r="F50" s="170"/>
      <c r="G50" s="169" t="s">
        <v>54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55</v>
      </c>
      <c r="E61" s="173"/>
      <c r="F61" s="174" t="s">
        <v>56</v>
      </c>
      <c r="G61" s="172" t="s">
        <v>55</v>
      </c>
      <c r="H61" s="173"/>
      <c r="I61" s="175"/>
      <c r="J61" s="176" t="s">
        <v>56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57</v>
      </c>
      <c r="E65" s="177"/>
      <c r="F65" s="177"/>
      <c r="G65" s="169" t="s">
        <v>58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55</v>
      </c>
      <c r="E76" s="173"/>
      <c r="F76" s="174" t="s">
        <v>56</v>
      </c>
      <c r="G76" s="172" t="s">
        <v>55</v>
      </c>
      <c r="H76" s="173"/>
      <c r="I76" s="175"/>
      <c r="J76" s="176" t="s">
        <v>56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111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85" t="str">
        <f>E7</f>
        <v>Nová podlaha chodeb LINOLEUM - PAVILON 1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109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07 - Chodba 7.NP - P1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Sedlčany</v>
      </c>
      <c r="G89" s="38"/>
      <c r="H89" s="38"/>
      <c r="I89" s="145" t="s">
        <v>22</v>
      </c>
      <c r="J89" s="77" t="str">
        <f>IF(J12="","",J12)</f>
        <v>15. 9. 2020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>Domov Sedlčany - poskytovatel soc. služeb</v>
      </c>
      <c r="G91" s="38"/>
      <c r="H91" s="38"/>
      <c r="I91" s="145" t="s">
        <v>32</v>
      </c>
      <c r="J91" s="34" t="str">
        <f>E21</f>
        <v>JC Stavitelství s.r.o.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30</v>
      </c>
      <c r="D92" s="38"/>
      <c r="E92" s="38"/>
      <c r="F92" s="25" t="str">
        <f>IF(E18="","",E18)</f>
        <v>Vyplň údaj</v>
      </c>
      <c r="G92" s="38"/>
      <c r="H92" s="38"/>
      <c r="I92" s="145" t="s">
        <v>37</v>
      </c>
      <c r="J92" s="34" t="str">
        <f>E24</f>
        <v>Ing. Jan Čanda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112</v>
      </c>
      <c r="D94" s="187"/>
      <c r="E94" s="187"/>
      <c r="F94" s="187"/>
      <c r="G94" s="187"/>
      <c r="H94" s="187"/>
      <c r="I94" s="188"/>
      <c r="J94" s="189" t="s">
        <v>113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114</v>
      </c>
      <c r="D96" s="38"/>
      <c r="E96" s="38"/>
      <c r="F96" s="38"/>
      <c r="G96" s="38"/>
      <c r="H96" s="38"/>
      <c r="I96" s="142"/>
      <c r="J96" s="108">
        <f>J124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115</v>
      </c>
    </row>
    <row r="97" spans="1:31" s="9" customFormat="1" ht="24.95" customHeight="1">
      <c r="A97" s="9"/>
      <c r="B97" s="191"/>
      <c r="C97" s="192"/>
      <c r="D97" s="193" t="s">
        <v>116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117</v>
      </c>
      <c r="E98" s="201"/>
      <c r="F98" s="201"/>
      <c r="G98" s="201"/>
      <c r="H98" s="201"/>
      <c r="I98" s="202"/>
      <c r="J98" s="203">
        <f>J126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118</v>
      </c>
      <c r="E99" s="201"/>
      <c r="F99" s="201"/>
      <c r="G99" s="201"/>
      <c r="H99" s="201"/>
      <c r="I99" s="202"/>
      <c r="J99" s="203">
        <f>J130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119</v>
      </c>
      <c r="E100" s="201"/>
      <c r="F100" s="201"/>
      <c r="G100" s="201"/>
      <c r="H100" s="201"/>
      <c r="I100" s="202"/>
      <c r="J100" s="203">
        <f>J152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1"/>
      <c r="C101" s="192"/>
      <c r="D101" s="193" t="s">
        <v>120</v>
      </c>
      <c r="E101" s="194"/>
      <c r="F101" s="194"/>
      <c r="G101" s="194"/>
      <c r="H101" s="194"/>
      <c r="I101" s="195"/>
      <c r="J101" s="196">
        <f>J154</f>
        <v>0</v>
      </c>
      <c r="K101" s="192"/>
      <c r="L101" s="19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8"/>
      <c r="C102" s="199"/>
      <c r="D102" s="200" t="s">
        <v>121</v>
      </c>
      <c r="E102" s="201"/>
      <c r="F102" s="201"/>
      <c r="G102" s="201"/>
      <c r="H102" s="201"/>
      <c r="I102" s="202"/>
      <c r="J102" s="203">
        <f>J155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122</v>
      </c>
      <c r="E103" s="201"/>
      <c r="F103" s="201"/>
      <c r="G103" s="201"/>
      <c r="H103" s="201"/>
      <c r="I103" s="202"/>
      <c r="J103" s="203">
        <f>J157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123</v>
      </c>
      <c r="E104" s="201"/>
      <c r="F104" s="201"/>
      <c r="G104" s="201"/>
      <c r="H104" s="201"/>
      <c r="I104" s="202"/>
      <c r="J104" s="203">
        <f>J159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6"/>
      <c r="B105" s="37"/>
      <c r="C105" s="38"/>
      <c r="D105" s="38"/>
      <c r="E105" s="38"/>
      <c r="F105" s="38"/>
      <c r="G105" s="38"/>
      <c r="H105" s="38"/>
      <c r="I105" s="142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64"/>
      <c r="C106" s="65"/>
      <c r="D106" s="65"/>
      <c r="E106" s="65"/>
      <c r="F106" s="65"/>
      <c r="G106" s="65"/>
      <c r="H106" s="65"/>
      <c r="I106" s="181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6"/>
      <c r="C110" s="67"/>
      <c r="D110" s="67"/>
      <c r="E110" s="67"/>
      <c r="F110" s="67"/>
      <c r="G110" s="67"/>
      <c r="H110" s="67"/>
      <c r="I110" s="184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124</v>
      </c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8"/>
      <c r="E113" s="38"/>
      <c r="F113" s="38"/>
      <c r="G113" s="38"/>
      <c r="H113" s="38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185" t="str">
        <f>E7</f>
        <v>Nová podlaha chodeb LINOLEUM - PAVILON 1</v>
      </c>
      <c r="F114" s="30"/>
      <c r="G114" s="30"/>
      <c r="H114" s="30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109</v>
      </c>
      <c r="D115" s="38"/>
      <c r="E115" s="38"/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8"/>
      <c r="D116" s="38"/>
      <c r="E116" s="74" t="str">
        <f>E9</f>
        <v>07 - Chodba 7.NP - P1</v>
      </c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F12</f>
        <v>Sedlčany</v>
      </c>
      <c r="G118" s="38"/>
      <c r="H118" s="38"/>
      <c r="I118" s="145" t="s">
        <v>22</v>
      </c>
      <c r="J118" s="77" t="str">
        <f>IF(J12="","",J12)</f>
        <v>15. 9. 2020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142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E15</f>
        <v>Domov Sedlčany - poskytovatel soc. služeb</v>
      </c>
      <c r="G120" s="38"/>
      <c r="H120" s="38"/>
      <c r="I120" s="145" t="s">
        <v>32</v>
      </c>
      <c r="J120" s="34" t="str">
        <f>E21</f>
        <v>JC Stavitelství s.r.o.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30</v>
      </c>
      <c r="D121" s="38"/>
      <c r="E121" s="38"/>
      <c r="F121" s="25" t="str">
        <f>IF(E18="","",E18)</f>
        <v>Vyplň údaj</v>
      </c>
      <c r="G121" s="38"/>
      <c r="H121" s="38"/>
      <c r="I121" s="145" t="s">
        <v>37</v>
      </c>
      <c r="J121" s="34" t="str">
        <f>E24</f>
        <v>Ing. Jan Čanda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142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205"/>
      <c r="B123" s="206"/>
      <c r="C123" s="207" t="s">
        <v>125</v>
      </c>
      <c r="D123" s="208" t="s">
        <v>65</v>
      </c>
      <c r="E123" s="208" t="s">
        <v>61</v>
      </c>
      <c r="F123" s="208" t="s">
        <v>62</v>
      </c>
      <c r="G123" s="208" t="s">
        <v>126</v>
      </c>
      <c r="H123" s="208" t="s">
        <v>127</v>
      </c>
      <c r="I123" s="209" t="s">
        <v>128</v>
      </c>
      <c r="J123" s="210" t="s">
        <v>113</v>
      </c>
      <c r="K123" s="211" t="s">
        <v>129</v>
      </c>
      <c r="L123" s="212"/>
      <c r="M123" s="98" t="s">
        <v>1</v>
      </c>
      <c r="N123" s="99" t="s">
        <v>44</v>
      </c>
      <c r="O123" s="99" t="s">
        <v>130</v>
      </c>
      <c r="P123" s="99" t="s">
        <v>131</v>
      </c>
      <c r="Q123" s="99" t="s">
        <v>132</v>
      </c>
      <c r="R123" s="99" t="s">
        <v>133</v>
      </c>
      <c r="S123" s="99" t="s">
        <v>134</v>
      </c>
      <c r="T123" s="100" t="s">
        <v>135</v>
      </c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</row>
    <row r="124" spans="1:63" s="2" customFormat="1" ht="22.8" customHeight="1">
      <c r="A124" s="36"/>
      <c r="B124" s="37"/>
      <c r="C124" s="105" t="s">
        <v>136</v>
      </c>
      <c r="D124" s="38"/>
      <c r="E124" s="38"/>
      <c r="F124" s="38"/>
      <c r="G124" s="38"/>
      <c r="H124" s="38"/>
      <c r="I124" s="142"/>
      <c r="J124" s="213">
        <f>BK124</f>
        <v>0</v>
      </c>
      <c r="K124" s="38"/>
      <c r="L124" s="42"/>
      <c r="M124" s="101"/>
      <c r="N124" s="214"/>
      <c r="O124" s="102"/>
      <c r="P124" s="215">
        <f>P125+P154</f>
        <v>0</v>
      </c>
      <c r="Q124" s="102"/>
      <c r="R124" s="215">
        <f>R125+R154</f>
        <v>1.34904062</v>
      </c>
      <c r="S124" s="102"/>
      <c r="T124" s="216">
        <f>T125+T154</f>
        <v>0.1625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79</v>
      </c>
      <c r="AU124" s="15" t="s">
        <v>115</v>
      </c>
      <c r="BK124" s="217">
        <f>BK125+BK154</f>
        <v>0</v>
      </c>
    </row>
    <row r="125" spans="1:63" s="12" customFormat="1" ht="25.9" customHeight="1">
      <c r="A125" s="12"/>
      <c r="B125" s="218"/>
      <c r="C125" s="219"/>
      <c r="D125" s="220" t="s">
        <v>79</v>
      </c>
      <c r="E125" s="221" t="s">
        <v>137</v>
      </c>
      <c r="F125" s="221" t="s">
        <v>138</v>
      </c>
      <c r="G125" s="219"/>
      <c r="H125" s="219"/>
      <c r="I125" s="222"/>
      <c r="J125" s="223">
        <f>BK125</f>
        <v>0</v>
      </c>
      <c r="K125" s="219"/>
      <c r="L125" s="224"/>
      <c r="M125" s="225"/>
      <c r="N125" s="226"/>
      <c r="O125" s="226"/>
      <c r="P125" s="227">
        <f>P126+P130+P152</f>
        <v>0</v>
      </c>
      <c r="Q125" s="226"/>
      <c r="R125" s="227">
        <f>R126+R130+R152</f>
        <v>1.34904062</v>
      </c>
      <c r="S125" s="226"/>
      <c r="T125" s="228">
        <f>T126+T130+T152</f>
        <v>0.1625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9" t="s">
        <v>139</v>
      </c>
      <c r="AT125" s="230" t="s">
        <v>79</v>
      </c>
      <c r="AU125" s="230" t="s">
        <v>80</v>
      </c>
      <c r="AY125" s="229" t="s">
        <v>140</v>
      </c>
      <c r="BK125" s="231">
        <f>BK126+BK130+BK152</f>
        <v>0</v>
      </c>
    </row>
    <row r="126" spans="1:63" s="12" customFormat="1" ht="22.8" customHeight="1">
      <c r="A126" s="12"/>
      <c r="B126" s="218"/>
      <c r="C126" s="219"/>
      <c r="D126" s="220" t="s">
        <v>79</v>
      </c>
      <c r="E126" s="232" t="s">
        <v>141</v>
      </c>
      <c r="F126" s="232" t="s">
        <v>142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SUM(P127:P129)</f>
        <v>0</v>
      </c>
      <c r="Q126" s="226"/>
      <c r="R126" s="227">
        <f>SUM(R127:R129)</f>
        <v>0.075</v>
      </c>
      <c r="S126" s="226"/>
      <c r="T126" s="228">
        <f>SUM(T127:T129)</f>
        <v>0.1625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9" t="s">
        <v>139</v>
      </c>
      <c r="AT126" s="230" t="s">
        <v>79</v>
      </c>
      <c r="AU126" s="230" t="s">
        <v>88</v>
      </c>
      <c r="AY126" s="229" t="s">
        <v>140</v>
      </c>
      <c r="BK126" s="231">
        <f>SUM(BK127:BK129)</f>
        <v>0</v>
      </c>
    </row>
    <row r="127" spans="1:65" s="2" customFormat="1" ht="21.75" customHeight="1">
      <c r="A127" s="36"/>
      <c r="B127" s="37"/>
      <c r="C127" s="234" t="s">
        <v>88</v>
      </c>
      <c r="D127" s="234" t="s">
        <v>143</v>
      </c>
      <c r="E127" s="235" t="s">
        <v>144</v>
      </c>
      <c r="F127" s="236" t="s">
        <v>145</v>
      </c>
      <c r="G127" s="237" t="s">
        <v>146</v>
      </c>
      <c r="H127" s="238">
        <v>50</v>
      </c>
      <c r="I127" s="239"/>
      <c r="J127" s="240">
        <f>ROUND(I127*H127,2)</f>
        <v>0</v>
      </c>
      <c r="K127" s="241"/>
      <c r="L127" s="42"/>
      <c r="M127" s="242" t="s">
        <v>1</v>
      </c>
      <c r="N127" s="243" t="s">
        <v>46</v>
      </c>
      <c r="O127" s="89"/>
      <c r="P127" s="244">
        <f>O127*H127</f>
        <v>0</v>
      </c>
      <c r="Q127" s="244">
        <v>0</v>
      </c>
      <c r="R127" s="244">
        <f>Q127*H127</f>
        <v>0</v>
      </c>
      <c r="S127" s="244">
        <v>0.00325</v>
      </c>
      <c r="T127" s="245">
        <f>S127*H127</f>
        <v>0.1625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6" t="s">
        <v>147</v>
      </c>
      <c r="AT127" s="246" t="s">
        <v>143</v>
      </c>
      <c r="AU127" s="246" t="s">
        <v>139</v>
      </c>
      <c r="AY127" s="15" t="s">
        <v>140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5" t="s">
        <v>139</v>
      </c>
      <c r="BK127" s="247">
        <f>ROUND(I127*H127,2)</f>
        <v>0</v>
      </c>
      <c r="BL127" s="15" t="s">
        <v>147</v>
      </c>
      <c r="BM127" s="246" t="s">
        <v>148</v>
      </c>
    </row>
    <row r="128" spans="1:65" s="2" customFormat="1" ht="16.5" customHeight="1">
      <c r="A128" s="36"/>
      <c r="B128" s="37"/>
      <c r="C128" s="234" t="s">
        <v>139</v>
      </c>
      <c r="D128" s="234" t="s">
        <v>143</v>
      </c>
      <c r="E128" s="235" t="s">
        <v>149</v>
      </c>
      <c r="F128" s="236" t="s">
        <v>150</v>
      </c>
      <c r="G128" s="237" t="s">
        <v>146</v>
      </c>
      <c r="H128" s="238">
        <v>50</v>
      </c>
      <c r="I128" s="239"/>
      <c r="J128" s="240">
        <f>ROUND(I128*H128,2)</f>
        <v>0</v>
      </c>
      <c r="K128" s="241"/>
      <c r="L128" s="42"/>
      <c r="M128" s="242" t="s">
        <v>1</v>
      </c>
      <c r="N128" s="243" t="s">
        <v>46</v>
      </c>
      <c r="O128" s="89"/>
      <c r="P128" s="244">
        <f>O128*H128</f>
        <v>0</v>
      </c>
      <c r="Q128" s="244">
        <v>0.0015</v>
      </c>
      <c r="R128" s="244">
        <f>Q128*H128</f>
        <v>0.075</v>
      </c>
      <c r="S128" s="244">
        <v>0</v>
      </c>
      <c r="T128" s="24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46" t="s">
        <v>147</v>
      </c>
      <c r="AT128" s="246" t="s">
        <v>143</v>
      </c>
      <c r="AU128" s="246" t="s">
        <v>139</v>
      </c>
      <c r="AY128" s="15" t="s">
        <v>140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5" t="s">
        <v>139</v>
      </c>
      <c r="BK128" s="247">
        <f>ROUND(I128*H128,2)</f>
        <v>0</v>
      </c>
      <c r="BL128" s="15" t="s">
        <v>147</v>
      </c>
      <c r="BM128" s="246" t="s">
        <v>151</v>
      </c>
    </row>
    <row r="129" spans="1:65" s="2" customFormat="1" ht="16.5" customHeight="1">
      <c r="A129" s="36"/>
      <c r="B129" s="37"/>
      <c r="C129" s="234" t="s">
        <v>152</v>
      </c>
      <c r="D129" s="234" t="s">
        <v>143</v>
      </c>
      <c r="E129" s="235" t="s">
        <v>153</v>
      </c>
      <c r="F129" s="236" t="s">
        <v>154</v>
      </c>
      <c r="G129" s="237" t="s">
        <v>155</v>
      </c>
      <c r="H129" s="238">
        <v>1</v>
      </c>
      <c r="I129" s="239"/>
      <c r="J129" s="240">
        <f>ROUND(I129*H129,2)</f>
        <v>0</v>
      </c>
      <c r="K129" s="241"/>
      <c r="L129" s="42"/>
      <c r="M129" s="242" t="s">
        <v>1</v>
      </c>
      <c r="N129" s="243" t="s">
        <v>46</v>
      </c>
      <c r="O129" s="89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6" t="s">
        <v>147</v>
      </c>
      <c r="AT129" s="246" t="s">
        <v>143</v>
      </c>
      <c r="AU129" s="246" t="s">
        <v>139</v>
      </c>
      <c r="AY129" s="15" t="s">
        <v>140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5" t="s">
        <v>139</v>
      </c>
      <c r="BK129" s="247">
        <f>ROUND(I129*H129,2)</f>
        <v>0</v>
      </c>
      <c r="BL129" s="15" t="s">
        <v>147</v>
      </c>
      <c r="BM129" s="246" t="s">
        <v>156</v>
      </c>
    </row>
    <row r="130" spans="1:63" s="12" customFormat="1" ht="22.8" customHeight="1">
      <c r="A130" s="12"/>
      <c r="B130" s="218"/>
      <c r="C130" s="219"/>
      <c r="D130" s="220" t="s">
        <v>79</v>
      </c>
      <c r="E130" s="232" t="s">
        <v>157</v>
      </c>
      <c r="F130" s="232" t="s">
        <v>158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SUM(P131:P151)</f>
        <v>0</v>
      </c>
      <c r="Q130" s="226"/>
      <c r="R130" s="227">
        <f>SUM(R131:R151)</f>
        <v>1.26949062</v>
      </c>
      <c r="S130" s="226"/>
      <c r="T130" s="228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139</v>
      </c>
      <c r="AT130" s="230" t="s">
        <v>79</v>
      </c>
      <c r="AU130" s="230" t="s">
        <v>88</v>
      </c>
      <c r="AY130" s="229" t="s">
        <v>140</v>
      </c>
      <c r="BK130" s="231">
        <f>SUM(BK131:BK151)</f>
        <v>0</v>
      </c>
    </row>
    <row r="131" spans="1:65" s="2" customFormat="1" ht="16.5" customHeight="1">
      <c r="A131" s="36"/>
      <c r="B131" s="37"/>
      <c r="C131" s="234" t="s">
        <v>159</v>
      </c>
      <c r="D131" s="234" t="s">
        <v>143</v>
      </c>
      <c r="E131" s="235" t="s">
        <v>160</v>
      </c>
      <c r="F131" s="236" t="s">
        <v>161</v>
      </c>
      <c r="G131" s="237" t="s">
        <v>162</v>
      </c>
      <c r="H131" s="238">
        <v>65.5</v>
      </c>
      <c r="I131" s="239"/>
      <c r="J131" s="240">
        <f>ROUND(I131*H131,2)</f>
        <v>0</v>
      </c>
      <c r="K131" s="241"/>
      <c r="L131" s="42"/>
      <c r="M131" s="242" t="s">
        <v>1</v>
      </c>
      <c r="N131" s="243" t="s">
        <v>46</v>
      </c>
      <c r="O131" s="89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46" t="s">
        <v>147</v>
      </c>
      <c r="AT131" s="246" t="s">
        <v>143</v>
      </c>
      <c r="AU131" s="246" t="s">
        <v>139</v>
      </c>
      <c r="AY131" s="15" t="s">
        <v>140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5" t="s">
        <v>139</v>
      </c>
      <c r="BK131" s="247">
        <f>ROUND(I131*H131,2)</f>
        <v>0</v>
      </c>
      <c r="BL131" s="15" t="s">
        <v>147</v>
      </c>
      <c r="BM131" s="246" t="s">
        <v>163</v>
      </c>
    </row>
    <row r="132" spans="1:65" s="2" customFormat="1" ht="21.75" customHeight="1">
      <c r="A132" s="36"/>
      <c r="B132" s="37"/>
      <c r="C132" s="234" t="s">
        <v>164</v>
      </c>
      <c r="D132" s="234" t="s">
        <v>143</v>
      </c>
      <c r="E132" s="235" t="s">
        <v>165</v>
      </c>
      <c r="F132" s="236" t="s">
        <v>166</v>
      </c>
      <c r="G132" s="237" t="s">
        <v>162</v>
      </c>
      <c r="H132" s="238">
        <v>65.5</v>
      </c>
      <c r="I132" s="239"/>
      <c r="J132" s="240">
        <f>ROUND(I132*H132,2)</f>
        <v>0</v>
      </c>
      <c r="K132" s="241"/>
      <c r="L132" s="42"/>
      <c r="M132" s="242" t="s">
        <v>1</v>
      </c>
      <c r="N132" s="243" t="s">
        <v>46</v>
      </c>
      <c r="O132" s="89"/>
      <c r="P132" s="244">
        <f>O132*H132</f>
        <v>0</v>
      </c>
      <c r="Q132" s="244">
        <v>0.0002</v>
      </c>
      <c r="R132" s="244">
        <f>Q132*H132</f>
        <v>0.0131</v>
      </c>
      <c r="S132" s="244">
        <v>0</v>
      </c>
      <c r="T132" s="24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6" t="s">
        <v>147</v>
      </c>
      <c r="AT132" s="246" t="s">
        <v>143</v>
      </c>
      <c r="AU132" s="246" t="s">
        <v>139</v>
      </c>
      <c r="AY132" s="15" t="s">
        <v>140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5" t="s">
        <v>139</v>
      </c>
      <c r="BK132" s="247">
        <f>ROUND(I132*H132,2)</f>
        <v>0</v>
      </c>
      <c r="BL132" s="15" t="s">
        <v>147</v>
      </c>
      <c r="BM132" s="246" t="s">
        <v>167</v>
      </c>
    </row>
    <row r="133" spans="1:65" s="2" customFormat="1" ht="33" customHeight="1">
      <c r="A133" s="36"/>
      <c r="B133" s="37"/>
      <c r="C133" s="234" t="s">
        <v>168</v>
      </c>
      <c r="D133" s="234" t="s">
        <v>143</v>
      </c>
      <c r="E133" s="235" t="s">
        <v>169</v>
      </c>
      <c r="F133" s="236" t="s">
        <v>170</v>
      </c>
      <c r="G133" s="237" t="s">
        <v>162</v>
      </c>
      <c r="H133" s="238">
        <v>65.5</v>
      </c>
      <c r="I133" s="239"/>
      <c r="J133" s="240">
        <f>ROUND(I133*H133,2)</f>
        <v>0</v>
      </c>
      <c r="K133" s="241"/>
      <c r="L133" s="42"/>
      <c r="M133" s="242" t="s">
        <v>1</v>
      </c>
      <c r="N133" s="243" t="s">
        <v>46</v>
      </c>
      <c r="O133" s="89"/>
      <c r="P133" s="244">
        <f>O133*H133</f>
        <v>0</v>
      </c>
      <c r="Q133" s="244">
        <v>0.015</v>
      </c>
      <c r="R133" s="244">
        <f>Q133*H133</f>
        <v>0.9824999999999999</v>
      </c>
      <c r="S133" s="244">
        <v>0</v>
      </c>
      <c r="T133" s="24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46" t="s">
        <v>147</v>
      </c>
      <c r="AT133" s="246" t="s">
        <v>143</v>
      </c>
      <c r="AU133" s="246" t="s">
        <v>139</v>
      </c>
      <c r="AY133" s="15" t="s">
        <v>140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5" t="s">
        <v>139</v>
      </c>
      <c r="BK133" s="247">
        <f>ROUND(I133*H133,2)</f>
        <v>0</v>
      </c>
      <c r="BL133" s="15" t="s">
        <v>147</v>
      </c>
      <c r="BM133" s="246" t="s">
        <v>171</v>
      </c>
    </row>
    <row r="134" spans="1:65" s="2" customFormat="1" ht="21.75" customHeight="1">
      <c r="A134" s="36"/>
      <c r="B134" s="37"/>
      <c r="C134" s="234" t="s">
        <v>172</v>
      </c>
      <c r="D134" s="234" t="s">
        <v>143</v>
      </c>
      <c r="E134" s="235" t="s">
        <v>173</v>
      </c>
      <c r="F134" s="236" t="s">
        <v>174</v>
      </c>
      <c r="G134" s="237" t="s">
        <v>162</v>
      </c>
      <c r="H134" s="238">
        <v>73.315</v>
      </c>
      <c r="I134" s="239"/>
      <c r="J134" s="240">
        <f>ROUND(I134*H134,2)</f>
        <v>0</v>
      </c>
      <c r="K134" s="241"/>
      <c r="L134" s="42"/>
      <c r="M134" s="242" t="s">
        <v>1</v>
      </c>
      <c r="N134" s="243" t="s">
        <v>46</v>
      </c>
      <c r="O134" s="89"/>
      <c r="P134" s="244">
        <f>O134*H134</f>
        <v>0</v>
      </c>
      <c r="Q134" s="244">
        <v>0.0007</v>
      </c>
      <c r="R134" s="244">
        <f>Q134*H134</f>
        <v>0.0513205</v>
      </c>
      <c r="S134" s="244">
        <v>0</v>
      </c>
      <c r="T134" s="24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6" t="s">
        <v>147</v>
      </c>
      <c r="AT134" s="246" t="s">
        <v>143</v>
      </c>
      <c r="AU134" s="246" t="s">
        <v>139</v>
      </c>
      <c r="AY134" s="15" t="s">
        <v>140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5" t="s">
        <v>139</v>
      </c>
      <c r="BK134" s="247">
        <f>ROUND(I134*H134,2)</f>
        <v>0</v>
      </c>
      <c r="BL134" s="15" t="s">
        <v>147</v>
      </c>
      <c r="BM134" s="246" t="s">
        <v>175</v>
      </c>
    </row>
    <row r="135" spans="1:51" s="13" customFormat="1" ht="12">
      <c r="A135" s="13"/>
      <c r="B135" s="248"/>
      <c r="C135" s="249"/>
      <c r="D135" s="250" t="s">
        <v>176</v>
      </c>
      <c r="E135" s="251" t="s">
        <v>1</v>
      </c>
      <c r="F135" s="252" t="s">
        <v>252</v>
      </c>
      <c r="G135" s="249"/>
      <c r="H135" s="253">
        <v>73.315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176</v>
      </c>
      <c r="AU135" s="259" t="s">
        <v>139</v>
      </c>
      <c r="AV135" s="13" t="s">
        <v>139</v>
      </c>
      <c r="AW135" s="13" t="s">
        <v>36</v>
      </c>
      <c r="AX135" s="13" t="s">
        <v>88</v>
      </c>
      <c r="AY135" s="259" t="s">
        <v>140</v>
      </c>
    </row>
    <row r="136" spans="1:65" s="2" customFormat="1" ht="21.75" customHeight="1">
      <c r="A136" s="36"/>
      <c r="B136" s="37"/>
      <c r="C136" s="260" t="s">
        <v>178</v>
      </c>
      <c r="D136" s="260" t="s">
        <v>179</v>
      </c>
      <c r="E136" s="261" t="s">
        <v>180</v>
      </c>
      <c r="F136" s="262" t="s">
        <v>181</v>
      </c>
      <c r="G136" s="263" t="s">
        <v>162</v>
      </c>
      <c r="H136" s="264">
        <v>80.647</v>
      </c>
      <c r="I136" s="265"/>
      <c r="J136" s="266">
        <f>ROUND(I136*H136,2)</f>
        <v>0</v>
      </c>
      <c r="K136" s="267"/>
      <c r="L136" s="268"/>
      <c r="M136" s="269" t="s">
        <v>1</v>
      </c>
      <c r="N136" s="270" t="s">
        <v>46</v>
      </c>
      <c r="O136" s="89"/>
      <c r="P136" s="244">
        <f>O136*H136</f>
        <v>0</v>
      </c>
      <c r="Q136" s="244">
        <v>0.0026</v>
      </c>
      <c r="R136" s="244">
        <f>Q136*H136</f>
        <v>0.2096822</v>
      </c>
      <c r="S136" s="244">
        <v>0</v>
      </c>
      <c r="T136" s="24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46" t="s">
        <v>182</v>
      </c>
      <c r="AT136" s="246" t="s">
        <v>179</v>
      </c>
      <c r="AU136" s="246" t="s">
        <v>139</v>
      </c>
      <c r="AY136" s="15" t="s">
        <v>140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5" t="s">
        <v>139</v>
      </c>
      <c r="BK136" s="247">
        <f>ROUND(I136*H136,2)</f>
        <v>0</v>
      </c>
      <c r="BL136" s="15" t="s">
        <v>147</v>
      </c>
      <c r="BM136" s="246" t="s">
        <v>183</v>
      </c>
    </row>
    <row r="137" spans="1:51" s="13" customFormat="1" ht="12">
      <c r="A137" s="13"/>
      <c r="B137" s="248"/>
      <c r="C137" s="249"/>
      <c r="D137" s="250" t="s">
        <v>176</v>
      </c>
      <c r="E137" s="249"/>
      <c r="F137" s="252" t="s">
        <v>253</v>
      </c>
      <c r="G137" s="249"/>
      <c r="H137" s="253">
        <v>80.647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176</v>
      </c>
      <c r="AU137" s="259" t="s">
        <v>139</v>
      </c>
      <c r="AV137" s="13" t="s">
        <v>139</v>
      </c>
      <c r="AW137" s="13" t="s">
        <v>4</v>
      </c>
      <c r="AX137" s="13" t="s">
        <v>88</v>
      </c>
      <c r="AY137" s="259" t="s">
        <v>140</v>
      </c>
    </row>
    <row r="138" spans="1:65" s="2" customFormat="1" ht="21.75" customHeight="1">
      <c r="A138" s="36"/>
      <c r="B138" s="37"/>
      <c r="C138" s="234" t="s">
        <v>185</v>
      </c>
      <c r="D138" s="234" t="s">
        <v>143</v>
      </c>
      <c r="E138" s="235" t="s">
        <v>186</v>
      </c>
      <c r="F138" s="236" t="s">
        <v>187</v>
      </c>
      <c r="G138" s="237" t="s">
        <v>146</v>
      </c>
      <c r="H138" s="238">
        <v>90</v>
      </c>
      <c r="I138" s="239"/>
      <c r="J138" s="240">
        <f>ROUND(I138*H138,2)</f>
        <v>0</v>
      </c>
      <c r="K138" s="241"/>
      <c r="L138" s="42"/>
      <c r="M138" s="242" t="s">
        <v>1</v>
      </c>
      <c r="N138" s="243" t="s">
        <v>46</v>
      </c>
      <c r="O138" s="89"/>
      <c r="P138" s="244">
        <f>O138*H138</f>
        <v>0</v>
      </c>
      <c r="Q138" s="244">
        <v>2E-05</v>
      </c>
      <c r="R138" s="244">
        <f>Q138*H138</f>
        <v>0.0018000000000000002</v>
      </c>
      <c r="S138" s="244">
        <v>0</v>
      </c>
      <c r="T138" s="24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6" t="s">
        <v>147</v>
      </c>
      <c r="AT138" s="246" t="s">
        <v>143</v>
      </c>
      <c r="AU138" s="246" t="s">
        <v>139</v>
      </c>
      <c r="AY138" s="15" t="s">
        <v>140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5" t="s">
        <v>139</v>
      </c>
      <c r="BK138" s="247">
        <f>ROUND(I138*H138,2)</f>
        <v>0</v>
      </c>
      <c r="BL138" s="15" t="s">
        <v>147</v>
      </c>
      <c r="BM138" s="246" t="s">
        <v>188</v>
      </c>
    </row>
    <row r="139" spans="1:65" s="2" customFormat="1" ht="16.5" customHeight="1">
      <c r="A139" s="36"/>
      <c r="B139" s="37"/>
      <c r="C139" s="234" t="s">
        <v>189</v>
      </c>
      <c r="D139" s="234" t="s">
        <v>143</v>
      </c>
      <c r="E139" s="235" t="s">
        <v>190</v>
      </c>
      <c r="F139" s="236" t="s">
        <v>191</v>
      </c>
      <c r="G139" s="237" t="s">
        <v>146</v>
      </c>
      <c r="H139" s="238">
        <v>52.1</v>
      </c>
      <c r="I139" s="239"/>
      <c r="J139" s="240">
        <f>ROUND(I139*H139,2)</f>
        <v>0</v>
      </c>
      <c r="K139" s="241"/>
      <c r="L139" s="42"/>
      <c r="M139" s="242" t="s">
        <v>1</v>
      </c>
      <c r="N139" s="243" t="s">
        <v>46</v>
      </c>
      <c r="O139" s="89"/>
      <c r="P139" s="244">
        <f>O139*H139</f>
        <v>0</v>
      </c>
      <c r="Q139" s="244">
        <v>2E-05</v>
      </c>
      <c r="R139" s="244">
        <f>Q139*H139</f>
        <v>0.0010420000000000002</v>
      </c>
      <c r="S139" s="244">
        <v>0</v>
      </c>
      <c r="T139" s="24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46" t="s">
        <v>147</v>
      </c>
      <c r="AT139" s="246" t="s">
        <v>143</v>
      </c>
      <c r="AU139" s="246" t="s">
        <v>139</v>
      </c>
      <c r="AY139" s="15" t="s">
        <v>140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5" t="s">
        <v>139</v>
      </c>
      <c r="BK139" s="247">
        <f>ROUND(I139*H139,2)</f>
        <v>0</v>
      </c>
      <c r="BL139" s="15" t="s">
        <v>147</v>
      </c>
      <c r="BM139" s="246" t="s">
        <v>192</v>
      </c>
    </row>
    <row r="140" spans="1:51" s="13" customFormat="1" ht="12">
      <c r="A140" s="13"/>
      <c r="B140" s="248"/>
      <c r="C140" s="249"/>
      <c r="D140" s="250" t="s">
        <v>176</v>
      </c>
      <c r="E140" s="251" t="s">
        <v>1</v>
      </c>
      <c r="F140" s="252" t="s">
        <v>254</v>
      </c>
      <c r="G140" s="249"/>
      <c r="H140" s="253">
        <v>52.1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176</v>
      </c>
      <c r="AU140" s="259" t="s">
        <v>139</v>
      </c>
      <c r="AV140" s="13" t="s">
        <v>139</v>
      </c>
      <c r="AW140" s="13" t="s">
        <v>36</v>
      </c>
      <c r="AX140" s="13" t="s">
        <v>88</v>
      </c>
      <c r="AY140" s="259" t="s">
        <v>140</v>
      </c>
    </row>
    <row r="141" spans="1:65" s="2" customFormat="1" ht="16.5" customHeight="1">
      <c r="A141" s="36"/>
      <c r="B141" s="37"/>
      <c r="C141" s="260" t="s">
        <v>194</v>
      </c>
      <c r="D141" s="260" t="s">
        <v>179</v>
      </c>
      <c r="E141" s="261" t="s">
        <v>195</v>
      </c>
      <c r="F141" s="262" t="s">
        <v>196</v>
      </c>
      <c r="G141" s="263" t="s">
        <v>146</v>
      </c>
      <c r="H141" s="264">
        <v>56.324</v>
      </c>
      <c r="I141" s="265"/>
      <c r="J141" s="266">
        <f>ROUND(I141*H141,2)</f>
        <v>0</v>
      </c>
      <c r="K141" s="267"/>
      <c r="L141" s="268"/>
      <c r="M141" s="269" t="s">
        <v>1</v>
      </c>
      <c r="N141" s="270" t="s">
        <v>46</v>
      </c>
      <c r="O141" s="89"/>
      <c r="P141" s="244">
        <f>O141*H141</f>
        <v>0</v>
      </c>
      <c r="Q141" s="244">
        <v>0.00015</v>
      </c>
      <c r="R141" s="244">
        <f>Q141*H141</f>
        <v>0.008448599999999999</v>
      </c>
      <c r="S141" s="244">
        <v>0</v>
      </c>
      <c r="T141" s="24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46" t="s">
        <v>182</v>
      </c>
      <c r="AT141" s="246" t="s">
        <v>179</v>
      </c>
      <c r="AU141" s="246" t="s">
        <v>139</v>
      </c>
      <c r="AY141" s="15" t="s">
        <v>140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5" t="s">
        <v>139</v>
      </c>
      <c r="BK141" s="247">
        <f>ROUND(I141*H141,2)</f>
        <v>0</v>
      </c>
      <c r="BL141" s="15" t="s">
        <v>147</v>
      </c>
      <c r="BM141" s="246" t="s">
        <v>197</v>
      </c>
    </row>
    <row r="142" spans="1:51" s="13" customFormat="1" ht="12">
      <c r="A142" s="13"/>
      <c r="B142" s="248"/>
      <c r="C142" s="249"/>
      <c r="D142" s="250" t="s">
        <v>176</v>
      </c>
      <c r="E142" s="249"/>
      <c r="F142" s="252" t="s">
        <v>255</v>
      </c>
      <c r="G142" s="249"/>
      <c r="H142" s="253">
        <v>56.324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176</v>
      </c>
      <c r="AU142" s="259" t="s">
        <v>139</v>
      </c>
      <c r="AV142" s="13" t="s">
        <v>139</v>
      </c>
      <c r="AW142" s="13" t="s">
        <v>4</v>
      </c>
      <c r="AX142" s="13" t="s">
        <v>88</v>
      </c>
      <c r="AY142" s="259" t="s">
        <v>140</v>
      </c>
    </row>
    <row r="143" spans="1:65" s="2" customFormat="1" ht="16.5" customHeight="1">
      <c r="A143" s="36"/>
      <c r="B143" s="37"/>
      <c r="C143" s="234" t="s">
        <v>199</v>
      </c>
      <c r="D143" s="234" t="s">
        <v>143</v>
      </c>
      <c r="E143" s="235" t="s">
        <v>200</v>
      </c>
      <c r="F143" s="236" t="s">
        <v>201</v>
      </c>
      <c r="G143" s="237" t="s">
        <v>146</v>
      </c>
      <c r="H143" s="238">
        <v>3</v>
      </c>
      <c r="I143" s="239"/>
      <c r="J143" s="240">
        <f>ROUND(I143*H143,2)</f>
        <v>0</v>
      </c>
      <c r="K143" s="241"/>
      <c r="L143" s="42"/>
      <c r="M143" s="242" t="s">
        <v>1</v>
      </c>
      <c r="N143" s="243" t="s">
        <v>46</v>
      </c>
      <c r="O143" s="89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6" t="s">
        <v>147</v>
      </c>
      <c r="AT143" s="246" t="s">
        <v>143</v>
      </c>
      <c r="AU143" s="246" t="s">
        <v>139</v>
      </c>
      <c r="AY143" s="15" t="s">
        <v>140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5" t="s">
        <v>139</v>
      </c>
      <c r="BK143" s="247">
        <f>ROUND(I143*H143,2)</f>
        <v>0</v>
      </c>
      <c r="BL143" s="15" t="s">
        <v>147</v>
      </c>
      <c r="BM143" s="246" t="s">
        <v>202</v>
      </c>
    </row>
    <row r="144" spans="1:51" s="13" customFormat="1" ht="12">
      <c r="A144" s="13"/>
      <c r="B144" s="248"/>
      <c r="C144" s="249"/>
      <c r="D144" s="250" t="s">
        <v>176</v>
      </c>
      <c r="E144" s="251" t="s">
        <v>1</v>
      </c>
      <c r="F144" s="252" t="s">
        <v>203</v>
      </c>
      <c r="G144" s="249"/>
      <c r="H144" s="253">
        <v>3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176</v>
      </c>
      <c r="AU144" s="259" t="s">
        <v>139</v>
      </c>
      <c r="AV144" s="13" t="s">
        <v>139</v>
      </c>
      <c r="AW144" s="13" t="s">
        <v>36</v>
      </c>
      <c r="AX144" s="13" t="s">
        <v>88</v>
      </c>
      <c r="AY144" s="259" t="s">
        <v>140</v>
      </c>
    </row>
    <row r="145" spans="1:65" s="2" customFormat="1" ht="21.75" customHeight="1">
      <c r="A145" s="36"/>
      <c r="B145" s="37"/>
      <c r="C145" s="260" t="s">
        <v>204</v>
      </c>
      <c r="D145" s="260" t="s">
        <v>179</v>
      </c>
      <c r="E145" s="261" t="s">
        <v>205</v>
      </c>
      <c r="F145" s="262" t="s">
        <v>206</v>
      </c>
      <c r="G145" s="263" t="s">
        <v>146</v>
      </c>
      <c r="H145" s="264">
        <v>3.06</v>
      </c>
      <c r="I145" s="265"/>
      <c r="J145" s="266">
        <f>ROUND(I145*H145,2)</f>
        <v>0</v>
      </c>
      <c r="K145" s="267"/>
      <c r="L145" s="268"/>
      <c r="M145" s="269" t="s">
        <v>1</v>
      </c>
      <c r="N145" s="270" t="s">
        <v>46</v>
      </c>
      <c r="O145" s="89"/>
      <c r="P145" s="244">
        <f>O145*H145</f>
        <v>0</v>
      </c>
      <c r="Q145" s="244">
        <v>0.00025</v>
      </c>
      <c r="R145" s="244">
        <f>Q145*H145</f>
        <v>0.0007650000000000001</v>
      </c>
      <c r="S145" s="244">
        <v>0</v>
      </c>
      <c r="T145" s="24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46" t="s">
        <v>182</v>
      </c>
      <c r="AT145" s="246" t="s">
        <v>179</v>
      </c>
      <c r="AU145" s="246" t="s">
        <v>139</v>
      </c>
      <c r="AY145" s="15" t="s">
        <v>140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5" t="s">
        <v>139</v>
      </c>
      <c r="BK145" s="247">
        <f>ROUND(I145*H145,2)</f>
        <v>0</v>
      </c>
      <c r="BL145" s="15" t="s">
        <v>147</v>
      </c>
      <c r="BM145" s="246" t="s">
        <v>207</v>
      </c>
    </row>
    <row r="146" spans="1:51" s="13" customFormat="1" ht="12">
      <c r="A146" s="13"/>
      <c r="B146" s="248"/>
      <c r="C146" s="249"/>
      <c r="D146" s="250" t="s">
        <v>176</v>
      </c>
      <c r="E146" s="249"/>
      <c r="F146" s="252" t="s">
        <v>208</v>
      </c>
      <c r="G146" s="249"/>
      <c r="H146" s="253">
        <v>3.06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176</v>
      </c>
      <c r="AU146" s="259" t="s">
        <v>139</v>
      </c>
      <c r="AV146" s="13" t="s">
        <v>139</v>
      </c>
      <c r="AW146" s="13" t="s">
        <v>4</v>
      </c>
      <c r="AX146" s="13" t="s">
        <v>88</v>
      </c>
      <c r="AY146" s="259" t="s">
        <v>140</v>
      </c>
    </row>
    <row r="147" spans="1:65" s="2" customFormat="1" ht="16.5" customHeight="1">
      <c r="A147" s="36"/>
      <c r="B147" s="37"/>
      <c r="C147" s="234" t="s">
        <v>209</v>
      </c>
      <c r="D147" s="234" t="s">
        <v>143</v>
      </c>
      <c r="E147" s="235" t="s">
        <v>210</v>
      </c>
      <c r="F147" s="236" t="s">
        <v>211</v>
      </c>
      <c r="G147" s="237" t="s">
        <v>146</v>
      </c>
      <c r="H147" s="238">
        <v>4.8</v>
      </c>
      <c r="I147" s="239"/>
      <c r="J147" s="240">
        <f>ROUND(I147*H147,2)</f>
        <v>0</v>
      </c>
      <c r="K147" s="241"/>
      <c r="L147" s="42"/>
      <c r="M147" s="242" t="s">
        <v>1</v>
      </c>
      <c r="N147" s="243" t="s">
        <v>46</v>
      </c>
      <c r="O147" s="89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46" t="s">
        <v>147</v>
      </c>
      <c r="AT147" s="246" t="s">
        <v>143</v>
      </c>
      <c r="AU147" s="246" t="s">
        <v>139</v>
      </c>
      <c r="AY147" s="15" t="s">
        <v>140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5" t="s">
        <v>139</v>
      </c>
      <c r="BK147" s="247">
        <f>ROUND(I147*H147,2)</f>
        <v>0</v>
      </c>
      <c r="BL147" s="15" t="s">
        <v>147</v>
      </c>
      <c r="BM147" s="246" t="s">
        <v>212</v>
      </c>
    </row>
    <row r="148" spans="1:51" s="13" customFormat="1" ht="12">
      <c r="A148" s="13"/>
      <c r="B148" s="248"/>
      <c r="C148" s="249"/>
      <c r="D148" s="250" t="s">
        <v>176</v>
      </c>
      <c r="E148" s="251" t="s">
        <v>1</v>
      </c>
      <c r="F148" s="252" t="s">
        <v>213</v>
      </c>
      <c r="G148" s="249"/>
      <c r="H148" s="253">
        <v>4.8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176</v>
      </c>
      <c r="AU148" s="259" t="s">
        <v>139</v>
      </c>
      <c r="AV148" s="13" t="s">
        <v>139</v>
      </c>
      <c r="AW148" s="13" t="s">
        <v>36</v>
      </c>
      <c r="AX148" s="13" t="s">
        <v>88</v>
      </c>
      <c r="AY148" s="259" t="s">
        <v>140</v>
      </c>
    </row>
    <row r="149" spans="1:65" s="2" customFormat="1" ht="16.5" customHeight="1">
      <c r="A149" s="36"/>
      <c r="B149" s="37"/>
      <c r="C149" s="260" t="s">
        <v>8</v>
      </c>
      <c r="D149" s="260" t="s">
        <v>179</v>
      </c>
      <c r="E149" s="261" t="s">
        <v>214</v>
      </c>
      <c r="F149" s="262" t="s">
        <v>215</v>
      </c>
      <c r="G149" s="263" t="s">
        <v>146</v>
      </c>
      <c r="H149" s="264">
        <v>4.896</v>
      </c>
      <c r="I149" s="265"/>
      <c r="J149" s="266">
        <f>ROUND(I149*H149,2)</f>
        <v>0</v>
      </c>
      <c r="K149" s="267"/>
      <c r="L149" s="268"/>
      <c r="M149" s="269" t="s">
        <v>1</v>
      </c>
      <c r="N149" s="270" t="s">
        <v>46</v>
      </c>
      <c r="O149" s="89"/>
      <c r="P149" s="244">
        <f>O149*H149</f>
        <v>0</v>
      </c>
      <c r="Q149" s="244">
        <v>0.00017</v>
      </c>
      <c r="R149" s="244">
        <f>Q149*H149</f>
        <v>0.00083232</v>
      </c>
      <c r="S149" s="244">
        <v>0</v>
      </c>
      <c r="T149" s="245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46" t="s">
        <v>182</v>
      </c>
      <c r="AT149" s="246" t="s">
        <v>179</v>
      </c>
      <c r="AU149" s="246" t="s">
        <v>139</v>
      </c>
      <c r="AY149" s="15" t="s">
        <v>140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5" t="s">
        <v>139</v>
      </c>
      <c r="BK149" s="247">
        <f>ROUND(I149*H149,2)</f>
        <v>0</v>
      </c>
      <c r="BL149" s="15" t="s">
        <v>147</v>
      </c>
      <c r="BM149" s="246" t="s">
        <v>216</v>
      </c>
    </row>
    <row r="150" spans="1:51" s="13" customFormat="1" ht="12">
      <c r="A150" s="13"/>
      <c r="B150" s="248"/>
      <c r="C150" s="249"/>
      <c r="D150" s="250" t="s">
        <v>176</v>
      </c>
      <c r="E150" s="249"/>
      <c r="F150" s="252" t="s">
        <v>217</v>
      </c>
      <c r="G150" s="249"/>
      <c r="H150" s="253">
        <v>4.896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176</v>
      </c>
      <c r="AU150" s="259" t="s">
        <v>139</v>
      </c>
      <c r="AV150" s="13" t="s">
        <v>139</v>
      </c>
      <c r="AW150" s="13" t="s">
        <v>4</v>
      </c>
      <c r="AX150" s="13" t="s">
        <v>88</v>
      </c>
      <c r="AY150" s="259" t="s">
        <v>140</v>
      </c>
    </row>
    <row r="151" spans="1:65" s="2" customFormat="1" ht="21.75" customHeight="1">
      <c r="A151" s="36"/>
      <c r="B151" s="37"/>
      <c r="C151" s="234" t="s">
        <v>147</v>
      </c>
      <c r="D151" s="234" t="s">
        <v>143</v>
      </c>
      <c r="E151" s="235" t="s">
        <v>218</v>
      </c>
      <c r="F151" s="236" t="s">
        <v>219</v>
      </c>
      <c r="G151" s="237" t="s">
        <v>220</v>
      </c>
      <c r="H151" s="271"/>
      <c r="I151" s="239"/>
      <c r="J151" s="240">
        <f>ROUND(I151*H151,2)</f>
        <v>0</v>
      </c>
      <c r="K151" s="241"/>
      <c r="L151" s="42"/>
      <c r="M151" s="242" t="s">
        <v>1</v>
      </c>
      <c r="N151" s="243" t="s">
        <v>46</v>
      </c>
      <c r="O151" s="89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46" t="s">
        <v>147</v>
      </c>
      <c r="AT151" s="246" t="s">
        <v>143</v>
      </c>
      <c r="AU151" s="246" t="s">
        <v>139</v>
      </c>
      <c r="AY151" s="15" t="s">
        <v>140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5" t="s">
        <v>139</v>
      </c>
      <c r="BK151" s="247">
        <f>ROUND(I151*H151,2)</f>
        <v>0</v>
      </c>
      <c r="BL151" s="15" t="s">
        <v>147</v>
      </c>
      <c r="BM151" s="246" t="s">
        <v>221</v>
      </c>
    </row>
    <row r="152" spans="1:63" s="12" customFormat="1" ht="22.8" customHeight="1">
      <c r="A152" s="12"/>
      <c r="B152" s="218"/>
      <c r="C152" s="219"/>
      <c r="D152" s="220" t="s">
        <v>79</v>
      </c>
      <c r="E152" s="232" t="s">
        <v>222</v>
      </c>
      <c r="F152" s="232" t="s">
        <v>223</v>
      </c>
      <c r="G152" s="219"/>
      <c r="H152" s="219"/>
      <c r="I152" s="222"/>
      <c r="J152" s="233">
        <f>BK152</f>
        <v>0</v>
      </c>
      <c r="K152" s="219"/>
      <c r="L152" s="224"/>
      <c r="M152" s="225"/>
      <c r="N152" s="226"/>
      <c r="O152" s="226"/>
      <c r="P152" s="227">
        <f>P153</f>
        <v>0</v>
      </c>
      <c r="Q152" s="226"/>
      <c r="R152" s="227">
        <f>R153</f>
        <v>0.004549999999999999</v>
      </c>
      <c r="S152" s="226"/>
      <c r="T152" s="228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9" t="s">
        <v>139</v>
      </c>
      <c r="AT152" s="230" t="s">
        <v>79</v>
      </c>
      <c r="AU152" s="230" t="s">
        <v>88</v>
      </c>
      <c r="AY152" s="229" t="s">
        <v>140</v>
      </c>
      <c r="BK152" s="231">
        <f>BK153</f>
        <v>0</v>
      </c>
    </row>
    <row r="153" spans="1:65" s="2" customFormat="1" ht="33" customHeight="1">
      <c r="A153" s="36"/>
      <c r="B153" s="37"/>
      <c r="C153" s="234" t="s">
        <v>224</v>
      </c>
      <c r="D153" s="234" t="s">
        <v>143</v>
      </c>
      <c r="E153" s="235" t="s">
        <v>225</v>
      </c>
      <c r="F153" s="236" t="s">
        <v>226</v>
      </c>
      <c r="G153" s="237" t="s">
        <v>162</v>
      </c>
      <c r="H153" s="238">
        <v>17.5</v>
      </c>
      <c r="I153" s="239"/>
      <c r="J153" s="240">
        <f>ROUND(I153*H153,2)</f>
        <v>0</v>
      </c>
      <c r="K153" s="241"/>
      <c r="L153" s="42"/>
      <c r="M153" s="242" t="s">
        <v>1</v>
      </c>
      <c r="N153" s="243" t="s">
        <v>46</v>
      </c>
      <c r="O153" s="89"/>
      <c r="P153" s="244">
        <f>O153*H153</f>
        <v>0</v>
      </c>
      <c r="Q153" s="244">
        <v>0.00026</v>
      </c>
      <c r="R153" s="244">
        <f>Q153*H153</f>
        <v>0.004549999999999999</v>
      </c>
      <c r="S153" s="244">
        <v>0</v>
      </c>
      <c r="T153" s="24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46" t="s">
        <v>147</v>
      </c>
      <c r="AT153" s="246" t="s">
        <v>143</v>
      </c>
      <c r="AU153" s="246" t="s">
        <v>139</v>
      </c>
      <c r="AY153" s="15" t="s">
        <v>140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5" t="s">
        <v>139</v>
      </c>
      <c r="BK153" s="247">
        <f>ROUND(I153*H153,2)</f>
        <v>0</v>
      </c>
      <c r="BL153" s="15" t="s">
        <v>147</v>
      </c>
      <c r="BM153" s="246" t="s">
        <v>227</v>
      </c>
    </row>
    <row r="154" spans="1:63" s="12" customFormat="1" ht="25.9" customHeight="1">
      <c r="A154" s="12"/>
      <c r="B154" s="218"/>
      <c r="C154" s="219"/>
      <c r="D154" s="220" t="s">
        <v>79</v>
      </c>
      <c r="E154" s="221" t="s">
        <v>228</v>
      </c>
      <c r="F154" s="221" t="s">
        <v>229</v>
      </c>
      <c r="G154" s="219"/>
      <c r="H154" s="219"/>
      <c r="I154" s="222"/>
      <c r="J154" s="223">
        <f>BK154</f>
        <v>0</v>
      </c>
      <c r="K154" s="219"/>
      <c r="L154" s="224"/>
      <c r="M154" s="225"/>
      <c r="N154" s="226"/>
      <c r="O154" s="226"/>
      <c r="P154" s="227">
        <f>P155+P157+P159</f>
        <v>0</v>
      </c>
      <c r="Q154" s="226"/>
      <c r="R154" s="227">
        <f>R155+R157+R159</f>
        <v>0</v>
      </c>
      <c r="S154" s="226"/>
      <c r="T154" s="228">
        <f>T155+T157+T159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9" t="s">
        <v>164</v>
      </c>
      <c r="AT154" s="230" t="s">
        <v>79</v>
      </c>
      <c r="AU154" s="230" t="s">
        <v>80</v>
      </c>
      <c r="AY154" s="229" t="s">
        <v>140</v>
      </c>
      <c r="BK154" s="231">
        <f>BK155+BK157+BK159</f>
        <v>0</v>
      </c>
    </row>
    <row r="155" spans="1:63" s="12" customFormat="1" ht="22.8" customHeight="1">
      <c r="A155" s="12"/>
      <c r="B155" s="218"/>
      <c r="C155" s="219"/>
      <c r="D155" s="220" t="s">
        <v>79</v>
      </c>
      <c r="E155" s="232" t="s">
        <v>230</v>
      </c>
      <c r="F155" s="232" t="s">
        <v>231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164</v>
      </c>
      <c r="AT155" s="230" t="s">
        <v>79</v>
      </c>
      <c r="AU155" s="230" t="s">
        <v>88</v>
      </c>
      <c r="AY155" s="229" t="s">
        <v>140</v>
      </c>
      <c r="BK155" s="231">
        <f>BK156</f>
        <v>0</v>
      </c>
    </row>
    <row r="156" spans="1:65" s="2" customFormat="1" ht="16.5" customHeight="1">
      <c r="A156" s="36"/>
      <c r="B156" s="37"/>
      <c r="C156" s="234" t="s">
        <v>232</v>
      </c>
      <c r="D156" s="234" t="s">
        <v>143</v>
      </c>
      <c r="E156" s="235" t="s">
        <v>233</v>
      </c>
      <c r="F156" s="236" t="s">
        <v>231</v>
      </c>
      <c r="G156" s="237" t="s">
        <v>220</v>
      </c>
      <c r="H156" s="271"/>
      <c r="I156" s="239"/>
      <c r="J156" s="240">
        <f>ROUND(I156*H156,2)</f>
        <v>0</v>
      </c>
      <c r="K156" s="241"/>
      <c r="L156" s="42"/>
      <c r="M156" s="242" t="s">
        <v>1</v>
      </c>
      <c r="N156" s="243" t="s">
        <v>46</v>
      </c>
      <c r="O156" s="89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46" t="s">
        <v>234</v>
      </c>
      <c r="AT156" s="246" t="s">
        <v>143</v>
      </c>
      <c r="AU156" s="246" t="s">
        <v>139</v>
      </c>
      <c r="AY156" s="15" t="s">
        <v>140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5" t="s">
        <v>139</v>
      </c>
      <c r="BK156" s="247">
        <f>ROUND(I156*H156,2)</f>
        <v>0</v>
      </c>
      <c r="BL156" s="15" t="s">
        <v>234</v>
      </c>
      <c r="BM156" s="246" t="s">
        <v>235</v>
      </c>
    </row>
    <row r="157" spans="1:63" s="12" customFormat="1" ht="22.8" customHeight="1">
      <c r="A157" s="12"/>
      <c r="B157" s="218"/>
      <c r="C157" s="219"/>
      <c r="D157" s="220" t="s">
        <v>79</v>
      </c>
      <c r="E157" s="232" t="s">
        <v>236</v>
      </c>
      <c r="F157" s="232" t="s">
        <v>237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P158</f>
        <v>0</v>
      </c>
      <c r="Q157" s="226"/>
      <c r="R157" s="227">
        <f>R158</f>
        <v>0</v>
      </c>
      <c r="S157" s="226"/>
      <c r="T157" s="228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164</v>
      </c>
      <c r="AT157" s="230" t="s">
        <v>79</v>
      </c>
      <c r="AU157" s="230" t="s">
        <v>88</v>
      </c>
      <c r="AY157" s="229" t="s">
        <v>140</v>
      </c>
      <c r="BK157" s="231">
        <f>BK158</f>
        <v>0</v>
      </c>
    </row>
    <row r="158" spans="1:65" s="2" customFormat="1" ht="16.5" customHeight="1">
      <c r="A158" s="36"/>
      <c r="B158" s="37"/>
      <c r="C158" s="234" t="s">
        <v>238</v>
      </c>
      <c r="D158" s="234" t="s">
        <v>143</v>
      </c>
      <c r="E158" s="235" t="s">
        <v>239</v>
      </c>
      <c r="F158" s="236" t="s">
        <v>240</v>
      </c>
      <c r="G158" s="237" t="s">
        <v>220</v>
      </c>
      <c r="H158" s="271"/>
      <c r="I158" s="239"/>
      <c r="J158" s="240">
        <f>ROUND(I158*H158,2)</f>
        <v>0</v>
      </c>
      <c r="K158" s="241"/>
      <c r="L158" s="42"/>
      <c r="M158" s="242" t="s">
        <v>1</v>
      </c>
      <c r="N158" s="243" t="s">
        <v>46</v>
      </c>
      <c r="O158" s="89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46" t="s">
        <v>234</v>
      </c>
      <c r="AT158" s="246" t="s">
        <v>143</v>
      </c>
      <c r="AU158" s="246" t="s">
        <v>139</v>
      </c>
      <c r="AY158" s="15" t="s">
        <v>140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5" t="s">
        <v>139</v>
      </c>
      <c r="BK158" s="247">
        <f>ROUND(I158*H158,2)</f>
        <v>0</v>
      </c>
      <c r="BL158" s="15" t="s">
        <v>234</v>
      </c>
      <c r="BM158" s="246" t="s">
        <v>241</v>
      </c>
    </row>
    <row r="159" spans="1:63" s="12" customFormat="1" ht="22.8" customHeight="1">
      <c r="A159" s="12"/>
      <c r="B159" s="218"/>
      <c r="C159" s="219"/>
      <c r="D159" s="220" t="s">
        <v>79</v>
      </c>
      <c r="E159" s="232" t="s">
        <v>242</v>
      </c>
      <c r="F159" s="232" t="s">
        <v>243</v>
      </c>
      <c r="G159" s="219"/>
      <c r="H159" s="219"/>
      <c r="I159" s="222"/>
      <c r="J159" s="233">
        <f>BK159</f>
        <v>0</v>
      </c>
      <c r="K159" s="219"/>
      <c r="L159" s="224"/>
      <c r="M159" s="225"/>
      <c r="N159" s="226"/>
      <c r="O159" s="226"/>
      <c r="P159" s="227">
        <f>P160</f>
        <v>0</v>
      </c>
      <c r="Q159" s="226"/>
      <c r="R159" s="227">
        <f>R160</f>
        <v>0</v>
      </c>
      <c r="S159" s="226"/>
      <c r="T159" s="228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9" t="s">
        <v>164</v>
      </c>
      <c r="AT159" s="230" t="s">
        <v>79</v>
      </c>
      <c r="AU159" s="230" t="s">
        <v>88</v>
      </c>
      <c r="AY159" s="229" t="s">
        <v>140</v>
      </c>
      <c r="BK159" s="231">
        <f>BK160</f>
        <v>0</v>
      </c>
    </row>
    <row r="160" spans="1:65" s="2" customFormat="1" ht="16.5" customHeight="1">
      <c r="A160" s="36"/>
      <c r="B160" s="37"/>
      <c r="C160" s="234" t="s">
        <v>244</v>
      </c>
      <c r="D160" s="234" t="s">
        <v>143</v>
      </c>
      <c r="E160" s="235" t="s">
        <v>245</v>
      </c>
      <c r="F160" s="236" t="s">
        <v>246</v>
      </c>
      <c r="G160" s="237" t="s">
        <v>220</v>
      </c>
      <c r="H160" s="271"/>
      <c r="I160" s="239"/>
      <c r="J160" s="240">
        <f>ROUND(I160*H160,2)</f>
        <v>0</v>
      </c>
      <c r="K160" s="241"/>
      <c r="L160" s="42"/>
      <c r="M160" s="272" t="s">
        <v>1</v>
      </c>
      <c r="N160" s="273" t="s">
        <v>46</v>
      </c>
      <c r="O160" s="274"/>
      <c r="P160" s="275">
        <f>O160*H160</f>
        <v>0</v>
      </c>
      <c r="Q160" s="275">
        <v>0</v>
      </c>
      <c r="R160" s="275">
        <f>Q160*H160</f>
        <v>0</v>
      </c>
      <c r="S160" s="275">
        <v>0</v>
      </c>
      <c r="T160" s="27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46" t="s">
        <v>234</v>
      </c>
      <c r="AT160" s="246" t="s">
        <v>143</v>
      </c>
      <c r="AU160" s="246" t="s">
        <v>139</v>
      </c>
      <c r="AY160" s="15" t="s">
        <v>140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5" t="s">
        <v>139</v>
      </c>
      <c r="BK160" s="247">
        <f>ROUND(I160*H160,2)</f>
        <v>0</v>
      </c>
      <c r="BL160" s="15" t="s">
        <v>234</v>
      </c>
      <c r="BM160" s="246" t="s">
        <v>247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181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profil</dc:creator>
  <cp:keywords/>
  <dc:description/>
  <cp:lastModifiedBy>obecný profil</cp:lastModifiedBy>
  <dcterms:created xsi:type="dcterms:W3CDTF">2020-09-17T13:39:00Z</dcterms:created>
  <dcterms:modified xsi:type="dcterms:W3CDTF">2020-09-17T13:39:15Z</dcterms:modified>
  <cp:category/>
  <cp:version/>
  <cp:contentType/>
  <cp:contentStatus/>
</cp:coreProperties>
</file>