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/>
  <mc:AlternateContent xmlns:mc="http://schemas.openxmlformats.org/markup-compatibility/2006">
    <mc:Choice Requires="x15">
      <x15ac:absPath xmlns:x15ac="http://schemas.microsoft.com/office/spreadsheetml/2010/11/ac" url="C:\Users\borovska\Documents\EZAK\Socialni_zarizeni_jidelna\"/>
    </mc:Choice>
  </mc:AlternateContent>
  <xr:revisionPtr revIDLastSave="0" documentId="8_{63F05746-6FFE-4F5F-A0DB-6D83EBC70458}" xr6:coauthVersionLast="36" xr6:coauthVersionMax="36" xr10:uidLastSave="{00000000-0000-0000-0000-000000000000}"/>
  <bookViews>
    <workbookView xWindow="0" yWindow="0" windowWidth="28800" windowHeight="11085" xr2:uid="{00000000-000D-0000-FFFF-FFFF00000000}"/>
  </bookViews>
  <sheets>
    <sheet name="Rekapitulace stavby" sheetId="1" r:id="rId1"/>
    <sheet name="18708St - Stavební práce" sheetId="2" r:id="rId2"/>
    <sheet name="18708ZT - Zdravotní technika" sheetId="3" r:id="rId3"/>
    <sheet name="18708UT - Vytápění" sheetId="4" r:id="rId4"/>
    <sheet name="18708EL - elektroinstalace" sheetId="5" r:id="rId5"/>
    <sheet name="18708VN - Vedlejší náklady" sheetId="6" r:id="rId6"/>
    <sheet name="Pokyny pro vyplnění" sheetId="7" r:id="rId7"/>
  </sheets>
  <definedNames>
    <definedName name="_xlnm._FilterDatabase" localSheetId="4" hidden="1">'18708EL - elektroinstalace'!$C$79:$K$124</definedName>
    <definedName name="_xlnm._FilterDatabase" localSheetId="1" hidden="1">'18708St - Stavební práce'!$C$91:$K$337</definedName>
    <definedName name="_xlnm._FilterDatabase" localSheetId="3" hidden="1">'18708UT - Vytápění'!$C$84:$K$143</definedName>
    <definedName name="_xlnm._FilterDatabase" localSheetId="5" hidden="1">'18708VN - Vedlejší náklady'!$C$78:$K$86</definedName>
    <definedName name="_xlnm._FilterDatabase" localSheetId="2" hidden="1">'18708ZT - Zdravotní technika'!$C$83:$K$174</definedName>
    <definedName name="_xlnm.Print_Titles" localSheetId="4">'18708EL - elektroinstalace'!$79:$79</definedName>
    <definedName name="_xlnm.Print_Titles" localSheetId="1">'18708St - Stavební práce'!$91:$91</definedName>
    <definedName name="_xlnm.Print_Titles" localSheetId="3">'18708UT - Vytápění'!$84:$84</definedName>
    <definedName name="_xlnm.Print_Titles" localSheetId="5">'18708VN - Vedlejší náklady'!$78:$78</definedName>
    <definedName name="_xlnm.Print_Titles" localSheetId="2">'18708ZT - Zdravotní technika'!$83:$83</definedName>
    <definedName name="_xlnm.Print_Titles" localSheetId="0">'Rekapitulace stavby'!$49:$49</definedName>
    <definedName name="_xlnm.Print_Area" localSheetId="4">'18708EL - elektroinstalace'!$C$4:$J$36,'18708EL - elektroinstalace'!$C$42:$J$61,'18708EL - elektroinstalace'!$C$67:$K$124</definedName>
    <definedName name="_xlnm.Print_Area" localSheetId="1">'18708St - Stavební práce'!$C$4:$J$36,'18708St - Stavební práce'!$C$42:$J$73,'18708St - Stavební práce'!$C$79:$K$337</definedName>
    <definedName name="_xlnm.Print_Area" localSheetId="3">'18708UT - Vytápění'!$C$4:$J$36,'18708UT - Vytápění'!$C$42:$J$66,'18708UT - Vytápění'!$C$72:$K$143</definedName>
    <definedName name="_xlnm.Print_Area" localSheetId="5">'18708VN - Vedlejší náklady'!$C$4:$J$36,'18708VN - Vedlejší náklady'!$C$42:$J$60,'18708VN - Vedlejší náklady'!$C$66:$K$86</definedName>
    <definedName name="_xlnm.Print_Area" localSheetId="2">'18708ZT - Zdravotní technika'!$C$4:$J$36,'18708ZT - Zdravotní technika'!$C$42:$J$65,'18708ZT - Zdravotní technika'!$C$71:$K$174</definedName>
    <definedName name="_xlnm.Print_Area" localSheetId="6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stavby'!$C$39:$AQ$57</definedName>
  </definedNames>
  <calcPr calcId="191029"/>
</workbook>
</file>

<file path=xl/calcChain.xml><?xml version="1.0" encoding="utf-8"?>
<calcChain xmlns="http://schemas.openxmlformats.org/spreadsheetml/2006/main">
  <c r="AY56" i="1" l="1"/>
  <c r="AX56" i="1"/>
  <c r="BI86" i="6"/>
  <c r="BH86" i="6"/>
  <c r="BG86" i="6"/>
  <c r="BF86" i="6"/>
  <c r="T86" i="6"/>
  <c r="R86" i="6"/>
  <c r="P86" i="6"/>
  <c r="BK86" i="6"/>
  <c r="J86" i="6"/>
  <c r="BE86" i="6" s="1"/>
  <c r="BI85" i="6"/>
  <c r="BH85" i="6"/>
  <c r="BG85" i="6"/>
  <c r="BF85" i="6"/>
  <c r="T85" i="6"/>
  <c r="R85" i="6"/>
  <c r="P85" i="6"/>
  <c r="BK85" i="6"/>
  <c r="J85" i="6"/>
  <c r="BE85" i="6" s="1"/>
  <c r="BI84" i="6"/>
  <c r="BH84" i="6"/>
  <c r="BG84" i="6"/>
  <c r="BF84" i="6"/>
  <c r="F31" i="6" s="1"/>
  <c r="BA56" i="1" s="1"/>
  <c r="T84" i="6"/>
  <c r="R84" i="6"/>
  <c r="R83" i="6" s="1"/>
  <c r="P84" i="6"/>
  <c r="P83" i="6" s="1"/>
  <c r="BK84" i="6"/>
  <c r="BK83" i="6" s="1"/>
  <c r="J83" i="6" s="1"/>
  <c r="J59" i="6" s="1"/>
  <c r="J84" i="6"/>
  <c r="BE84" i="6"/>
  <c r="BI82" i="6"/>
  <c r="F34" i="6" s="1"/>
  <c r="BD56" i="1"/>
  <c r="BH82" i="6"/>
  <c r="F33" i="6" s="1"/>
  <c r="BC56" i="1" s="1"/>
  <c r="BG82" i="6"/>
  <c r="BF82" i="6"/>
  <c r="J31" i="6"/>
  <c r="AW56" i="1" s="1"/>
  <c r="T82" i="6"/>
  <c r="T81" i="6" s="1"/>
  <c r="R82" i="6"/>
  <c r="R81" i="6" s="1"/>
  <c r="R80" i="6" s="1"/>
  <c r="R79" i="6" s="1"/>
  <c r="P82" i="6"/>
  <c r="P81" i="6" s="1"/>
  <c r="P80" i="6" s="1"/>
  <c r="P79" i="6" s="1"/>
  <c r="AU56" i="1"/>
  <c r="BK82" i="6"/>
  <c r="BK81" i="6" s="1"/>
  <c r="J81" i="6" s="1"/>
  <c r="J58" i="6" s="1"/>
  <c r="J82" i="6"/>
  <c r="BE82" i="6"/>
  <c r="J75" i="6"/>
  <c r="F75" i="6"/>
  <c r="F73" i="6"/>
  <c r="E71" i="6"/>
  <c r="J51" i="6"/>
  <c r="F51" i="6"/>
  <c r="F49" i="6"/>
  <c r="E47" i="6"/>
  <c r="J18" i="6"/>
  <c r="E18" i="6"/>
  <c r="F52" i="6" s="1"/>
  <c r="F76" i="6"/>
  <c r="J17" i="6"/>
  <c r="J12" i="6"/>
  <c r="J73" i="6" s="1"/>
  <c r="E7" i="6"/>
  <c r="AY55" i="1"/>
  <c r="AX55" i="1"/>
  <c r="BI124" i="5"/>
  <c r="BH124" i="5"/>
  <c r="BG124" i="5"/>
  <c r="BF124" i="5"/>
  <c r="T124" i="5"/>
  <c r="R124" i="5"/>
  <c r="P124" i="5"/>
  <c r="BK124" i="5"/>
  <c r="BK122" i="5" s="1"/>
  <c r="J122" i="5" s="1"/>
  <c r="J60" i="5" s="1"/>
  <c r="J124" i="5"/>
  <c r="BE124" i="5" s="1"/>
  <c r="BI123" i="5"/>
  <c r="BH123" i="5"/>
  <c r="BG123" i="5"/>
  <c r="BF123" i="5"/>
  <c r="T123" i="5"/>
  <c r="T122" i="5"/>
  <c r="R123" i="5"/>
  <c r="R122" i="5" s="1"/>
  <c r="P123" i="5"/>
  <c r="P122" i="5"/>
  <c r="BK123" i="5"/>
  <c r="J123" i="5"/>
  <c r="BE123" i="5" s="1"/>
  <c r="BI121" i="5"/>
  <c r="BH121" i="5"/>
  <c r="BG121" i="5"/>
  <c r="BF121" i="5"/>
  <c r="T121" i="5"/>
  <c r="R121" i="5"/>
  <c r="P121" i="5"/>
  <c r="BK121" i="5"/>
  <c r="J121" i="5"/>
  <c r="BE121" i="5"/>
  <c r="BI120" i="5"/>
  <c r="BH120" i="5"/>
  <c r="BG120" i="5"/>
  <c r="BF120" i="5"/>
  <c r="T120" i="5"/>
  <c r="R120" i="5"/>
  <c r="P120" i="5"/>
  <c r="BK120" i="5"/>
  <c r="BK117" i="5" s="1"/>
  <c r="J117" i="5" s="1"/>
  <c r="J59" i="5" s="1"/>
  <c r="J120" i="5"/>
  <c r="BE120" i="5"/>
  <c r="BI119" i="5"/>
  <c r="BH119" i="5"/>
  <c r="BG119" i="5"/>
  <c r="BF119" i="5"/>
  <c r="T119" i="5"/>
  <c r="R119" i="5"/>
  <c r="P119" i="5"/>
  <c r="BK119" i="5"/>
  <c r="J119" i="5"/>
  <c r="BE119" i="5"/>
  <c r="BI118" i="5"/>
  <c r="BH118" i="5"/>
  <c r="BG118" i="5"/>
  <c r="BF118" i="5"/>
  <c r="T118" i="5"/>
  <c r="T117" i="5"/>
  <c r="R118" i="5"/>
  <c r="R117" i="5"/>
  <c r="P118" i="5"/>
  <c r="P117" i="5" s="1"/>
  <c r="BK118" i="5"/>
  <c r="J118" i="5"/>
  <c r="BE118" i="5" s="1"/>
  <c r="BI116" i="5"/>
  <c r="BH116" i="5"/>
  <c r="BG116" i="5"/>
  <c r="BF116" i="5"/>
  <c r="T116" i="5"/>
  <c r="R116" i="5"/>
  <c r="P116" i="5"/>
  <c r="BK116" i="5"/>
  <c r="J116" i="5"/>
  <c r="BE116" i="5" s="1"/>
  <c r="BI115" i="5"/>
  <c r="BH115" i="5"/>
  <c r="BG115" i="5"/>
  <c r="BF115" i="5"/>
  <c r="T115" i="5"/>
  <c r="R115" i="5"/>
  <c r="P115" i="5"/>
  <c r="BK115" i="5"/>
  <c r="J115" i="5"/>
  <c r="BE115" i="5"/>
  <c r="BI114" i="5"/>
  <c r="BH114" i="5"/>
  <c r="BG114" i="5"/>
  <c r="BF114" i="5"/>
  <c r="T114" i="5"/>
  <c r="R114" i="5"/>
  <c r="P114" i="5"/>
  <c r="BK114" i="5"/>
  <c r="J114" i="5"/>
  <c r="BE114" i="5"/>
  <c r="BI113" i="5"/>
  <c r="BH113" i="5"/>
  <c r="BG113" i="5"/>
  <c r="BF113" i="5"/>
  <c r="T113" i="5"/>
  <c r="R113" i="5"/>
  <c r="P113" i="5"/>
  <c r="BK113" i="5"/>
  <c r="J113" i="5"/>
  <c r="BE113" i="5"/>
  <c r="BI112" i="5"/>
  <c r="BH112" i="5"/>
  <c r="BG112" i="5"/>
  <c r="BF112" i="5"/>
  <c r="T112" i="5"/>
  <c r="R112" i="5"/>
  <c r="P112" i="5"/>
  <c r="BK112" i="5"/>
  <c r="J112" i="5"/>
  <c r="BE112" i="5" s="1"/>
  <c r="BI111" i="5"/>
  <c r="BH111" i="5"/>
  <c r="BG111" i="5"/>
  <c r="BF111" i="5"/>
  <c r="T111" i="5"/>
  <c r="R111" i="5"/>
  <c r="P111" i="5"/>
  <c r="BK111" i="5"/>
  <c r="J111" i="5"/>
  <c r="BE111" i="5"/>
  <c r="BI110" i="5"/>
  <c r="BH110" i="5"/>
  <c r="BG110" i="5"/>
  <c r="BF110" i="5"/>
  <c r="T110" i="5"/>
  <c r="R110" i="5"/>
  <c r="P110" i="5"/>
  <c r="BK110" i="5"/>
  <c r="J110" i="5"/>
  <c r="BE110" i="5"/>
  <c r="BI109" i="5"/>
  <c r="BH109" i="5"/>
  <c r="BG109" i="5"/>
  <c r="BF109" i="5"/>
  <c r="T109" i="5"/>
  <c r="R109" i="5"/>
  <c r="P109" i="5"/>
  <c r="BK109" i="5"/>
  <c r="J109" i="5"/>
  <c r="BE109" i="5"/>
  <c r="BI108" i="5"/>
  <c r="BH108" i="5"/>
  <c r="BG108" i="5"/>
  <c r="BF108" i="5"/>
  <c r="T108" i="5"/>
  <c r="R108" i="5"/>
  <c r="P108" i="5"/>
  <c r="BK108" i="5"/>
  <c r="J108" i="5"/>
  <c r="BE108" i="5" s="1"/>
  <c r="BI107" i="5"/>
  <c r="BH107" i="5"/>
  <c r="BG107" i="5"/>
  <c r="BF107" i="5"/>
  <c r="T107" i="5"/>
  <c r="R107" i="5"/>
  <c r="P107" i="5"/>
  <c r="BK107" i="5"/>
  <c r="J107" i="5"/>
  <c r="BE107" i="5"/>
  <c r="BI106" i="5"/>
  <c r="BH106" i="5"/>
  <c r="BG106" i="5"/>
  <c r="BF106" i="5"/>
  <c r="T106" i="5"/>
  <c r="R106" i="5"/>
  <c r="P106" i="5"/>
  <c r="BK106" i="5"/>
  <c r="J106" i="5"/>
  <c r="BE106" i="5"/>
  <c r="BI105" i="5"/>
  <c r="BH105" i="5"/>
  <c r="BG105" i="5"/>
  <c r="BF105" i="5"/>
  <c r="T105" i="5"/>
  <c r="R105" i="5"/>
  <c r="P105" i="5"/>
  <c r="BK105" i="5"/>
  <c r="J105" i="5"/>
  <c r="BE105" i="5"/>
  <c r="BI104" i="5"/>
  <c r="BH104" i="5"/>
  <c r="BG104" i="5"/>
  <c r="BF104" i="5"/>
  <c r="T104" i="5"/>
  <c r="R104" i="5"/>
  <c r="P104" i="5"/>
  <c r="BK104" i="5"/>
  <c r="J104" i="5"/>
  <c r="BE104" i="5" s="1"/>
  <c r="BI103" i="5"/>
  <c r="BH103" i="5"/>
  <c r="BG103" i="5"/>
  <c r="BF103" i="5"/>
  <c r="T103" i="5"/>
  <c r="R103" i="5"/>
  <c r="P103" i="5"/>
  <c r="BK103" i="5"/>
  <c r="J103" i="5"/>
  <c r="BE103" i="5"/>
  <c r="BI102" i="5"/>
  <c r="BH102" i="5"/>
  <c r="BG102" i="5"/>
  <c r="BF102" i="5"/>
  <c r="T102" i="5"/>
  <c r="R102" i="5"/>
  <c r="P102" i="5"/>
  <c r="BK102" i="5"/>
  <c r="J102" i="5"/>
  <c r="BE102" i="5"/>
  <c r="BI101" i="5"/>
  <c r="BH101" i="5"/>
  <c r="BG101" i="5"/>
  <c r="BF101" i="5"/>
  <c r="T101" i="5"/>
  <c r="R101" i="5"/>
  <c r="P101" i="5"/>
  <c r="BK101" i="5"/>
  <c r="J101" i="5"/>
  <c r="BE101" i="5"/>
  <c r="BI100" i="5"/>
  <c r="BH100" i="5"/>
  <c r="BG100" i="5"/>
  <c r="BF100" i="5"/>
  <c r="T100" i="5"/>
  <c r="R100" i="5"/>
  <c r="P100" i="5"/>
  <c r="BK100" i="5"/>
  <c r="J100" i="5"/>
  <c r="BE100" i="5" s="1"/>
  <c r="BI99" i="5"/>
  <c r="BH99" i="5"/>
  <c r="BG99" i="5"/>
  <c r="BF99" i="5"/>
  <c r="T99" i="5"/>
  <c r="R99" i="5"/>
  <c r="P99" i="5"/>
  <c r="BK99" i="5"/>
  <c r="J99" i="5"/>
  <c r="BE99" i="5"/>
  <c r="BI98" i="5"/>
  <c r="BH98" i="5"/>
  <c r="BG98" i="5"/>
  <c r="BF98" i="5"/>
  <c r="T98" i="5"/>
  <c r="R98" i="5"/>
  <c r="P98" i="5"/>
  <c r="BK98" i="5"/>
  <c r="J98" i="5"/>
  <c r="BE98" i="5"/>
  <c r="BI97" i="5"/>
  <c r="BH97" i="5"/>
  <c r="BG97" i="5"/>
  <c r="BF97" i="5"/>
  <c r="T97" i="5"/>
  <c r="R97" i="5"/>
  <c r="P97" i="5"/>
  <c r="BK97" i="5"/>
  <c r="J97" i="5"/>
  <c r="BE97" i="5"/>
  <c r="BI96" i="5"/>
  <c r="BH96" i="5"/>
  <c r="BG96" i="5"/>
  <c r="BF96" i="5"/>
  <c r="T96" i="5"/>
  <c r="R96" i="5"/>
  <c r="P96" i="5"/>
  <c r="BK96" i="5"/>
  <c r="J96" i="5"/>
  <c r="BE96" i="5" s="1"/>
  <c r="BI95" i="5"/>
  <c r="BH95" i="5"/>
  <c r="BG95" i="5"/>
  <c r="BF95" i="5"/>
  <c r="T95" i="5"/>
  <c r="R95" i="5"/>
  <c r="P95" i="5"/>
  <c r="BK95" i="5"/>
  <c r="J95" i="5"/>
  <c r="BE95" i="5"/>
  <c r="BI94" i="5"/>
  <c r="BH94" i="5"/>
  <c r="BG94" i="5"/>
  <c r="BF94" i="5"/>
  <c r="T94" i="5"/>
  <c r="R94" i="5"/>
  <c r="P94" i="5"/>
  <c r="BK94" i="5"/>
  <c r="J94" i="5"/>
  <c r="BE94" i="5"/>
  <c r="BI93" i="5"/>
  <c r="BH93" i="5"/>
  <c r="BG93" i="5"/>
  <c r="BF93" i="5"/>
  <c r="T93" i="5"/>
  <c r="R93" i="5"/>
  <c r="P93" i="5"/>
  <c r="BK93" i="5"/>
  <c r="J93" i="5"/>
  <c r="BE93" i="5"/>
  <c r="BI92" i="5"/>
  <c r="BH92" i="5"/>
  <c r="BG92" i="5"/>
  <c r="BF92" i="5"/>
  <c r="T92" i="5"/>
  <c r="R92" i="5"/>
  <c r="P92" i="5"/>
  <c r="BK92" i="5"/>
  <c r="J92" i="5"/>
  <c r="BE92" i="5" s="1"/>
  <c r="BI91" i="5"/>
  <c r="BH91" i="5"/>
  <c r="BG91" i="5"/>
  <c r="BF91" i="5"/>
  <c r="T91" i="5"/>
  <c r="R91" i="5"/>
  <c r="P91" i="5"/>
  <c r="BK91" i="5"/>
  <c r="J91" i="5"/>
  <c r="BE91" i="5"/>
  <c r="BI90" i="5"/>
  <c r="BH90" i="5"/>
  <c r="BG90" i="5"/>
  <c r="BF90" i="5"/>
  <c r="T90" i="5"/>
  <c r="R90" i="5"/>
  <c r="P90" i="5"/>
  <c r="BK90" i="5"/>
  <c r="J90" i="5"/>
  <c r="BE90" i="5"/>
  <c r="BI89" i="5"/>
  <c r="BH89" i="5"/>
  <c r="BG89" i="5"/>
  <c r="BF89" i="5"/>
  <c r="T89" i="5"/>
  <c r="R89" i="5"/>
  <c r="P89" i="5"/>
  <c r="BK89" i="5"/>
  <c r="J89" i="5"/>
  <c r="BE89" i="5"/>
  <c r="BI88" i="5"/>
  <c r="BH88" i="5"/>
  <c r="BG88" i="5"/>
  <c r="BF88" i="5"/>
  <c r="T88" i="5"/>
  <c r="R88" i="5"/>
  <c r="P88" i="5"/>
  <c r="BK88" i="5"/>
  <c r="J88" i="5"/>
  <c r="BE88" i="5" s="1"/>
  <c r="BI87" i="5"/>
  <c r="BH87" i="5"/>
  <c r="BG87" i="5"/>
  <c r="BF87" i="5"/>
  <c r="T87" i="5"/>
  <c r="R87" i="5"/>
  <c r="P87" i="5"/>
  <c r="BK87" i="5"/>
  <c r="J87" i="5"/>
  <c r="BE87" i="5"/>
  <c r="BI86" i="5"/>
  <c r="BH86" i="5"/>
  <c r="BG86" i="5"/>
  <c r="BF86" i="5"/>
  <c r="T86" i="5"/>
  <c r="R86" i="5"/>
  <c r="P86" i="5"/>
  <c r="BK86" i="5"/>
  <c r="J86" i="5"/>
  <c r="BE86" i="5"/>
  <c r="BI85" i="5"/>
  <c r="BH85" i="5"/>
  <c r="BG85" i="5"/>
  <c r="BF85" i="5"/>
  <c r="T85" i="5"/>
  <c r="R85" i="5"/>
  <c r="P85" i="5"/>
  <c r="BK85" i="5"/>
  <c r="J85" i="5"/>
  <c r="BE85" i="5"/>
  <c r="BI84" i="5"/>
  <c r="BH84" i="5"/>
  <c r="BG84" i="5"/>
  <c r="BF84" i="5"/>
  <c r="T84" i="5"/>
  <c r="R84" i="5"/>
  <c r="P84" i="5"/>
  <c r="BK84" i="5"/>
  <c r="J84" i="5"/>
  <c r="BE84" i="5" s="1"/>
  <c r="BI83" i="5"/>
  <c r="F34" i="5"/>
  <c r="BD55" i="1" s="1"/>
  <c r="BH83" i="5"/>
  <c r="BG83" i="5"/>
  <c r="F32" i="5" s="1"/>
  <c r="BB55" i="1" s="1"/>
  <c r="BF83" i="5"/>
  <c r="T83" i="5"/>
  <c r="T82" i="5" s="1"/>
  <c r="T81" i="5" s="1"/>
  <c r="T80" i="5"/>
  <c r="R83" i="5"/>
  <c r="P83" i="5"/>
  <c r="P82" i="5" s="1"/>
  <c r="BK83" i="5"/>
  <c r="J83" i="5"/>
  <c r="BE83" i="5" s="1"/>
  <c r="F30" i="5"/>
  <c r="AZ55" i="1" s="1"/>
  <c r="J76" i="5"/>
  <c r="F76" i="5"/>
  <c r="F74" i="5"/>
  <c r="E72" i="5"/>
  <c r="J51" i="5"/>
  <c r="F51" i="5"/>
  <c r="F49" i="5"/>
  <c r="E47" i="5"/>
  <c r="J18" i="5"/>
  <c r="E18" i="5"/>
  <c r="F77" i="5" s="1"/>
  <c r="F52" i="5"/>
  <c r="J17" i="5"/>
  <c r="J12" i="5"/>
  <c r="J74" i="5" s="1"/>
  <c r="J49" i="5"/>
  <c r="E7" i="5"/>
  <c r="E70" i="5" s="1"/>
  <c r="AY54" i="1"/>
  <c r="AX54" i="1"/>
  <c r="BI143" i="4"/>
  <c r="BH143" i="4"/>
  <c r="BG143" i="4"/>
  <c r="BF143" i="4"/>
  <c r="T143" i="4"/>
  <c r="R143" i="4"/>
  <c r="P143" i="4"/>
  <c r="BK143" i="4"/>
  <c r="J143" i="4"/>
  <c r="BE143" i="4" s="1"/>
  <c r="BI142" i="4"/>
  <c r="BH142" i="4"/>
  <c r="BG142" i="4"/>
  <c r="BF142" i="4"/>
  <c r="T142" i="4"/>
  <c r="T141" i="4" s="1"/>
  <c r="R142" i="4"/>
  <c r="R141" i="4" s="1"/>
  <c r="P142" i="4"/>
  <c r="BK142" i="4"/>
  <c r="BK141" i="4" s="1"/>
  <c r="J141" i="4"/>
  <c r="J65" i="4" s="1"/>
  <c r="J142" i="4"/>
  <c r="BE142" i="4"/>
  <c r="BI140" i="4"/>
  <c r="BH140" i="4"/>
  <c r="BG140" i="4"/>
  <c r="BF140" i="4"/>
  <c r="T140" i="4"/>
  <c r="R140" i="4"/>
  <c r="P140" i="4"/>
  <c r="BK140" i="4"/>
  <c r="J140" i="4"/>
  <c r="BE140" i="4" s="1"/>
  <c r="BI139" i="4"/>
  <c r="BH139" i="4"/>
  <c r="BG139" i="4"/>
  <c r="BF139" i="4"/>
  <c r="T139" i="4"/>
  <c r="T138" i="4" s="1"/>
  <c r="R139" i="4"/>
  <c r="R138" i="4" s="1"/>
  <c r="P139" i="4"/>
  <c r="P138" i="4" s="1"/>
  <c r="BK139" i="4"/>
  <c r="BK138" i="4" s="1"/>
  <c r="J138" i="4" s="1"/>
  <c r="J64" i="4" s="1"/>
  <c r="J139" i="4"/>
  <c r="BE139" i="4"/>
  <c r="BI137" i="4"/>
  <c r="BH137" i="4"/>
  <c r="BG137" i="4"/>
  <c r="BF137" i="4"/>
  <c r="T137" i="4"/>
  <c r="R137" i="4"/>
  <c r="P137" i="4"/>
  <c r="BK137" i="4"/>
  <c r="J137" i="4"/>
  <c r="BE137" i="4" s="1"/>
  <c r="BI136" i="4"/>
  <c r="BH136" i="4"/>
  <c r="BG136" i="4"/>
  <c r="BF136" i="4"/>
  <c r="T136" i="4"/>
  <c r="R136" i="4"/>
  <c r="P136" i="4"/>
  <c r="BK136" i="4"/>
  <c r="J136" i="4"/>
  <c r="BE136" i="4" s="1"/>
  <c r="BI135" i="4"/>
  <c r="BH135" i="4"/>
  <c r="BG135" i="4"/>
  <c r="BF135" i="4"/>
  <c r="T135" i="4"/>
  <c r="R135" i="4"/>
  <c r="P135" i="4"/>
  <c r="BK135" i="4"/>
  <c r="J135" i="4"/>
  <c r="BE135" i="4" s="1"/>
  <c r="BI134" i="4"/>
  <c r="BH134" i="4"/>
  <c r="BG134" i="4"/>
  <c r="BF134" i="4"/>
  <c r="T134" i="4"/>
  <c r="R134" i="4"/>
  <c r="P134" i="4"/>
  <c r="BK134" i="4"/>
  <c r="J134" i="4"/>
  <c r="BE134" i="4" s="1"/>
  <c r="BI133" i="4"/>
  <c r="BH133" i="4"/>
  <c r="BG133" i="4"/>
  <c r="BF133" i="4"/>
  <c r="T133" i="4"/>
  <c r="R133" i="4"/>
  <c r="P133" i="4"/>
  <c r="BK133" i="4"/>
  <c r="J133" i="4"/>
  <c r="BE133" i="4" s="1"/>
  <c r="BI132" i="4"/>
  <c r="BH132" i="4"/>
  <c r="BG132" i="4"/>
  <c r="BF132" i="4"/>
  <c r="T132" i="4"/>
  <c r="R132" i="4"/>
  <c r="P132" i="4"/>
  <c r="BK132" i="4"/>
  <c r="J132" i="4"/>
  <c r="BE132" i="4" s="1"/>
  <c r="BI131" i="4"/>
  <c r="BH131" i="4"/>
  <c r="BG131" i="4"/>
  <c r="BF131" i="4"/>
  <c r="T131" i="4"/>
  <c r="R131" i="4"/>
  <c r="P131" i="4"/>
  <c r="BK131" i="4"/>
  <c r="J131" i="4"/>
  <c r="BE131" i="4" s="1"/>
  <c r="BI130" i="4"/>
  <c r="BH130" i="4"/>
  <c r="BG130" i="4"/>
  <c r="BF130" i="4"/>
  <c r="T130" i="4"/>
  <c r="R130" i="4"/>
  <c r="P130" i="4"/>
  <c r="BK130" i="4"/>
  <c r="J130" i="4"/>
  <c r="BE130" i="4" s="1"/>
  <c r="BI129" i="4"/>
  <c r="BH129" i="4"/>
  <c r="BG129" i="4"/>
  <c r="BF129" i="4"/>
  <c r="T129" i="4"/>
  <c r="R129" i="4"/>
  <c r="P129" i="4"/>
  <c r="BK129" i="4"/>
  <c r="J129" i="4"/>
  <c r="BE129" i="4" s="1"/>
  <c r="BI128" i="4"/>
  <c r="BH128" i="4"/>
  <c r="BG128" i="4"/>
  <c r="BF128" i="4"/>
  <c r="T128" i="4"/>
  <c r="R128" i="4"/>
  <c r="P128" i="4"/>
  <c r="BK128" i="4"/>
  <c r="J128" i="4"/>
  <c r="BE128" i="4" s="1"/>
  <c r="BI127" i="4"/>
  <c r="BH127" i="4"/>
  <c r="BG127" i="4"/>
  <c r="BF127" i="4"/>
  <c r="T127" i="4"/>
  <c r="R127" i="4"/>
  <c r="P127" i="4"/>
  <c r="BK127" i="4"/>
  <c r="J127" i="4"/>
  <c r="BE127" i="4" s="1"/>
  <c r="BI126" i="4"/>
  <c r="BH126" i="4"/>
  <c r="BG126" i="4"/>
  <c r="BF126" i="4"/>
  <c r="T126" i="4"/>
  <c r="R126" i="4"/>
  <c r="P126" i="4"/>
  <c r="BK126" i="4"/>
  <c r="J126" i="4"/>
  <c r="BE126" i="4" s="1"/>
  <c r="BI125" i="4"/>
  <c r="BH125" i="4"/>
  <c r="BG125" i="4"/>
  <c r="BF125" i="4"/>
  <c r="T125" i="4"/>
  <c r="R125" i="4"/>
  <c r="P125" i="4"/>
  <c r="BK125" i="4"/>
  <c r="J125" i="4"/>
  <c r="BE125" i="4" s="1"/>
  <c r="BI124" i="4"/>
  <c r="BH124" i="4"/>
  <c r="BG124" i="4"/>
  <c r="BF124" i="4"/>
  <c r="T124" i="4"/>
  <c r="R124" i="4"/>
  <c r="P124" i="4"/>
  <c r="BK124" i="4"/>
  <c r="J124" i="4"/>
  <c r="BE124" i="4" s="1"/>
  <c r="BI123" i="4"/>
  <c r="BH123" i="4"/>
  <c r="BG123" i="4"/>
  <c r="BF123" i="4"/>
  <c r="T123" i="4"/>
  <c r="R123" i="4"/>
  <c r="P123" i="4"/>
  <c r="BK123" i="4"/>
  <c r="J123" i="4"/>
  <c r="BE123" i="4" s="1"/>
  <c r="BI122" i="4"/>
  <c r="BH122" i="4"/>
  <c r="BG122" i="4"/>
  <c r="BF122" i="4"/>
  <c r="T122" i="4"/>
  <c r="R122" i="4"/>
  <c r="P122" i="4"/>
  <c r="BK122" i="4"/>
  <c r="J122" i="4"/>
  <c r="BE122" i="4" s="1"/>
  <c r="BI121" i="4"/>
  <c r="BH121" i="4"/>
  <c r="BG121" i="4"/>
  <c r="BF121" i="4"/>
  <c r="T121" i="4"/>
  <c r="R121" i="4"/>
  <c r="R120" i="4" s="1"/>
  <c r="P121" i="4"/>
  <c r="P120" i="4" s="1"/>
  <c r="BK121" i="4"/>
  <c r="BK120" i="4" s="1"/>
  <c r="J120" i="4" s="1"/>
  <c r="J63" i="4" s="1"/>
  <c r="J121" i="4"/>
  <c r="BE121" i="4"/>
  <c r="BI119" i="4"/>
  <c r="BH119" i="4"/>
  <c r="BG119" i="4"/>
  <c r="BF119" i="4"/>
  <c r="T119" i="4"/>
  <c r="R119" i="4"/>
  <c r="P119" i="4"/>
  <c r="BK119" i="4"/>
  <c r="J119" i="4"/>
  <c r="BE119" i="4" s="1"/>
  <c r="BI118" i="4"/>
  <c r="BH118" i="4"/>
  <c r="BG118" i="4"/>
  <c r="BF118" i="4"/>
  <c r="T118" i="4"/>
  <c r="R118" i="4"/>
  <c r="R113" i="4" s="1"/>
  <c r="P118" i="4"/>
  <c r="BK118" i="4"/>
  <c r="J118" i="4"/>
  <c r="BE118" i="4" s="1"/>
  <c r="BI117" i="4"/>
  <c r="BH117" i="4"/>
  <c r="BG117" i="4"/>
  <c r="BF117" i="4"/>
  <c r="T117" i="4"/>
  <c r="R117" i="4"/>
  <c r="P117" i="4"/>
  <c r="BK117" i="4"/>
  <c r="J117" i="4"/>
  <c r="BE117" i="4" s="1"/>
  <c r="BI116" i="4"/>
  <c r="BH116" i="4"/>
  <c r="BG116" i="4"/>
  <c r="BF116" i="4"/>
  <c r="T116" i="4"/>
  <c r="R116" i="4"/>
  <c r="P116" i="4"/>
  <c r="BK116" i="4"/>
  <c r="J116" i="4"/>
  <c r="BE116" i="4" s="1"/>
  <c r="BI115" i="4"/>
  <c r="BH115" i="4"/>
  <c r="BG115" i="4"/>
  <c r="BF115" i="4"/>
  <c r="T115" i="4"/>
  <c r="R115" i="4"/>
  <c r="P115" i="4"/>
  <c r="BK115" i="4"/>
  <c r="J115" i="4"/>
  <c r="BE115" i="4"/>
  <c r="BI114" i="4"/>
  <c r="BH114" i="4"/>
  <c r="BG114" i="4"/>
  <c r="BF114" i="4"/>
  <c r="T114" i="4"/>
  <c r="T113" i="4" s="1"/>
  <c r="R114" i="4"/>
  <c r="P114" i="4"/>
  <c r="P113" i="4" s="1"/>
  <c r="BK114" i="4"/>
  <c r="BK113" i="4" s="1"/>
  <c r="J113" i="4" s="1"/>
  <c r="J62" i="4" s="1"/>
  <c r="J114" i="4"/>
  <c r="BE114" i="4" s="1"/>
  <c r="BI112" i="4"/>
  <c r="BH112" i="4"/>
  <c r="BG112" i="4"/>
  <c r="BF112" i="4"/>
  <c r="T112" i="4"/>
  <c r="R112" i="4"/>
  <c r="P112" i="4"/>
  <c r="BK112" i="4"/>
  <c r="J112" i="4"/>
  <c r="BE112" i="4" s="1"/>
  <c r="BI111" i="4"/>
  <c r="BH111" i="4"/>
  <c r="BG111" i="4"/>
  <c r="BF111" i="4"/>
  <c r="T111" i="4"/>
  <c r="R111" i="4"/>
  <c r="P111" i="4"/>
  <c r="BK111" i="4"/>
  <c r="J111" i="4"/>
  <c r="BE111" i="4" s="1"/>
  <c r="BI110" i="4"/>
  <c r="BH110" i="4"/>
  <c r="BG110" i="4"/>
  <c r="BF110" i="4"/>
  <c r="T110" i="4"/>
  <c r="R110" i="4"/>
  <c r="P110" i="4"/>
  <c r="BK110" i="4"/>
  <c r="J110" i="4"/>
  <c r="BE110" i="4" s="1"/>
  <c r="BI109" i="4"/>
  <c r="BH109" i="4"/>
  <c r="BG109" i="4"/>
  <c r="BF109" i="4"/>
  <c r="T109" i="4"/>
  <c r="R109" i="4"/>
  <c r="P109" i="4"/>
  <c r="BK109" i="4"/>
  <c r="J109" i="4"/>
  <c r="BE109" i="4"/>
  <c r="BI108" i="4"/>
  <c r="BH108" i="4"/>
  <c r="BG108" i="4"/>
  <c r="BF108" i="4"/>
  <c r="T108" i="4"/>
  <c r="R108" i="4"/>
  <c r="P108" i="4"/>
  <c r="BK108" i="4"/>
  <c r="J108" i="4"/>
  <c r="BE108" i="4" s="1"/>
  <c r="BI107" i="4"/>
  <c r="BH107" i="4"/>
  <c r="BG107" i="4"/>
  <c r="BF107" i="4"/>
  <c r="T107" i="4"/>
  <c r="R107" i="4"/>
  <c r="P107" i="4"/>
  <c r="BK107" i="4"/>
  <c r="J107" i="4"/>
  <c r="BE107" i="4" s="1"/>
  <c r="BI106" i="4"/>
  <c r="BH106" i="4"/>
  <c r="BG106" i="4"/>
  <c r="BF106" i="4"/>
  <c r="T106" i="4"/>
  <c r="R106" i="4"/>
  <c r="P106" i="4"/>
  <c r="BK106" i="4"/>
  <c r="J106" i="4"/>
  <c r="BE106" i="4" s="1"/>
  <c r="BI105" i="4"/>
  <c r="BH105" i="4"/>
  <c r="BG105" i="4"/>
  <c r="BF105" i="4"/>
  <c r="T105" i="4"/>
  <c r="R105" i="4"/>
  <c r="P105" i="4"/>
  <c r="BK105" i="4"/>
  <c r="BK101" i="4" s="1"/>
  <c r="J105" i="4"/>
  <c r="BE105" i="4"/>
  <c r="BI104" i="4"/>
  <c r="BH104" i="4"/>
  <c r="BG104" i="4"/>
  <c r="BF104" i="4"/>
  <c r="T104" i="4"/>
  <c r="R104" i="4"/>
  <c r="P104" i="4"/>
  <c r="BK104" i="4"/>
  <c r="J104" i="4"/>
  <c r="BE104" i="4" s="1"/>
  <c r="BI103" i="4"/>
  <c r="BH103" i="4"/>
  <c r="BG103" i="4"/>
  <c r="BF103" i="4"/>
  <c r="T103" i="4"/>
  <c r="R103" i="4"/>
  <c r="P103" i="4"/>
  <c r="BK103" i="4"/>
  <c r="J103" i="4"/>
  <c r="BE103" i="4" s="1"/>
  <c r="BI102" i="4"/>
  <c r="BH102" i="4"/>
  <c r="BG102" i="4"/>
  <c r="BF102" i="4"/>
  <c r="T102" i="4"/>
  <c r="R102" i="4"/>
  <c r="R101" i="4" s="1"/>
  <c r="P102" i="4"/>
  <c r="BK102" i="4"/>
  <c r="J101" i="4"/>
  <c r="J61" i="4" s="1"/>
  <c r="J102" i="4"/>
  <c r="BE102" i="4"/>
  <c r="BI100" i="4"/>
  <c r="BH100" i="4"/>
  <c r="BG100" i="4"/>
  <c r="BF100" i="4"/>
  <c r="T100" i="4"/>
  <c r="R100" i="4"/>
  <c r="P100" i="4"/>
  <c r="BK100" i="4"/>
  <c r="J100" i="4"/>
  <c r="BE100" i="4" s="1"/>
  <c r="BI99" i="4"/>
  <c r="BH99" i="4"/>
  <c r="BG99" i="4"/>
  <c r="BF99" i="4"/>
  <c r="T99" i="4"/>
  <c r="R99" i="4"/>
  <c r="P99" i="4"/>
  <c r="BK99" i="4"/>
  <c r="J99" i="4"/>
  <c r="BE99" i="4"/>
  <c r="BI98" i="4"/>
  <c r="BH98" i="4"/>
  <c r="BG98" i="4"/>
  <c r="BF98" i="4"/>
  <c r="T98" i="4"/>
  <c r="R98" i="4"/>
  <c r="P98" i="4"/>
  <c r="BK98" i="4"/>
  <c r="J98" i="4"/>
  <c r="BE98" i="4" s="1"/>
  <c r="BI97" i="4"/>
  <c r="BH97" i="4"/>
  <c r="BG97" i="4"/>
  <c r="BF97" i="4"/>
  <c r="T97" i="4"/>
  <c r="R97" i="4"/>
  <c r="P97" i="4"/>
  <c r="BK97" i="4"/>
  <c r="J97" i="4"/>
  <c r="BE97" i="4" s="1"/>
  <c r="BI96" i="4"/>
  <c r="BH96" i="4"/>
  <c r="BG96" i="4"/>
  <c r="BF96" i="4"/>
  <c r="T96" i="4"/>
  <c r="R96" i="4"/>
  <c r="P96" i="4"/>
  <c r="BK96" i="4"/>
  <c r="J96" i="4"/>
  <c r="BE96" i="4" s="1"/>
  <c r="BI95" i="4"/>
  <c r="BH95" i="4"/>
  <c r="BG95" i="4"/>
  <c r="BF95" i="4"/>
  <c r="T95" i="4"/>
  <c r="R95" i="4"/>
  <c r="R94" i="4" s="1"/>
  <c r="R93" i="4" s="1"/>
  <c r="P95" i="4"/>
  <c r="P94" i="4" s="1"/>
  <c r="BK95" i="4"/>
  <c r="BK94" i="4"/>
  <c r="J95" i="4"/>
  <c r="BE95" i="4" s="1"/>
  <c r="BI92" i="4"/>
  <c r="BH92" i="4"/>
  <c r="BG92" i="4"/>
  <c r="BF92" i="4"/>
  <c r="T92" i="4"/>
  <c r="R92" i="4"/>
  <c r="P92" i="4"/>
  <c r="BK92" i="4"/>
  <c r="J92" i="4"/>
  <c r="BE92" i="4" s="1"/>
  <c r="BI90" i="4"/>
  <c r="BH90" i="4"/>
  <c r="BG90" i="4"/>
  <c r="BF90" i="4"/>
  <c r="T90" i="4"/>
  <c r="R90" i="4"/>
  <c r="P90" i="4"/>
  <c r="BK90" i="4"/>
  <c r="J90" i="4"/>
  <c r="BE90" i="4"/>
  <c r="BI89" i="4"/>
  <c r="BH89" i="4"/>
  <c r="BG89" i="4"/>
  <c r="BF89" i="4"/>
  <c r="T89" i="4"/>
  <c r="R89" i="4"/>
  <c r="P89" i="4"/>
  <c r="BK89" i="4"/>
  <c r="J89" i="4"/>
  <c r="BE89" i="4" s="1"/>
  <c r="BI88" i="4"/>
  <c r="F34" i="4" s="1"/>
  <c r="BD54" i="1" s="1"/>
  <c r="BH88" i="4"/>
  <c r="F33" i="4" s="1"/>
  <c r="BC54" i="1" s="1"/>
  <c r="BG88" i="4"/>
  <c r="BF88" i="4"/>
  <c r="F31" i="4" s="1"/>
  <c r="BA54" i="1" s="1"/>
  <c r="J31" i="4"/>
  <c r="AW54" i="1" s="1"/>
  <c r="T88" i="4"/>
  <c r="R88" i="4"/>
  <c r="R87" i="4" s="1"/>
  <c r="R86" i="4" s="1"/>
  <c r="P88" i="4"/>
  <c r="P87" i="4" s="1"/>
  <c r="P86" i="4" s="1"/>
  <c r="BK88" i="4"/>
  <c r="BK87" i="4" s="1"/>
  <c r="J87" i="4" s="1"/>
  <c r="J58" i="4" s="1"/>
  <c r="BK86" i="4"/>
  <c r="J88" i="4"/>
  <c r="BE88" i="4"/>
  <c r="J81" i="4"/>
  <c r="F81" i="4"/>
  <c r="F79" i="4"/>
  <c r="E77" i="4"/>
  <c r="J51" i="4"/>
  <c r="F51" i="4"/>
  <c r="F49" i="4"/>
  <c r="E47" i="4"/>
  <c r="J18" i="4"/>
  <c r="E18" i="4"/>
  <c r="F52" i="4" s="1"/>
  <c r="F82" i="4"/>
  <c r="J17" i="4"/>
  <c r="J12" i="4"/>
  <c r="J79" i="4" s="1"/>
  <c r="E7" i="4"/>
  <c r="AY53" i="1"/>
  <c r="AX53" i="1"/>
  <c r="BI174" i="3"/>
  <c r="BH174" i="3"/>
  <c r="BG174" i="3"/>
  <c r="BF174" i="3"/>
  <c r="T174" i="3"/>
  <c r="T173" i="3"/>
  <c r="R174" i="3"/>
  <c r="R173" i="3"/>
  <c r="P174" i="3"/>
  <c r="P173" i="3" s="1"/>
  <c r="BK174" i="3"/>
  <c r="BK173" i="3"/>
  <c r="J173" i="3" s="1"/>
  <c r="J174" i="3"/>
  <c r="BE174" i="3" s="1"/>
  <c r="J64" i="3"/>
  <c r="BI172" i="3"/>
  <c r="BH172" i="3"/>
  <c r="BG172" i="3"/>
  <c r="BF172" i="3"/>
  <c r="T172" i="3"/>
  <c r="R172" i="3"/>
  <c r="P172" i="3"/>
  <c r="BK172" i="3"/>
  <c r="BK170" i="3" s="1"/>
  <c r="J170" i="3" s="1"/>
  <c r="J63" i="3" s="1"/>
  <c r="J172" i="3"/>
  <c r="BE172" i="3" s="1"/>
  <c r="BI171" i="3"/>
  <c r="BH171" i="3"/>
  <c r="BG171" i="3"/>
  <c r="BF171" i="3"/>
  <c r="T171" i="3"/>
  <c r="T170" i="3"/>
  <c r="R171" i="3"/>
  <c r="R170" i="3" s="1"/>
  <c r="P171" i="3"/>
  <c r="P170" i="3"/>
  <c r="BK171" i="3"/>
  <c r="J171" i="3"/>
  <c r="BE171" i="3" s="1"/>
  <c r="BI169" i="3"/>
  <c r="BH169" i="3"/>
  <c r="BG169" i="3"/>
  <c r="BF169" i="3"/>
  <c r="T169" i="3"/>
  <c r="R169" i="3"/>
  <c r="P169" i="3"/>
  <c r="BK169" i="3"/>
  <c r="J169" i="3"/>
  <c r="BE169" i="3"/>
  <c r="BI168" i="3"/>
  <c r="BH168" i="3"/>
  <c r="BG168" i="3"/>
  <c r="BF168" i="3"/>
  <c r="T168" i="3"/>
  <c r="R168" i="3"/>
  <c r="P168" i="3"/>
  <c r="BK168" i="3"/>
  <c r="J168" i="3"/>
  <c r="BE168" i="3"/>
  <c r="BI167" i="3"/>
  <c r="BH167" i="3"/>
  <c r="BG167" i="3"/>
  <c r="BF167" i="3"/>
  <c r="T167" i="3"/>
  <c r="R167" i="3"/>
  <c r="P167" i="3"/>
  <c r="BK167" i="3"/>
  <c r="J167" i="3"/>
  <c r="BE167" i="3"/>
  <c r="BI166" i="3"/>
  <c r="BH166" i="3"/>
  <c r="BG166" i="3"/>
  <c r="BF166" i="3"/>
  <c r="T166" i="3"/>
  <c r="R166" i="3"/>
  <c r="P166" i="3"/>
  <c r="BK166" i="3"/>
  <c r="J166" i="3"/>
  <c r="BE166" i="3" s="1"/>
  <c r="BI165" i="3"/>
  <c r="BH165" i="3"/>
  <c r="BG165" i="3"/>
  <c r="BF165" i="3"/>
  <c r="T165" i="3"/>
  <c r="R165" i="3"/>
  <c r="P165" i="3"/>
  <c r="BK165" i="3"/>
  <c r="J165" i="3"/>
  <c r="BE165" i="3"/>
  <c r="BI164" i="3"/>
  <c r="BH164" i="3"/>
  <c r="BG164" i="3"/>
  <c r="BF164" i="3"/>
  <c r="T164" i="3"/>
  <c r="R164" i="3"/>
  <c r="P164" i="3"/>
  <c r="BK164" i="3"/>
  <c r="J164" i="3"/>
  <c r="BE164" i="3"/>
  <c r="BI163" i="3"/>
  <c r="BH163" i="3"/>
  <c r="BG163" i="3"/>
  <c r="BF163" i="3"/>
  <c r="T163" i="3"/>
  <c r="R163" i="3"/>
  <c r="P163" i="3"/>
  <c r="BK163" i="3"/>
  <c r="J163" i="3"/>
  <c r="BE163" i="3"/>
  <c r="BI162" i="3"/>
  <c r="BH162" i="3"/>
  <c r="BG162" i="3"/>
  <c r="BF162" i="3"/>
  <c r="T162" i="3"/>
  <c r="R162" i="3"/>
  <c r="P162" i="3"/>
  <c r="BK162" i="3"/>
  <c r="J162" i="3"/>
  <c r="BE162" i="3" s="1"/>
  <c r="BI161" i="3"/>
  <c r="BH161" i="3"/>
  <c r="BG161" i="3"/>
  <c r="BF161" i="3"/>
  <c r="T161" i="3"/>
  <c r="R161" i="3"/>
  <c r="P161" i="3"/>
  <c r="BK161" i="3"/>
  <c r="J161" i="3"/>
  <c r="BE161" i="3"/>
  <c r="BI160" i="3"/>
  <c r="BH160" i="3"/>
  <c r="BG160" i="3"/>
  <c r="BF160" i="3"/>
  <c r="T160" i="3"/>
  <c r="R160" i="3"/>
  <c r="P160" i="3"/>
  <c r="BK160" i="3"/>
  <c r="J160" i="3"/>
  <c r="BE160" i="3"/>
  <c r="BI159" i="3"/>
  <c r="BH159" i="3"/>
  <c r="BG159" i="3"/>
  <c r="BF159" i="3"/>
  <c r="T159" i="3"/>
  <c r="R159" i="3"/>
  <c r="P159" i="3"/>
  <c r="BK159" i="3"/>
  <c r="J159" i="3"/>
  <c r="BE159" i="3"/>
  <c r="BI158" i="3"/>
  <c r="BH158" i="3"/>
  <c r="BG158" i="3"/>
  <c r="BF158" i="3"/>
  <c r="T158" i="3"/>
  <c r="R158" i="3"/>
  <c r="P158" i="3"/>
  <c r="BK158" i="3"/>
  <c r="J158" i="3"/>
  <c r="BE158" i="3" s="1"/>
  <c r="BI157" i="3"/>
  <c r="BH157" i="3"/>
  <c r="BG157" i="3"/>
  <c r="BF157" i="3"/>
  <c r="T157" i="3"/>
  <c r="R157" i="3"/>
  <c r="P157" i="3"/>
  <c r="BK157" i="3"/>
  <c r="J157" i="3"/>
  <c r="BE157" i="3"/>
  <c r="BI156" i="3"/>
  <c r="BH156" i="3"/>
  <c r="BG156" i="3"/>
  <c r="BF156" i="3"/>
  <c r="T156" i="3"/>
  <c r="R156" i="3"/>
  <c r="P156" i="3"/>
  <c r="BK156" i="3"/>
  <c r="BK135" i="3" s="1"/>
  <c r="J135" i="3" s="1"/>
  <c r="J62" i="3" s="1"/>
  <c r="J156" i="3"/>
  <c r="BE156" i="3"/>
  <c r="BI155" i="3"/>
  <c r="BH155" i="3"/>
  <c r="BG155" i="3"/>
  <c r="BF155" i="3"/>
  <c r="T155" i="3"/>
  <c r="R155" i="3"/>
  <c r="R135" i="3" s="1"/>
  <c r="P155" i="3"/>
  <c r="BK155" i="3"/>
  <c r="J155" i="3"/>
  <c r="BE155" i="3"/>
  <c r="BI154" i="3"/>
  <c r="BH154" i="3"/>
  <c r="BG154" i="3"/>
  <c r="BF154" i="3"/>
  <c r="T154" i="3"/>
  <c r="R154" i="3"/>
  <c r="P154" i="3"/>
  <c r="BK154" i="3"/>
  <c r="J154" i="3"/>
  <c r="BE154" i="3" s="1"/>
  <c r="BI153" i="3"/>
  <c r="BH153" i="3"/>
  <c r="BG153" i="3"/>
  <c r="BF153" i="3"/>
  <c r="T153" i="3"/>
  <c r="R153" i="3"/>
  <c r="P153" i="3"/>
  <c r="BK153" i="3"/>
  <c r="J153" i="3"/>
  <c r="BE153" i="3"/>
  <c r="BI152" i="3"/>
  <c r="BH152" i="3"/>
  <c r="BG152" i="3"/>
  <c r="BF152" i="3"/>
  <c r="T152" i="3"/>
  <c r="R152" i="3"/>
  <c r="P152" i="3"/>
  <c r="BK152" i="3"/>
  <c r="J152" i="3"/>
  <c r="BE152" i="3"/>
  <c r="BI151" i="3"/>
  <c r="BH151" i="3"/>
  <c r="BG151" i="3"/>
  <c r="BF151" i="3"/>
  <c r="T151" i="3"/>
  <c r="R151" i="3"/>
  <c r="P151" i="3"/>
  <c r="BK151" i="3"/>
  <c r="J151" i="3"/>
  <c r="BE151" i="3"/>
  <c r="BI150" i="3"/>
  <c r="BH150" i="3"/>
  <c r="BG150" i="3"/>
  <c r="BF150" i="3"/>
  <c r="T150" i="3"/>
  <c r="R150" i="3"/>
  <c r="P150" i="3"/>
  <c r="BK150" i="3"/>
  <c r="J150" i="3"/>
  <c r="BE150" i="3"/>
  <c r="BI149" i="3"/>
  <c r="BH149" i="3"/>
  <c r="BG149" i="3"/>
  <c r="BF149" i="3"/>
  <c r="T149" i="3"/>
  <c r="R149" i="3"/>
  <c r="P149" i="3"/>
  <c r="BK149" i="3"/>
  <c r="J149" i="3"/>
  <c r="BE149" i="3"/>
  <c r="BI148" i="3"/>
  <c r="BH148" i="3"/>
  <c r="BG148" i="3"/>
  <c r="BF148" i="3"/>
  <c r="T148" i="3"/>
  <c r="R148" i="3"/>
  <c r="P148" i="3"/>
  <c r="BK148" i="3"/>
  <c r="J148" i="3"/>
  <c r="BE148" i="3"/>
  <c r="BI147" i="3"/>
  <c r="BH147" i="3"/>
  <c r="BG147" i="3"/>
  <c r="BF147" i="3"/>
  <c r="T147" i="3"/>
  <c r="R147" i="3"/>
  <c r="P147" i="3"/>
  <c r="BK147" i="3"/>
  <c r="J147" i="3"/>
  <c r="BE147" i="3"/>
  <c r="BI146" i="3"/>
  <c r="BH146" i="3"/>
  <c r="BG146" i="3"/>
  <c r="BF146" i="3"/>
  <c r="T146" i="3"/>
  <c r="R146" i="3"/>
  <c r="P146" i="3"/>
  <c r="BK146" i="3"/>
  <c r="J146" i="3"/>
  <c r="BE146" i="3"/>
  <c r="BI145" i="3"/>
  <c r="BH145" i="3"/>
  <c r="BG145" i="3"/>
  <c r="BF145" i="3"/>
  <c r="T145" i="3"/>
  <c r="R145" i="3"/>
  <c r="P145" i="3"/>
  <c r="BK145" i="3"/>
  <c r="J145" i="3"/>
  <c r="BE145" i="3"/>
  <c r="BI144" i="3"/>
  <c r="BH144" i="3"/>
  <c r="BG144" i="3"/>
  <c r="BF144" i="3"/>
  <c r="T144" i="3"/>
  <c r="R144" i="3"/>
  <c r="P144" i="3"/>
  <c r="BK144" i="3"/>
  <c r="J144" i="3"/>
  <c r="BE144" i="3"/>
  <c r="BI143" i="3"/>
  <c r="BH143" i="3"/>
  <c r="BG143" i="3"/>
  <c r="BF143" i="3"/>
  <c r="T143" i="3"/>
  <c r="R143" i="3"/>
  <c r="P143" i="3"/>
  <c r="BK143" i="3"/>
  <c r="J143" i="3"/>
  <c r="BE143" i="3"/>
  <c r="BI142" i="3"/>
  <c r="BH142" i="3"/>
  <c r="BG142" i="3"/>
  <c r="BF142" i="3"/>
  <c r="T142" i="3"/>
  <c r="R142" i="3"/>
  <c r="P142" i="3"/>
  <c r="BK142" i="3"/>
  <c r="J142" i="3"/>
  <c r="BE142" i="3"/>
  <c r="BI141" i="3"/>
  <c r="BH141" i="3"/>
  <c r="BG141" i="3"/>
  <c r="BF141" i="3"/>
  <c r="T141" i="3"/>
  <c r="R141" i="3"/>
  <c r="P141" i="3"/>
  <c r="BK141" i="3"/>
  <c r="J141" i="3"/>
  <c r="BE141" i="3"/>
  <c r="BI140" i="3"/>
  <c r="BH140" i="3"/>
  <c r="BG140" i="3"/>
  <c r="BF140" i="3"/>
  <c r="T140" i="3"/>
  <c r="R140" i="3"/>
  <c r="P140" i="3"/>
  <c r="BK140" i="3"/>
  <c r="J140" i="3"/>
  <c r="BE140" i="3"/>
  <c r="BI139" i="3"/>
  <c r="BH139" i="3"/>
  <c r="BG139" i="3"/>
  <c r="BF139" i="3"/>
  <c r="T139" i="3"/>
  <c r="R139" i="3"/>
  <c r="P139" i="3"/>
  <c r="BK139" i="3"/>
  <c r="J139" i="3"/>
  <c r="BE139" i="3"/>
  <c r="BI138" i="3"/>
  <c r="BH138" i="3"/>
  <c r="BG138" i="3"/>
  <c r="BF138" i="3"/>
  <c r="T138" i="3"/>
  <c r="R138" i="3"/>
  <c r="P138" i="3"/>
  <c r="BK138" i="3"/>
  <c r="J138" i="3"/>
  <c r="BE138" i="3"/>
  <c r="BI137" i="3"/>
  <c r="BH137" i="3"/>
  <c r="BG137" i="3"/>
  <c r="BF137" i="3"/>
  <c r="T137" i="3"/>
  <c r="R137" i="3"/>
  <c r="P137" i="3"/>
  <c r="BK137" i="3"/>
  <c r="J137" i="3"/>
  <c r="BE137" i="3"/>
  <c r="BI136" i="3"/>
  <c r="BH136" i="3"/>
  <c r="BG136" i="3"/>
  <c r="BF136" i="3"/>
  <c r="T136" i="3"/>
  <c r="T135" i="3"/>
  <c r="R136" i="3"/>
  <c r="P136" i="3"/>
  <c r="P135" i="3"/>
  <c r="BK136" i="3"/>
  <c r="J136" i="3"/>
  <c r="BE136" i="3" s="1"/>
  <c r="BI134" i="3"/>
  <c r="BH134" i="3"/>
  <c r="BG134" i="3"/>
  <c r="BF134" i="3"/>
  <c r="T134" i="3"/>
  <c r="R134" i="3"/>
  <c r="P134" i="3"/>
  <c r="BK134" i="3"/>
  <c r="J134" i="3"/>
  <c r="BE134" i="3"/>
  <c r="BI133" i="3"/>
  <c r="BH133" i="3"/>
  <c r="BG133" i="3"/>
  <c r="BF133" i="3"/>
  <c r="T133" i="3"/>
  <c r="R133" i="3"/>
  <c r="P133" i="3"/>
  <c r="BK133" i="3"/>
  <c r="J133" i="3"/>
  <c r="BE133" i="3"/>
  <c r="BI132" i="3"/>
  <c r="BH132" i="3"/>
  <c r="BG132" i="3"/>
  <c r="BF132" i="3"/>
  <c r="T132" i="3"/>
  <c r="R132" i="3"/>
  <c r="P132" i="3"/>
  <c r="BK132" i="3"/>
  <c r="J132" i="3"/>
  <c r="BE132" i="3"/>
  <c r="BI131" i="3"/>
  <c r="BH131" i="3"/>
  <c r="BG131" i="3"/>
  <c r="BF131" i="3"/>
  <c r="T131" i="3"/>
  <c r="R131" i="3"/>
  <c r="P131" i="3"/>
  <c r="BK131" i="3"/>
  <c r="J131" i="3"/>
  <c r="BE131" i="3"/>
  <c r="BI130" i="3"/>
  <c r="BH130" i="3"/>
  <c r="BG130" i="3"/>
  <c r="BF130" i="3"/>
  <c r="T130" i="3"/>
  <c r="R130" i="3"/>
  <c r="P130" i="3"/>
  <c r="BK130" i="3"/>
  <c r="J130" i="3"/>
  <c r="BE130" i="3"/>
  <c r="BI129" i="3"/>
  <c r="BH129" i="3"/>
  <c r="BG129" i="3"/>
  <c r="BF129" i="3"/>
  <c r="T129" i="3"/>
  <c r="R129" i="3"/>
  <c r="P129" i="3"/>
  <c r="BK129" i="3"/>
  <c r="J129" i="3"/>
  <c r="BE129" i="3"/>
  <c r="BI128" i="3"/>
  <c r="BH128" i="3"/>
  <c r="BG128" i="3"/>
  <c r="BF128" i="3"/>
  <c r="T128" i="3"/>
  <c r="R128" i="3"/>
  <c r="P128" i="3"/>
  <c r="BK128" i="3"/>
  <c r="J128" i="3"/>
  <c r="BE128" i="3"/>
  <c r="BI127" i="3"/>
  <c r="BH127" i="3"/>
  <c r="BG127" i="3"/>
  <c r="BF127" i="3"/>
  <c r="T127" i="3"/>
  <c r="R127" i="3"/>
  <c r="P127" i="3"/>
  <c r="BK127" i="3"/>
  <c r="J127" i="3"/>
  <c r="BE127" i="3"/>
  <c r="BI126" i="3"/>
  <c r="BH126" i="3"/>
  <c r="BG126" i="3"/>
  <c r="BF126" i="3"/>
  <c r="T126" i="3"/>
  <c r="R126" i="3"/>
  <c r="P126" i="3"/>
  <c r="BK126" i="3"/>
  <c r="J126" i="3"/>
  <c r="BE126" i="3"/>
  <c r="BI125" i="3"/>
  <c r="BH125" i="3"/>
  <c r="BG125" i="3"/>
  <c r="BF125" i="3"/>
  <c r="T125" i="3"/>
  <c r="R125" i="3"/>
  <c r="P125" i="3"/>
  <c r="BK125" i="3"/>
  <c r="J125" i="3"/>
  <c r="BE125" i="3"/>
  <c r="BI124" i="3"/>
  <c r="BH124" i="3"/>
  <c r="BG124" i="3"/>
  <c r="BF124" i="3"/>
  <c r="T124" i="3"/>
  <c r="R124" i="3"/>
  <c r="P124" i="3"/>
  <c r="BK124" i="3"/>
  <c r="J124" i="3"/>
  <c r="BE124" i="3"/>
  <c r="BI123" i="3"/>
  <c r="BH123" i="3"/>
  <c r="BG123" i="3"/>
  <c r="BF123" i="3"/>
  <c r="T123" i="3"/>
  <c r="R123" i="3"/>
  <c r="P123" i="3"/>
  <c r="BK123" i="3"/>
  <c r="J123" i="3"/>
  <c r="BE123" i="3"/>
  <c r="BI122" i="3"/>
  <c r="BH122" i="3"/>
  <c r="BG122" i="3"/>
  <c r="BF122" i="3"/>
  <c r="T122" i="3"/>
  <c r="R122" i="3"/>
  <c r="P122" i="3"/>
  <c r="BK122" i="3"/>
  <c r="J122" i="3"/>
  <c r="BE122" i="3"/>
  <c r="BI121" i="3"/>
  <c r="BH121" i="3"/>
  <c r="BG121" i="3"/>
  <c r="BF121" i="3"/>
  <c r="T121" i="3"/>
  <c r="R121" i="3"/>
  <c r="P121" i="3"/>
  <c r="BK121" i="3"/>
  <c r="J121" i="3"/>
  <c r="BE121" i="3"/>
  <c r="BI120" i="3"/>
  <c r="BH120" i="3"/>
  <c r="BG120" i="3"/>
  <c r="BF120" i="3"/>
  <c r="T120" i="3"/>
  <c r="R120" i="3"/>
  <c r="P120" i="3"/>
  <c r="BK120" i="3"/>
  <c r="J120" i="3"/>
  <c r="BE120" i="3"/>
  <c r="BI119" i="3"/>
  <c r="BH119" i="3"/>
  <c r="BG119" i="3"/>
  <c r="BF119" i="3"/>
  <c r="T119" i="3"/>
  <c r="R119" i="3"/>
  <c r="P119" i="3"/>
  <c r="BK119" i="3"/>
  <c r="J119" i="3"/>
  <c r="BE119" i="3"/>
  <c r="BI118" i="3"/>
  <c r="BH118" i="3"/>
  <c r="BG118" i="3"/>
  <c r="BF118" i="3"/>
  <c r="T118" i="3"/>
  <c r="R118" i="3"/>
  <c r="P118" i="3"/>
  <c r="BK118" i="3"/>
  <c r="J118" i="3"/>
  <c r="BE118" i="3"/>
  <c r="BI117" i="3"/>
  <c r="BH117" i="3"/>
  <c r="BG117" i="3"/>
  <c r="BF117" i="3"/>
  <c r="T117" i="3"/>
  <c r="R117" i="3"/>
  <c r="P117" i="3"/>
  <c r="BK117" i="3"/>
  <c r="J117" i="3"/>
  <c r="BE117" i="3"/>
  <c r="BI116" i="3"/>
  <c r="BH116" i="3"/>
  <c r="BG116" i="3"/>
  <c r="BF116" i="3"/>
  <c r="T116" i="3"/>
  <c r="R116" i="3"/>
  <c r="P116" i="3"/>
  <c r="BK116" i="3"/>
  <c r="J116" i="3"/>
  <c r="BE116" i="3"/>
  <c r="BI115" i="3"/>
  <c r="BH115" i="3"/>
  <c r="BG115" i="3"/>
  <c r="BF115" i="3"/>
  <c r="T115" i="3"/>
  <c r="R115" i="3"/>
  <c r="R112" i="3" s="1"/>
  <c r="P115" i="3"/>
  <c r="BK115" i="3"/>
  <c r="J115" i="3"/>
  <c r="BE115" i="3"/>
  <c r="BI114" i="3"/>
  <c r="BH114" i="3"/>
  <c r="BG114" i="3"/>
  <c r="BF114" i="3"/>
  <c r="T114" i="3"/>
  <c r="R114" i="3"/>
  <c r="P114" i="3"/>
  <c r="BK114" i="3"/>
  <c r="J114" i="3"/>
  <c r="BE114" i="3"/>
  <c r="BI113" i="3"/>
  <c r="BH113" i="3"/>
  <c r="BG113" i="3"/>
  <c r="BF113" i="3"/>
  <c r="T113" i="3"/>
  <c r="T112" i="3"/>
  <c r="R113" i="3"/>
  <c r="P113" i="3"/>
  <c r="P112" i="3"/>
  <c r="BK113" i="3"/>
  <c r="J113" i="3"/>
  <c r="BE113" i="3" s="1"/>
  <c r="BI111" i="3"/>
  <c r="BH111" i="3"/>
  <c r="BG111" i="3"/>
  <c r="BF111" i="3"/>
  <c r="T111" i="3"/>
  <c r="R111" i="3"/>
  <c r="P111" i="3"/>
  <c r="BK111" i="3"/>
  <c r="J111" i="3"/>
  <c r="BE111" i="3"/>
  <c r="BI110" i="3"/>
  <c r="BH110" i="3"/>
  <c r="BG110" i="3"/>
  <c r="BF110" i="3"/>
  <c r="T110" i="3"/>
  <c r="R110" i="3"/>
  <c r="P110" i="3"/>
  <c r="BK110" i="3"/>
  <c r="J110" i="3"/>
  <c r="BE110" i="3"/>
  <c r="BI109" i="3"/>
  <c r="BH109" i="3"/>
  <c r="BG109" i="3"/>
  <c r="BF109" i="3"/>
  <c r="T109" i="3"/>
  <c r="R109" i="3"/>
  <c r="P109" i="3"/>
  <c r="BK109" i="3"/>
  <c r="J109" i="3"/>
  <c r="BE109" i="3"/>
  <c r="BI108" i="3"/>
  <c r="BH108" i="3"/>
  <c r="BG108" i="3"/>
  <c r="BF108" i="3"/>
  <c r="T108" i="3"/>
  <c r="R108" i="3"/>
  <c r="P108" i="3"/>
  <c r="BK108" i="3"/>
  <c r="J108" i="3"/>
  <c r="BE108" i="3"/>
  <c r="BI107" i="3"/>
  <c r="BH107" i="3"/>
  <c r="BG107" i="3"/>
  <c r="BF107" i="3"/>
  <c r="T107" i="3"/>
  <c r="R107" i="3"/>
  <c r="P107" i="3"/>
  <c r="BK107" i="3"/>
  <c r="J107" i="3"/>
  <c r="BE107" i="3"/>
  <c r="BI106" i="3"/>
  <c r="BH106" i="3"/>
  <c r="BG106" i="3"/>
  <c r="BF106" i="3"/>
  <c r="T106" i="3"/>
  <c r="R106" i="3"/>
  <c r="P106" i="3"/>
  <c r="BK106" i="3"/>
  <c r="J106" i="3"/>
  <c r="BE106" i="3"/>
  <c r="BI105" i="3"/>
  <c r="BH105" i="3"/>
  <c r="BG105" i="3"/>
  <c r="BF105" i="3"/>
  <c r="T105" i="3"/>
  <c r="R105" i="3"/>
  <c r="P105" i="3"/>
  <c r="BK105" i="3"/>
  <c r="J105" i="3"/>
  <c r="BE105" i="3"/>
  <c r="BI104" i="3"/>
  <c r="BH104" i="3"/>
  <c r="BG104" i="3"/>
  <c r="BF104" i="3"/>
  <c r="T104" i="3"/>
  <c r="R104" i="3"/>
  <c r="P104" i="3"/>
  <c r="BK104" i="3"/>
  <c r="J104" i="3"/>
  <c r="BE104" i="3"/>
  <c r="BI103" i="3"/>
  <c r="BH103" i="3"/>
  <c r="BG103" i="3"/>
  <c r="BF103" i="3"/>
  <c r="T103" i="3"/>
  <c r="R103" i="3"/>
  <c r="P103" i="3"/>
  <c r="BK103" i="3"/>
  <c r="J103" i="3"/>
  <c r="BE103" i="3"/>
  <c r="BI102" i="3"/>
  <c r="BH102" i="3"/>
  <c r="BG102" i="3"/>
  <c r="BF102" i="3"/>
  <c r="T102" i="3"/>
  <c r="R102" i="3"/>
  <c r="P102" i="3"/>
  <c r="BK102" i="3"/>
  <c r="J102" i="3"/>
  <c r="BE102" i="3"/>
  <c r="BI101" i="3"/>
  <c r="BH101" i="3"/>
  <c r="BG101" i="3"/>
  <c r="BF101" i="3"/>
  <c r="T101" i="3"/>
  <c r="R101" i="3"/>
  <c r="P101" i="3"/>
  <c r="BK101" i="3"/>
  <c r="J101" i="3"/>
  <c r="BE101" i="3"/>
  <c r="BI100" i="3"/>
  <c r="BH100" i="3"/>
  <c r="BG100" i="3"/>
  <c r="BF100" i="3"/>
  <c r="T100" i="3"/>
  <c r="R100" i="3"/>
  <c r="P100" i="3"/>
  <c r="BK100" i="3"/>
  <c r="J100" i="3"/>
  <c r="BE100" i="3"/>
  <c r="BI99" i="3"/>
  <c r="BH99" i="3"/>
  <c r="BG99" i="3"/>
  <c r="BF99" i="3"/>
  <c r="T99" i="3"/>
  <c r="R99" i="3"/>
  <c r="P99" i="3"/>
  <c r="BK99" i="3"/>
  <c r="J99" i="3"/>
  <c r="BE99" i="3"/>
  <c r="BI98" i="3"/>
  <c r="BH98" i="3"/>
  <c r="BG98" i="3"/>
  <c r="BF98" i="3"/>
  <c r="T98" i="3"/>
  <c r="R98" i="3"/>
  <c r="P98" i="3"/>
  <c r="BK98" i="3"/>
  <c r="J98" i="3"/>
  <c r="BE98" i="3"/>
  <c r="BI97" i="3"/>
  <c r="BH97" i="3"/>
  <c r="BG97" i="3"/>
  <c r="BF97" i="3"/>
  <c r="T97" i="3"/>
  <c r="R97" i="3"/>
  <c r="P97" i="3"/>
  <c r="BK97" i="3"/>
  <c r="J97" i="3"/>
  <c r="BE97" i="3"/>
  <c r="BI96" i="3"/>
  <c r="BH96" i="3"/>
  <c r="BG96" i="3"/>
  <c r="BF96" i="3"/>
  <c r="T96" i="3"/>
  <c r="R96" i="3"/>
  <c r="P96" i="3"/>
  <c r="BK96" i="3"/>
  <c r="J96" i="3"/>
  <c r="BE96" i="3"/>
  <c r="BI95" i="3"/>
  <c r="BH95" i="3"/>
  <c r="BG95" i="3"/>
  <c r="BF95" i="3"/>
  <c r="T95" i="3"/>
  <c r="R95" i="3"/>
  <c r="P95" i="3"/>
  <c r="BK95" i="3"/>
  <c r="J95" i="3"/>
  <c r="BE95" i="3"/>
  <c r="BI94" i="3"/>
  <c r="BH94" i="3"/>
  <c r="BG94" i="3"/>
  <c r="BF94" i="3"/>
  <c r="T94" i="3"/>
  <c r="T93" i="3"/>
  <c r="R94" i="3"/>
  <c r="P94" i="3"/>
  <c r="P93" i="3"/>
  <c r="BK94" i="3"/>
  <c r="J94" i="3"/>
  <c r="BE94" i="3"/>
  <c r="J30" i="3" s="1"/>
  <c r="AV53" i="1" s="1"/>
  <c r="BI91" i="3"/>
  <c r="BH91" i="3"/>
  <c r="BG91" i="3"/>
  <c r="BF91" i="3"/>
  <c r="T91" i="3"/>
  <c r="R91" i="3"/>
  <c r="P91" i="3"/>
  <c r="BK91" i="3"/>
  <c r="J91" i="3"/>
  <c r="BE91" i="3"/>
  <c r="BI89" i="3"/>
  <c r="BH89" i="3"/>
  <c r="BG89" i="3"/>
  <c r="BF89" i="3"/>
  <c r="T89" i="3"/>
  <c r="R89" i="3"/>
  <c r="P89" i="3"/>
  <c r="BK89" i="3"/>
  <c r="J89" i="3"/>
  <c r="BE89" i="3"/>
  <c r="BI88" i="3"/>
  <c r="BH88" i="3"/>
  <c r="BG88" i="3"/>
  <c r="BF88" i="3"/>
  <c r="T88" i="3"/>
  <c r="R88" i="3"/>
  <c r="R86" i="3" s="1"/>
  <c r="R85" i="3" s="1"/>
  <c r="P88" i="3"/>
  <c r="BK88" i="3"/>
  <c r="J88" i="3"/>
  <c r="BE88" i="3"/>
  <c r="BI87" i="3"/>
  <c r="F34" i="3"/>
  <c r="BD53" i="1" s="1"/>
  <c r="BH87" i="3"/>
  <c r="BG87" i="3"/>
  <c r="F32" i="3"/>
  <c r="BB53" i="1" s="1"/>
  <c r="BF87" i="3"/>
  <c r="T87" i="3"/>
  <c r="T86" i="3"/>
  <c r="T85" i="3" s="1"/>
  <c r="R87" i="3"/>
  <c r="P87" i="3"/>
  <c r="P86" i="3"/>
  <c r="P85" i="3" s="1"/>
  <c r="BK87" i="3"/>
  <c r="BK86" i="3" s="1"/>
  <c r="J87" i="3"/>
  <c r="BE87" i="3" s="1"/>
  <c r="J80" i="3"/>
  <c r="F80" i="3"/>
  <c r="F78" i="3"/>
  <c r="E76" i="3"/>
  <c r="J51" i="3"/>
  <c r="F51" i="3"/>
  <c r="F49" i="3"/>
  <c r="E47" i="3"/>
  <c r="J18" i="3"/>
  <c r="E18" i="3"/>
  <c r="J17" i="3"/>
  <c r="J12" i="3"/>
  <c r="E7" i="3"/>
  <c r="E45" i="3" s="1"/>
  <c r="E74" i="3"/>
  <c r="AY52" i="1"/>
  <c r="AX52" i="1"/>
  <c r="BI325" i="2"/>
  <c r="BH325" i="2"/>
  <c r="BG325" i="2"/>
  <c r="BF325" i="2"/>
  <c r="T325" i="2"/>
  <c r="R325" i="2"/>
  <c r="P325" i="2"/>
  <c r="BK325" i="2"/>
  <c r="J325" i="2"/>
  <c r="BE325" i="2" s="1"/>
  <c r="BI312" i="2"/>
  <c r="BH312" i="2"/>
  <c r="BG312" i="2"/>
  <c r="BF312" i="2"/>
  <c r="T312" i="2"/>
  <c r="T311" i="2" s="1"/>
  <c r="R312" i="2"/>
  <c r="R311" i="2" s="1"/>
  <c r="P312" i="2"/>
  <c r="P311" i="2" s="1"/>
  <c r="BK312" i="2"/>
  <c r="BK311" i="2" s="1"/>
  <c r="J311" i="2" s="1"/>
  <c r="J72" i="2" s="1"/>
  <c r="J312" i="2"/>
  <c r="BE312" i="2"/>
  <c r="BI308" i="2"/>
  <c r="BH308" i="2"/>
  <c r="BG308" i="2"/>
  <c r="BF308" i="2"/>
  <c r="T308" i="2"/>
  <c r="R308" i="2"/>
  <c r="P308" i="2"/>
  <c r="BK308" i="2"/>
  <c r="J308" i="2"/>
  <c r="BE308" i="2" s="1"/>
  <c r="BI307" i="2"/>
  <c r="BH307" i="2"/>
  <c r="BG307" i="2"/>
  <c r="BF307" i="2"/>
  <c r="T307" i="2"/>
  <c r="R307" i="2"/>
  <c r="P307" i="2"/>
  <c r="BK307" i="2"/>
  <c r="J307" i="2"/>
  <c r="BE307" i="2" s="1"/>
  <c r="BI305" i="2"/>
  <c r="BH305" i="2"/>
  <c r="BG305" i="2"/>
  <c r="BF305" i="2"/>
  <c r="T305" i="2"/>
  <c r="R305" i="2"/>
  <c r="P305" i="2"/>
  <c r="BK305" i="2"/>
  <c r="J305" i="2"/>
  <c r="BE305" i="2" s="1"/>
  <c r="BI303" i="2"/>
  <c r="BH303" i="2"/>
  <c r="BG303" i="2"/>
  <c r="BF303" i="2"/>
  <c r="T303" i="2"/>
  <c r="T302" i="2" s="1"/>
  <c r="R303" i="2"/>
  <c r="R302" i="2" s="1"/>
  <c r="P303" i="2"/>
  <c r="BK303" i="2"/>
  <c r="BK302" i="2"/>
  <c r="J302" i="2"/>
  <c r="J71" i="2" s="1"/>
  <c r="J303" i="2"/>
  <c r="BE303" i="2"/>
  <c r="BI301" i="2"/>
  <c r="BH301" i="2"/>
  <c r="BG301" i="2"/>
  <c r="BF301" i="2"/>
  <c r="T301" i="2"/>
  <c r="R301" i="2"/>
  <c r="P301" i="2"/>
  <c r="BK301" i="2"/>
  <c r="J301" i="2"/>
  <c r="BE301" i="2" s="1"/>
  <c r="BI293" i="2"/>
  <c r="BH293" i="2"/>
  <c r="BG293" i="2"/>
  <c r="BF293" i="2"/>
  <c r="T293" i="2"/>
  <c r="R293" i="2"/>
  <c r="P293" i="2"/>
  <c r="BK293" i="2"/>
  <c r="J293" i="2"/>
  <c r="BE293" i="2"/>
  <c r="BI291" i="2"/>
  <c r="BH291" i="2"/>
  <c r="BG291" i="2"/>
  <c r="BF291" i="2"/>
  <c r="T291" i="2"/>
  <c r="R291" i="2"/>
  <c r="P291" i="2"/>
  <c r="BK291" i="2"/>
  <c r="J291" i="2"/>
  <c r="BE291" i="2" s="1"/>
  <c r="BI290" i="2"/>
  <c r="BH290" i="2"/>
  <c r="BG290" i="2"/>
  <c r="BF290" i="2"/>
  <c r="T290" i="2"/>
  <c r="R290" i="2"/>
  <c r="P290" i="2"/>
  <c r="BK290" i="2"/>
  <c r="J290" i="2"/>
  <c r="BE290" i="2" s="1"/>
  <c r="BI288" i="2"/>
  <c r="BH288" i="2"/>
  <c r="BG288" i="2"/>
  <c r="BF288" i="2"/>
  <c r="T288" i="2"/>
  <c r="R288" i="2"/>
  <c r="P288" i="2"/>
  <c r="BK288" i="2"/>
  <c r="J288" i="2"/>
  <c r="BE288" i="2" s="1"/>
  <c r="BI286" i="2"/>
  <c r="BH286" i="2"/>
  <c r="BG286" i="2"/>
  <c r="BF286" i="2"/>
  <c r="T286" i="2"/>
  <c r="R286" i="2"/>
  <c r="P286" i="2"/>
  <c r="BK286" i="2"/>
  <c r="J286" i="2"/>
  <c r="BE286" i="2"/>
  <c r="BI278" i="2"/>
  <c r="BH278" i="2"/>
  <c r="BG278" i="2"/>
  <c r="BF278" i="2"/>
  <c r="T278" i="2"/>
  <c r="T269" i="2" s="1"/>
  <c r="R278" i="2"/>
  <c r="P278" i="2"/>
  <c r="BK278" i="2"/>
  <c r="J278" i="2"/>
  <c r="BE278" i="2" s="1"/>
  <c r="BI270" i="2"/>
  <c r="BH270" i="2"/>
  <c r="BG270" i="2"/>
  <c r="BF270" i="2"/>
  <c r="T270" i="2"/>
  <c r="R270" i="2"/>
  <c r="R269" i="2" s="1"/>
  <c r="P270" i="2"/>
  <c r="BK270" i="2"/>
  <c r="BK269" i="2" s="1"/>
  <c r="J269" i="2" s="1"/>
  <c r="J70" i="2" s="1"/>
  <c r="J270" i="2"/>
  <c r="BE270" i="2"/>
  <c r="BI268" i="2"/>
  <c r="BH268" i="2"/>
  <c r="BG268" i="2"/>
  <c r="BF268" i="2"/>
  <c r="T268" i="2"/>
  <c r="R268" i="2"/>
  <c r="P268" i="2"/>
  <c r="BK268" i="2"/>
  <c r="J268" i="2"/>
  <c r="BE268" i="2" s="1"/>
  <c r="BI267" i="2"/>
  <c r="BH267" i="2"/>
  <c r="BG267" i="2"/>
  <c r="BF267" i="2"/>
  <c r="T267" i="2"/>
  <c r="R267" i="2"/>
  <c r="P267" i="2"/>
  <c r="BK267" i="2"/>
  <c r="J267" i="2"/>
  <c r="BE267" i="2" s="1"/>
  <c r="BI265" i="2"/>
  <c r="BH265" i="2"/>
  <c r="BG265" i="2"/>
  <c r="BF265" i="2"/>
  <c r="T265" i="2"/>
  <c r="R265" i="2"/>
  <c r="P265" i="2"/>
  <c r="BK265" i="2"/>
  <c r="J265" i="2"/>
  <c r="BE265" i="2"/>
  <c r="BI262" i="2"/>
  <c r="BH262" i="2"/>
  <c r="BG262" i="2"/>
  <c r="BF262" i="2"/>
  <c r="T262" i="2"/>
  <c r="R262" i="2"/>
  <c r="P262" i="2"/>
  <c r="BK262" i="2"/>
  <c r="J262" i="2"/>
  <c r="BE262" i="2" s="1"/>
  <c r="BI260" i="2"/>
  <c r="BH260" i="2"/>
  <c r="BG260" i="2"/>
  <c r="BF260" i="2"/>
  <c r="T260" i="2"/>
  <c r="R260" i="2"/>
  <c r="P260" i="2"/>
  <c r="BK260" i="2"/>
  <c r="J260" i="2"/>
  <c r="BE260" i="2" s="1"/>
  <c r="BI258" i="2"/>
  <c r="BH258" i="2"/>
  <c r="BG258" i="2"/>
  <c r="BF258" i="2"/>
  <c r="T258" i="2"/>
  <c r="R258" i="2"/>
  <c r="P258" i="2"/>
  <c r="BK258" i="2"/>
  <c r="J258" i="2"/>
  <c r="BE258" i="2" s="1"/>
  <c r="BI256" i="2"/>
  <c r="BH256" i="2"/>
  <c r="BG256" i="2"/>
  <c r="BF256" i="2"/>
  <c r="T256" i="2"/>
  <c r="R256" i="2"/>
  <c r="R255" i="2" s="1"/>
  <c r="P256" i="2"/>
  <c r="BK256" i="2"/>
  <c r="BK255" i="2" s="1"/>
  <c r="J255" i="2" s="1"/>
  <c r="J69" i="2" s="1"/>
  <c r="J256" i="2"/>
  <c r="BE256" i="2"/>
  <c r="BI254" i="2"/>
  <c r="BH254" i="2"/>
  <c r="BG254" i="2"/>
  <c r="BF254" i="2"/>
  <c r="T254" i="2"/>
  <c r="R254" i="2"/>
  <c r="P254" i="2"/>
  <c r="BK254" i="2"/>
  <c r="J254" i="2"/>
  <c r="BE254" i="2"/>
  <c r="BI253" i="2"/>
  <c r="BH253" i="2"/>
  <c r="BG253" i="2"/>
  <c r="BF253" i="2"/>
  <c r="T253" i="2"/>
  <c r="R253" i="2"/>
  <c r="P253" i="2"/>
  <c r="BK253" i="2"/>
  <c r="J253" i="2"/>
  <c r="BE253" i="2" s="1"/>
  <c r="BI252" i="2"/>
  <c r="BH252" i="2"/>
  <c r="BG252" i="2"/>
  <c r="BF252" i="2"/>
  <c r="T252" i="2"/>
  <c r="R252" i="2"/>
  <c r="P252" i="2"/>
  <c r="BK252" i="2"/>
  <c r="J252" i="2"/>
  <c r="BE252" i="2" s="1"/>
  <c r="BI251" i="2"/>
  <c r="BH251" i="2"/>
  <c r="BG251" i="2"/>
  <c r="BF251" i="2"/>
  <c r="T251" i="2"/>
  <c r="R251" i="2"/>
  <c r="P251" i="2"/>
  <c r="BK251" i="2"/>
  <c r="J251" i="2"/>
  <c r="BE251" i="2" s="1"/>
  <c r="BI250" i="2"/>
  <c r="BH250" i="2"/>
  <c r="BG250" i="2"/>
  <c r="BF250" i="2"/>
  <c r="T250" i="2"/>
  <c r="R250" i="2"/>
  <c r="P250" i="2"/>
  <c r="BK250" i="2"/>
  <c r="J250" i="2"/>
  <c r="BE250" i="2"/>
  <c r="BI249" i="2"/>
  <c r="BH249" i="2"/>
  <c r="BG249" i="2"/>
  <c r="BF249" i="2"/>
  <c r="T249" i="2"/>
  <c r="R249" i="2"/>
  <c r="P249" i="2"/>
  <c r="BK249" i="2"/>
  <c r="J249" i="2"/>
  <c r="BE249" i="2" s="1"/>
  <c r="BI248" i="2"/>
  <c r="BH248" i="2"/>
  <c r="BG248" i="2"/>
  <c r="BF248" i="2"/>
  <c r="T248" i="2"/>
  <c r="R248" i="2"/>
  <c r="P248" i="2"/>
  <c r="BK248" i="2"/>
  <c r="J248" i="2"/>
  <c r="BE248" i="2" s="1"/>
  <c r="BI247" i="2"/>
  <c r="BH247" i="2"/>
  <c r="BG247" i="2"/>
  <c r="BF247" i="2"/>
  <c r="T247" i="2"/>
  <c r="R247" i="2"/>
  <c r="P247" i="2"/>
  <c r="BK247" i="2"/>
  <c r="J247" i="2"/>
  <c r="BE247" i="2" s="1"/>
  <c r="BI246" i="2"/>
  <c r="BH246" i="2"/>
  <c r="BG246" i="2"/>
  <c r="BF246" i="2"/>
  <c r="T246" i="2"/>
  <c r="R246" i="2"/>
  <c r="P246" i="2"/>
  <c r="BK246" i="2"/>
  <c r="J246" i="2"/>
  <c r="BE246" i="2"/>
  <c r="BI245" i="2"/>
  <c r="BH245" i="2"/>
  <c r="BG245" i="2"/>
  <c r="BF245" i="2"/>
  <c r="T245" i="2"/>
  <c r="T243" i="2" s="1"/>
  <c r="R245" i="2"/>
  <c r="P245" i="2"/>
  <c r="BK245" i="2"/>
  <c r="J245" i="2"/>
  <c r="BE245" i="2" s="1"/>
  <c r="BI244" i="2"/>
  <c r="BH244" i="2"/>
  <c r="BG244" i="2"/>
  <c r="BF244" i="2"/>
  <c r="T244" i="2"/>
  <c r="R244" i="2"/>
  <c r="R243" i="2" s="1"/>
  <c r="P244" i="2"/>
  <c r="BK244" i="2"/>
  <c r="BK243" i="2" s="1"/>
  <c r="J243" i="2" s="1"/>
  <c r="J68" i="2" s="1"/>
  <c r="J244" i="2"/>
  <c r="BE244" i="2"/>
  <c r="BI242" i="2"/>
  <c r="BH242" i="2"/>
  <c r="BG242" i="2"/>
  <c r="BF242" i="2"/>
  <c r="T242" i="2"/>
  <c r="R242" i="2"/>
  <c r="P242" i="2"/>
  <c r="BK242" i="2"/>
  <c r="J242" i="2"/>
  <c r="BE242" i="2" s="1"/>
  <c r="BI240" i="2"/>
  <c r="BH240" i="2"/>
  <c r="BG240" i="2"/>
  <c r="BF240" i="2"/>
  <c r="T240" i="2"/>
  <c r="R240" i="2"/>
  <c r="P240" i="2"/>
  <c r="BK240" i="2"/>
  <c r="J240" i="2"/>
  <c r="BE240" i="2" s="1"/>
  <c r="BI239" i="2"/>
  <c r="BH239" i="2"/>
  <c r="BG239" i="2"/>
  <c r="BF239" i="2"/>
  <c r="T239" i="2"/>
  <c r="R239" i="2"/>
  <c r="P239" i="2"/>
  <c r="BK239" i="2"/>
  <c r="J239" i="2"/>
  <c r="BE239" i="2"/>
  <c r="BI235" i="2"/>
  <c r="BH235" i="2"/>
  <c r="BG235" i="2"/>
  <c r="BF235" i="2"/>
  <c r="T235" i="2"/>
  <c r="R235" i="2"/>
  <c r="P235" i="2"/>
  <c r="BK235" i="2"/>
  <c r="J235" i="2"/>
  <c r="BE235" i="2" s="1"/>
  <c r="BI234" i="2"/>
  <c r="BH234" i="2"/>
  <c r="BG234" i="2"/>
  <c r="BF234" i="2"/>
  <c r="T234" i="2"/>
  <c r="R234" i="2"/>
  <c r="P234" i="2"/>
  <c r="BK234" i="2"/>
  <c r="J234" i="2"/>
  <c r="BE234" i="2" s="1"/>
  <c r="BI233" i="2"/>
  <c r="BH233" i="2"/>
  <c r="BG233" i="2"/>
  <c r="BF233" i="2"/>
  <c r="T233" i="2"/>
  <c r="R233" i="2"/>
  <c r="P233" i="2"/>
  <c r="BK233" i="2"/>
  <c r="J233" i="2"/>
  <c r="BE233" i="2" s="1"/>
  <c r="BI231" i="2"/>
  <c r="BH231" i="2"/>
  <c r="BG231" i="2"/>
  <c r="BF231" i="2"/>
  <c r="T231" i="2"/>
  <c r="R231" i="2"/>
  <c r="R230" i="2" s="1"/>
  <c r="P231" i="2"/>
  <c r="BK231" i="2"/>
  <c r="BK230" i="2" s="1"/>
  <c r="J230" i="2" s="1"/>
  <c r="J67" i="2" s="1"/>
  <c r="J231" i="2"/>
  <c r="BE231" i="2"/>
  <c r="BI229" i="2"/>
  <c r="BH229" i="2"/>
  <c r="BG229" i="2"/>
  <c r="BF229" i="2"/>
  <c r="T229" i="2"/>
  <c r="R229" i="2"/>
  <c r="P229" i="2"/>
  <c r="BK229" i="2"/>
  <c r="J229" i="2"/>
  <c r="BE229" i="2"/>
  <c r="BI227" i="2"/>
  <c r="BH227" i="2"/>
  <c r="BG227" i="2"/>
  <c r="BF227" i="2"/>
  <c r="T227" i="2"/>
  <c r="R227" i="2"/>
  <c r="P227" i="2"/>
  <c r="BK227" i="2"/>
  <c r="J227" i="2"/>
  <c r="BE227" i="2" s="1"/>
  <c r="BI226" i="2"/>
  <c r="BH226" i="2"/>
  <c r="BG226" i="2"/>
  <c r="BF226" i="2"/>
  <c r="T226" i="2"/>
  <c r="R226" i="2"/>
  <c r="P226" i="2"/>
  <c r="BK226" i="2"/>
  <c r="J226" i="2"/>
  <c r="BE226" i="2" s="1"/>
  <c r="BI225" i="2"/>
  <c r="BH225" i="2"/>
  <c r="BG225" i="2"/>
  <c r="BF225" i="2"/>
  <c r="T225" i="2"/>
  <c r="T223" i="2" s="1"/>
  <c r="R225" i="2"/>
  <c r="P225" i="2"/>
  <c r="BK225" i="2"/>
  <c r="J225" i="2"/>
  <c r="BE225" i="2" s="1"/>
  <c r="BI224" i="2"/>
  <c r="BH224" i="2"/>
  <c r="BG224" i="2"/>
  <c r="BF224" i="2"/>
  <c r="T224" i="2"/>
  <c r="R224" i="2"/>
  <c r="R223" i="2" s="1"/>
  <c r="P224" i="2"/>
  <c r="BK224" i="2"/>
  <c r="BK223" i="2" s="1"/>
  <c r="J223" i="2" s="1"/>
  <c r="J66" i="2" s="1"/>
  <c r="J224" i="2"/>
  <c r="BE224" i="2"/>
  <c r="BI222" i="2"/>
  <c r="BH222" i="2"/>
  <c r="BG222" i="2"/>
  <c r="BF222" i="2"/>
  <c r="T222" i="2"/>
  <c r="R222" i="2"/>
  <c r="P222" i="2"/>
  <c r="BK222" i="2"/>
  <c r="J222" i="2"/>
  <c r="BE222" i="2"/>
  <c r="BI221" i="2"/>
  <c r="BH221" i="2"/>
  <c r="BG221" i="2"/>
  <c r="BF221" i="2"/>
  <c r="T221" i="2"/>
  <c r="R221" i="2"/>
  <c r="P221" i="2"/>
  <c r="BK221" i="2"/>
  <c r="J221" i="2"/>
  <c r="BE221" i="2" s="1"/>
  <c r="BI220" i="2"/>
  <c r="BH220" i="2"/>
  <c r="BG220" i="2"/>
  <c r="BF220" i="2"/>
  <c r="T220" i="2"/>
  <c r="R220" i="2"/>
  <c r="P220" i="2"/>
  <c r="BK220" i="2"/>
  <c r="J220" i="2"/>
  <c r="BE220" i="2"/>
  <c r="BI219" i="2"/>
  <c r="BH219" i="2"/>
  <c r="BG219" i="2"/>
  <c r="BF219" i="2"/>
  <c r="T219" i="2"/>
  <c r="R219" i="2"/>
  <c r="P219" i="2"/>
  <c r="BK219" i="2"/>
  <c r="J219" i="2"/>
  <c r="BE219" i="2" s="1"/>
  <c r="BI218" i="2"/>
  <c r="BH218" i="2"/>
  <c r="BG218" i="2"/>
  <c r="BF218" i="2"/>
  <c r="T218" i="2"/>
  <c r="R218" i="2"/>
  <c r="P218" i="2"/>
  <c r="BK218" i="2"/>
  <c r="J218" i="2"/>
  <c r="BE218" i="2"/>
  <c r="BI217" i="2"/>
  <c r="BH217" i="2"/>
  <c r="BG217" i="2"/>
  <c r="BF217" i="2"/>
  <c r="T217" i="2"/>
  <c r="R217" i="2"/>
  <c r="P217" i="2"/>
  <c r="BK217" i="2"/>
  <c r="J217" i="2"/>
  <c r="BE217" i="2" s="1"/>
  <c r="BI216" i="2"/>
  <c r="BH216" i="2"/>
  <c r="BG216" i="2"/>
  <c r="BF216" i="2"/>
  <c r="T216" i="2"/>
  <c r="R216" i="2"/>
  <c r="P216" i="2"/>
  <c r="BK216" i="2"/>
  <c r="J216" i="2"/>
  <c r="BE216" i="2"/>
  <c r="BI215" i="2"/>
  <c r="BH215" i="2"/>
  <c r="BG215" i="2"/>
  <c r="BF215" i="2"/>
  <c r="T215" i="2"/>
  <c r="R215" i="2"/>
  <c r="R214" i="2"/>
  <c r="P215" i="2"/>
  <c r="BK215" i="2"/>
  <c r="BK214" i="2"/>
  <c r="J214" i="2"/>
  <c r="J65" i="2" s="1"/>
  <c r="J215" i="2"/>
  <c r="BE215" i="2" s="1"/>
  <c r="BI213" i="2"/>
  <c r="BH213" i="2"/>
  <c r="BG213" i="2"/>
  <c r="BF213" i="2"/>
  <c r="T213" i="2"/>
  <c r="T210" i="2" s="1"/>
  <c r="R213" i="2"/>
  <c r="P213" i="2"/>
  <c r="BK213" i="2"/>
  <c r="J213" i="2"/>
  <c r="BE213" i="2" s="1"/>
  <c r="BI211" i="2"/>
  <c r="BH211" i="2"/>
  <c r="BG211" i="2"/>
  <c r="BF211" i="2"/>
  <c r="T211" i="2"/>
  <c r="R211" i="2"/>
  <c r="R210" i="2" s="1"/>
  <c r="P211" i="2"/>
  <c r="P210" i="2" s="1"/>
  <c r="BK211" i="2"/>
  <c r="BK210" i="2"/>
  <c r="J211" i="2"/>
  <c r="BE211" i="2" s="1"/>
  <c r="BI208" i="2"/>
  <c r="BH208" i="2"/>
  <c r="BG208" i="2"/>
  <c r="BF208" i="2"/>
  <c r="T208" i="2"/>
  <c r="T207" i="2" s="1"/>
  <c r="R208" i="2"/>
  <c r="R207" i="2"/>
  <c r="P208" i="2"/>
  <c r="P207" i="2" s="1"/>
  <c r="BK208" i="2"/>
  <c r="BK207" i="2"/>
  <c r="J207" i="2"/>
  <c r="J62" i="2" s="1"/>
  <c r="J208" i="2"/>
  <c r="BE208" i="2" s="1"/>
  <c r="BI206" i="2"/>
  <c r="BH206" i="2"/>
  <c r="BG206" i="2"/>
  <c r="BF206" i="2"/>
  <c r="T206" i="2"/>
  <c r="R206" i="2"/>
  <c r="P206" i="2"/>
  <c r="BK206" i="2"/>
  <c r="J206" i="2"/>
  <c r="BE206" i="2" s="1"/>
  <c r="BI204" i="2"/>
  <c r="BH204" i="2"/>
  <c r="BG204" i="2"/>
  <c r="BF204" i="2"/>
  <c r="T204" i="2"/>
  <c r="R204" i="2"/>
  <c r="P204" i="2"/>
  <c r="P201" i="2" s="1"/>
  <c r="BK204" i="2"/>
  <c r="J204" i="2"/>
  <c r="BE204" i="2"/>
  <c r="BI203" i="2"/>
  <c r="BH203" i="2"/>
  <c r="BG203" i="2"/>
  <c r="BF203" i="2"/>
  <c r="T203" i="2"/>
  <c r="R203" i="2"/>
  <c r="P203" i="2"/>
  <c r="BK203" i="2"/>
  <c r="J203" i="2"/>
  <c r="BE203" i="2" s="1"/>
  <c r="BI202" i="2"/>
  <c r="BH202" i="2"/>
  <c r="BG202" i="2"/>
  <c r="BF202" i="2"/>
  <c r="T202" i="2"/>
  <c r="R202" i="2"/>
  <c r="R201" i="2" s="1"/>
  <c r="P202" i="2"/>
  <c r="BK202" i="2"/>
  <c r="BK201" i="2" s="1"/>
  <c r="J201" i="2" s="1"/>
  <c r="J61" i="2" s="1"/>
  <c r="J202" i="2"/>
  <c r="BE202" i="2"/>
  <c r="BI200" i="2"/>
  <c r="BH200" i="2"/>
  <c r="BG200" i="2"/>
  <c r="BF200" i="2"/>
  <c r="T200" i="2"/>
  <c r="R200" i="2"/>
  <c r="P200" i="2"/>
  <c r="BK200" i="2"/>
  <c r="J200" i="2"/>
  <c r="BE200" i="2"/>
  <c r="BI198" i="2"/>
  <c r="BH198" i="2"/>
  <c r="BG198" i="2"/>
  <c r="BF198" i="2"/>
  <c r="T198" i="2"/>
  <c r="R198" i="2"/>
  <c r="P198" i="2"/>
  <c r="BK198" i="2"/>
  <c r="J198" i="2"/>
  <c r="BE198" i="2" s="1"/>
  <c r="BI196" i="2"/>
  <c r="BH196" i="2"/>
  <c r="BG196" i="2"/>
  <c r="BF196" i="2"/>
  <c r="T196" i="2"/>
  <c r="R196" i="2"/>
  <c r="P196" i="2"/>
  <c r="BK196" i="2"/>
  <c r="J196" i="2"/>
  <c r="BE196" i="2"/>
  <c r="BI195" i="2"/>
  <c r="BH195" i="2"/>
  <c r="BG195" i="2"/>
  <c r="BF195" i="2"/>
  <c r="T195" i="2"/>
  <c r="R195" i="2"/>
  <c r="P195" i="2"/>
  <c r="BK195" i="2"/>
  <c r="J195" i="2"/>
  <c r="BE195" i="2" s="1"/>
  <c r="BI194" i="2"/>
  <c r="BH194" i="2"/>
  <c r="BG194" i="2"/>
  <c r="BF194" i="2"/>
  <c r="T194" i="2"/>
  <c r="R194" i="2"/>
  <c r="P194" i="2"/>
  <c r="BK194" i="2"/>
  <c r="J194" i="2"/>
  <c r="BE194" i="2"/>
  <c r="BI192" i="2"/>
  <c r="BH192" i="2"/>
  <c r="BG192" i="2"/>
  <c r="BF192" i="2"/>
  <c r="T192" i="2"/>
  <c r="R192" i="2"/>
  <c r="P192" i="2"/>
  <c r="BK192" i="2"/>
  <c r="J192" i="2"/>
  <c r="BE192" i="2" s="1"/>
  <c r="BI190" i="2"/>
  <c r="BH190" i="2"/>
  <c r="BG190" i="2"/>
  <c r="BF190" i="2"/>
  <c r="T190" i="2"/>
  <c r="R190" i="2"/>
  <c r="P190" i="2"/>
  <c r="BK190" i="2"/>
  <c r="J190" i="2"/>
  <c r="BE190" i="2"/>
  <c r="BI186" i="2"/>
  <c r="BH186" i="2"/>
  <c r="BG186" i="2"/>
  <c r="BF186" i="2"/>
  <c r="T186" i="2"/>
  <c r="R186" i="2"/>
  <c r="P186" i="2"/>
  <c r="BK186" i="2"/>
  <c r="J186" i="2"/>
  <c r="BE186" i="2" s="1"/>
  <c r="BI181" i="2"/>
  <c r="BH181" i="2"/>
  <c r="BG181" i="2"/>
  <c r="BF181" i="2"/>
  <c r="T181" i="2"/>
  <c r="R181" i="2"/>
  <c r="P181" i="2"/>
  <c r="BK181" i="2"/>
  <c r="J181" i="2"/>
  <c r="BE181" i="2"/>
  <c r="BI179" i="2"/>
  <c r="BH179" i="2"/>
  <c r="BG179" i="2"/>
  <c r="BF179" i="2"/>
  <c r="T179" i="2"/>
  <c r="R179" i="2"/>
  <c r="P179" i="2"/>
  <c r="BK179" i="2"/>
  <c r="J179" i="2"/>
  <c r="BE179" i="2" s="1"/>
  <c r="BI175" i="2"/>
  <c r="BH175" i="2"/>
  <c r="BG175" i="2"/>
  <c r="BF175" i="2"/>
  <c r="T175" i="2"/>
  <c r="R175" i="2"/>
  <c r="R174" i="2" s="1"/>
  <c r="P175" i="2"/>
  <c r="BK175" i="2"/>
  <c r="BK174" i="2" s="1"/>
  <c r="J174" i="2" s="1"/>
  <c r="J60" i="2" s="1"/>
  <c r="J175" i="2"/>
  <c r="BE175" i="2"/>
  <c r="BI173" i="2"/>
  <c r="BH173" i="2"/>
  <c r="BG173" i="2"/>
  <c r="BF173" i="2"/>
  <c r="T173" i="2"/>
  <c r="R173" i="2"/>
  <c r="P173" i="2"/>
  <c r="BK173" i="2"/>
  <c r="J173" i="2"/>
  <c r="BE173" i="2"/>
  <c r="BI172" i="2"/>
  <c r="BH172" i="2"/>
  <c r="BG172" i="2"/>
  <c r="BF172" i="2"/>
  <c r="T172" i="2"/>
  <c r="R172" i="2"/>
  <c r="P172" i="2"/>
  <c r="BK172" i="2"/>
  <c r="J172" i="2"/>
  <c r="BE172" i="2" s="1"/>
  <c r="BI171" i="2"/>
  <c r="BH171" i="2"/>
  <c r="BG171" i="2"/>
  <c r="BF171" i="2"/>
  <c r="T171" i="2"/>
  <c r="R171" i="2"/>
  <c r="P171" i="2"/>
  <c r="BK171" i="2"/>
  <c r="J171" i="2"/>
  <c r="BE171" i="2"/>
  <c r="BI170" i="2"/>
  <c r="BH170" i="2"/>
  <c r="BG170" i="2"/>
  <c r="BF170" i="2"/>
  <c r="T170" i="2"/>
  <c r="R170" i="2"/>
  <c r="P170" i="2"/>
  <c r="BK170" i="2"/>
  <c r="J170" i="2"/>
  <c r="BE170" i="2" s="1"/>
  <c r="BI169" i="2"/>
  <c r="BH169" i="2"/>
  <c r="BG169" i="2"/>
  <c r="BF169" i="2"/>
  <c r="T169" i="2"/>
  <c r="R169" i="2"/>
  <c r="P169" i="2"/>
  <c r="BK169" i="2"/>
  <c r="J169" i="2"/>
  <c r="BE169" i="2"/>
  <c r="BI166" i="2"/>
  <c r="BH166" i="2"/>
  <c r="BG166" i="2"/>
  <c r="BF166" i="2"/>
  <c r="T166" i="2"/>
  <c r="R166" i="2"/>
  <c r="P166" i="2"/>
  <c r="BK166" i="2"/>
  <c r="J166" i="2"/>
  <c r="BE166" i="2" s="1"/>
  <c r="BI164" i="2"/>
  <c r="BH164" i="2"/>
  <c r="BG164" i="2"/>
  <c r="BF164" i="2"/>
  <c r="T164" i="2"/>
  <c r="R164" i="2"/>
  <c r="P164" i="2"/>
  <c r="BK164" i="2"/>
  <c r="J164" i="2"/>
  <c r="BE164" i="2"/>
  <c r="BI163" i="2"/>
  <c r="BH163" i="2"/>
  <c r="BG163" i="2"/>
  <c r="BF163" i="2"/>
  <c r="T163" i="2"/>
  <c r="R163" i="2"/>
  <c r="P163" i="2"/>
  <c r="BK163" i="2"/>
  <c r="J163" i="2"/>
  <c r="BE163" i="2" s="1"/>
  <c r="BI155" i="2"/>
  <c r="BH155" i="2"/>
  <c r="BG155" i="2"/>
  <c r="BF155" i="2"/>
  <c r="T155" i="2"/>
  <c r="R155" i="2"/>
  <c r="P155" i="2"/>
  <c r="BK155" i="2"/>
  <c r="J155" i="2"/>
  <c r="BE155" i="2"/>
  <c r="BI151" i="2"/>
  <c r="BH151" i="2"/>
  <c r="BG151" i="2"/>
  <c r="BF151" i="2"/>
  <c r="T151" i="2"/>
  <c r="R151" i="2"/>
  <c r="P151" i="2"/>
  <c r="BK151" i="2"/>
  <c r="J151" i="2"/>
  <c r="BE151" i="2" s="1"/>
  <c r="BI147" i="2"/>
  <c r="BH147" i="2"/>
  <c r="BG147" i="2"/>
  <c r="BF147" i="2"/>
  <c r="T147" i="2"/>
  <c r="R147" i="2"/>
  <c r="P147" i="2"/>
  <c r="BK147" i="2"/>
  <c r="J147" i="2"/>
  <c r="BE147" i="2"/>
  <c r="BI142" i="2"/>
  <c r="BH142" i="2"/>
  <c r="BG142" i="2"/>
  <c r="BF142" i="2"/>
  <c r="T142" i="2"/>
  <c r="R142" i="2"/>
  <c r="P142" i="2"/>
  <c r="BK142" i="2"/>
  <c r="J142" i="2"/>
  <c r="BE142" i="2" s="1"/>
  <c r="BI136" i="2"/>
  <c r="BH136" i="2"/>
  <c r="BG136" i="2"/>
  <c r="BF136" i="2"/>
  <c r="T136" i="2"/>
  <c r="R136" i="2"/>
  <c r="P136" i="2"/>
  <c r="BK136" i="2"/>
  <c r="J136" i="2"/>
  <c r="BE136" i="2"/>
  <c r="BI135" i="2"/>
  <c r="BH135" i="2"/>
  <c r="BG135" i="2"/>
  <c r="BF135" i="2"/>
  <c r="T135" i="2"/>
  <c r="R135" i="2"/>
  <c r="P135" i="2"/>
  <c r="BK135" i="2"/>
  <c r="J135" i="2"/>
  <c r="BE135" i="2" s="1"/>
  <c r="BI130" i="2"/>
  <c r="BH130" i="2"/>
  <c r="BG130" i="2"/>
  <c r="BF130" i="2"/>
  <c r="T130" i="2"/>
  <c r="R130" i="2"/>
  <c r="P130" i="2"/>
  <c r="P118" i="2" s="1"/>
  <c r="BK130" i="2"/>
  <c r="J130" i="2"/>
  <c r="BE130" i="2"/>
  <c r="BI128" i="2"/>
  <c r="BH128" i="2"/>
  <c r="BG128" i="2"/>
  <c r="BF128" i="2"/>
  <c r="T128" i="2"/>
  <c r="R128" i="2"/>
  <c r="P128" i="2"/>
  <c r="BK128" i="2"/>
  <c r="J128" i="2"/>
  <c r="BE128" i="2" s="1"/>
  <c r="BI127" i="2"/>
  <c r="BH127" i="2"/>
  <c r="BG127" i="2"/>
  <c r="BF127" i="2"/>
  <c r="T127" i="2"/>
  <c r="R127" i="2"/>
  <c r="P127" i="2"/>
  <c r="BK127" i="2"/>
  <c r="J127" i="2"/>
  <c r="BE127" i="2"/>
  <c r="BI125" i="2"/>
  <c r="BH125" i="2"/>
  <c r="BG125" i="2"/>
  <c r="BF125" i="2"/>
  <c r="T125" i="2"/>
  <c r="R125" i="2"/>
  <c r="P125" i="2"/>
  <c r="BK125" i="2"/>
  <c r="J125" i="2"/>
  <c r="BE125" i="2" s="1"/>
  <c r="BI124" i="2"/>
  <c r="BH124" i="2"/>
  <c r="BG124" i="2"/>
  <c r="BF124" i="2"/>
  <c r="T124" i="2"/>
  <c r="R124" i="2"/>
  <c r="P124" i="2"/>
  <c r="BK124" i="2"/>
  <c r="J124" i="2"/>
  <c r="BE124" i="2"/>
  <c r="BI120" i="2"/>
  <c r="BH120" i="2"/>
  <c r="BG120" i="2"/>
  <c r="BF120" i="2"/>
  <c r="T120" i="2"/>
  <c r="R120" i="2"/>
  <c r="P120" i="2"/>
  <c r="BK120" i="2"/>
  <c r="J120" i="2"/>
  <c r="BE120" i="2" s="1"/>
  <c r="BI119" i="2"/>
  <c r="BH119" i="2"/>
  <c r="BG119" i="2"/>
  <c r="BF119" i="2"/>
  <c r="T119" i="2"/>
  <c r="T118" i="2"/>
  <c r="R119" i="2"/>
  <c r="R118" i="2"/>
  <c r="P119" i="2"/>
  <c r="BK119" i="2"/>
  <c r="BK118" i="2" s="1"/>
  <c r="J118" i="2" s="1"/>
  <c r="J119" i="2"/>
  <c r="BE119" i="2"/>
  <c r="J59" i="2"/>
  <c r="BI116" i="2"/>
  <c r="BH116" i="2"/>
  <c r="BG116" i="2"/>
  <c r="BF116" i="2"/>
  <c r="T116" i="2"/>
  <c r="R116" i="2"/>
  <c r="P116" i="2"/>
  <c r="BK116" i="2"/>
  <c r="J116" i="2"/>
  <c r="BE116" i="2"/>
  <c r="BI114" i="2"/>
  <c r="BH114" i="2"/>
  <c r="BG114" i="2"/>
  <c r="BF114" i="2"/>
  <c r="T114" i="2"/>
  <c r="R114" i="2"/>
  <c r="P114" i="2"/>
  <c r="BK114" i="2"/>
  <c r="J114" i="2"/>
  <c r="BE114" i="2"/>
  <c r="BI110" i="2"/>
  <c r="BH110" i="2"/>
  <c r="BG110" i="2"/>
  <c r="BF110" i="2"/>
  <c r="T110" i="2"/>
  <c r="R110" i="2"/>
  <c r="P110" i="2"/>
  <c r="BK110" i="2"/>
  <c r="J110" i="2"/>
  <c r="BE110" i="2"/>
  <c r="BI108" i="2"/>
  <c r="BH108" i="2"/>
  <c r="BG108" i="2"/>
  <c r="BF108" i="2"/>
  <c r="T108" i="2"/>
  <c r="R108" i="2"/>
  <c r="P108" i="2"/>
  <c r="BK108" i="2"/>
  <c r="J108" i="2"/>
  <c r="BE108" i="2"/>
  <c r="BI104" i="2"/>
  <c r="BH104" i="2"/>
  <c r="BG104" i="2"/>
  <c r="BF104" i="2"/>
  <c r="T104" i="2"/>
  <c r="R104" i="2"/>
  <c r="P104" i="2"/>
  <c r="BK104" i="2"/>
  <c r="J104" i="2"/>
  <c r="BE104" i="2"/>
  <c r="BI102" i="2"/>
  <c r="BH102" i="2"/>
  <c r="BG102" i="2"/>
  <c r="BF102" i="2"/>
  <c r="T102" i="2"/>
  <c r="T94" i="2" s="1"/>
  <c r="R102" i="2"/>
  <c r="P102" i="2"/>
  <c r="BK102" i="2"/>
  <c r="J102" i="2"/>
  <c r="BE102" i="2"/>
  <c r="BI101" i="2"/>
  <c r="BH101" i="2"/>
  <c r="BG101" i="2"/>
  <c r="F32" i="2" s="1"/>
  <c r="BB52" i="1" s="1"/>
  <c r="BF101" i="2"/>
  <c r="F31" i="2" s="1"/>
  <c r="BA52" i="1" s="1"/>
  <c r="T101" i="2"/>
  <c r="R101" i="2"/>
  <c r="P101" i="2"/>
  <c r="BK101" i="2"/>
  <c r="J101" i="2"/>
  <c r="BE101" i="2"/>
  <c r="BI99" i="2"/>
  <c r="F34" i="2" s="1"/>
  <c r="BD52" i="1" s="1"/>
  <c r="BD51" i="1" s="1"/>
  <c r="W30" i="1" s="1"/>
  <c r="BH99" i="2"/>
  <c r="F33" i="2" s="1"/>
  <c r="BC52" i="1" s="1"/>
  <c r="BG99" i="2"/>
  <c r="BF99" i="2"/>
  <c r="T99" i="2"/>
  <c r="R99" i="2"/>
  <c r="R94" i="2" s="1"/>
  <c r="R93" i="2" s="1"/>
  <c r="P99" i="2"/>
  <c r="BK99" i="2"/>
  <c r="J99" i="2"/>
  <c r="BE99" i="2"/>
  <c r="BI97" i="2"/>
  <c r="BH97" i="2"/>
  <c r="BG97" i="2"/>
  <c r="BF97" i="2"/>
  <c r="T97" i="2"/>
  <c r="R97" i="2"/>
  <c r="P97" i="2"/>
  <c r="P94" i="2" s="1"/>
  <c r="BK97" i="2"/>
  <c r="BK94" i="2" s="1"/>
  <c r="J97" i="2"/>
  <c r="BE97" i="2"/>
  <c r="BI95" i="2"/>
  <c r="BH95" i="2"/>
  <c r="BG95" i="2"/>
  <c r="BF95" i="2"/>
  <c r="J31" i="2" s="1"/>
  <c r="AW52" i="1" s="1"/>
  <c r="T95" i="2"/>
  <c r="R95" i="2"/>
  <c r="P95" i="2"/>
  <c r="BK95" i="2"/>
  <c r="J95" i="2"/>
  <c r="BE95" i="2" s="1"/>
  <c r="J88" i="2"/>
  <c r="F88" i="2"/>
  <c r="F86" i="2"/>
  <c r="E84" i="2"/>
  <c r="J51" i="2"/>
  <c r="F51" i="2"/>
  <c r="F49" i="2"/>
  <c r="E47" i="2"/>
  <c r="J18" i="2"/>
  <c r="E18" i="2"/>
  <c r="F89" i="2" s="1"/>
  <c r="F52" i="2"/>
  <c r="J17" i="2"/>
  <c r="J12" i="2"/>
  <c r="J86" i="2"/>
  <c r="J49" i="2"/>
  <c r="E7" i="2"/>
  <c r="E82" i="2"/>
  <c r="E45" i="2"/>
  <c r="AS51" i="1"/>
  <c r="L47" i="1"/>
  <c r="AM46" i="1"/>
  <c r="L46" i="1"/>
  <c r="AM44" i="1"/>
  <c r="L44" i="1"/>
  <c r="L42" i="1"/>
  <c r="L41" i="1"/>
  <c r="J30" i="2" l="1"/>
  <c r="AV52" i="1" s="1"/>
  <c r="AT52" i="1" s="1"/>
  <c r="F30" i="2"/>
  <c r="AZ52" i="1" s="1"/>
  <c r="AZ51" i="1" s="1"/>
  <c r="BK93" i="2"/>
  <c r="J94" i="2"/>
  <c r="J58" i="2" s="1"/>
  <c r="F30" i="3"/>
  <c r="AZ53" i="1" s="1"/>
  <c r="J30" i="5"/>
  <c r="AV55" i="1" s="1"/>
  <c r="T174" i="2"/>
  <c r="T93" i="2" s="1"/>
  <c r="P174" i="2"/>
  <c r="P93" i="2" s="1"/>
  <c r="P92" i="2" s="1"/>
  <c r="AU52" i="1" s="1"/>
  <c r="AU51" i="1" s="1"/>
  <c r="T214" i="2"/>
  <c r="P302" i="2"/>
  <c r="J30" i="4"/>
  <c r="AV54" i="1" s="1"/>
  <c r="AT54" i="1" s="1"/>
  <c r="F30" i="4"/>
  <c r="AZ54" i="1" s="1"/>
  <c r="T87" i="4"/>
  <c r="T86" i="4" s="1"/>
  <c r="P101" i="4"/>
  <c r="P93" i="4" s="1"/>
  <c r="P85" i="4" s="1"/>
  <c r="AU54" i="1" s="1"/>
  <c r="T120" i="4"/>
  <c r="T201" i="2"/>
  <c r="R209" i="2"/>
  <c r="R92" i="2" s="1"/>
  <c r="J78" i="3"/>
  <c r="J49" i="3"/>
  <c r="BK93" i="3"/>
  <c r="E75" i="4"/>
  <c r="E45" i="4"/>
  <c r="T94" i="4"/>
  <c r="J30" i="6"/>
  <c r="AV56" i="1" s="1"/>
  <c r="AT56" i="1" s="1"/>
  <c r="F30" i="6"/>
  <c r="AZ56" i="1" s="1"/>
  <c r="T80" i="6"/>
  <c r="T79" i="6" s="1"/>
  <c r="J210" i="2"/>
  <c r="J64" i="2" s="1"/>
  <c r="BK209" i="2"/>
  <c r="J209" i="2" s="1"/>
  <c r="J63" i="2" s="1"/>
  <c r="T84" i="3"/>
  <c r="J86" i="3"/>
  <c r="J58" i="3" s="1"/>
  <c r="BK85" i="3"/>
  <c r="F31" i="3"/>
  <c r="BA53" i="1" s="1"/>
  <c r="BA51" i="1" s="1"/>
  <c r="P92" i="3"/>
  <c r="P84" i="3" s="1"/>
  <c r="AU53" i="1" s="1"/>
  <c r="BK112" i="3"/>
  <c r="J112" i="3" s="1"/>
  <c r="J61" i="3" s="1"/>
  <c r="T101" i="4"/>
  <c r="BK82" i="5"/>
  <c r="J31" i="5"/>
  <c r="AW55" i="1" s="1"/>
  <c r="F31" i="5"/>
  <c r="BA55" i="1" s="1"/>
  <c r="E69" i="6"/>
  <c r="E45" i="6"/>
  <c r="P230" i="2"/>
  <c r="P243" i="2"/>
  <c r="P255" i="2"/>
  <c r="P269" i="2"/>
  <c r="F81" i="3"/>
  <c r="F52" i="3"/>
  <c r="J86" i="4"/>
  <c r="J57" i="4" s="1"/>
  <c r="BK85" i="4"/>
  <c r="J85" i="4" s="1"/>
  <c r="F32" i="4"/>
  <c r="BB54" i="1" s="1"/>
  <c r="BB51" i="1" s="1"/>
  <c r="R85" i="4"/>
  <c r="T230" i="2"/>
  <c r="T255" i="2"/>
  <c r="R93" i="3"/>
  <c r="R92" i="3" s="1"/>
  <c r="R84" i="3" s="1"/>
  <c r="J94" i="4"/>
  <c r="J60" i="4" s="1"/>
  <c r="BK93" i="4"/>
  <c r="J93" i="4" s="1"/>
  <c r="J59" i="4" s="1"/>
  <c r="P141" i="4"/>
  <c r="P81" i="5"/>
  <c r="P80" i="5" s="1"/>
  <c r="AU55" i="1" s="1"/>
  <c r="BK80" i="6"/>
  <c r="F32" i="6"/>
  <c r="BB56" i="1" s="1"/>
  <c r="P214" i="2"/>
  <c r="P209" i="2" s="1"/>
  <c r="P223" i="2"/>
  <c r="F33" i="3"/>
  <c r="BC53" i="1" s="1"/>
  <c r="BC51" i="1" s="1"/>
  <c r="T92" i="3"/>
  <c r="F33" i="5"/>
  <c r="BC55" i="1" s="1"/>
  <c r="R82" i="5"/>
  <c r="R81" i="5" s="1"/>
  <c r="R80" i="5" s="1"/>
  <c r="T83" i="6"/>
  <c r="J31" i="3"/>
  <c r="AW53" i="1" s="1"/>
  <c r="AT53" i="1" s="1"/>
  <c r="J49" i="4"/>
  <c r="E45" i="5"/>
  <c r="J49" i="6"/>
  <c r="W29" i="1" l="1"/>
  <c r="AY51" i="1"/>
  <c r="AW51" i="1"/>
  <c r="AK27" i="1" s="1"/>
  <c r="W27" i="1"/>
  <c r="W28" i="1"/>
  <c r="AX51" i="1"/>
  <c r="J80" i="6"/>
  <c r="J57" i="6" s="1"/>
  <c r="BK79" i="6"/>
  <c r="J79" i="6" s="1"/>
  <c r="BK81" i="5"/>
  <c r="J82" i="5"/>
  <c r="J58" i="5" s="1"/>
  <c r="BK92" i="3"/>
  <c r="J92" i="3" s="1"/>
  <c r="J59" i="3" s="1"/>
  <c r="J93" i="3"/>
  <c r="J60" i="3" s="1"/>
  <c r="T85" i="4"/>
  <c r="AT55" i="1"/>
  <c r="AV51" i="1"/>
  <c r="W26" i="1"/>
  <c r="T209" i="2"/>
  <c r="T92" i="2" s="1"/>
  <c r="J93" i="2"/>
  <c r="J57" i="2" s="1"/>
  <c r="BK92" i="2"/>
  <c r="J92" i="2" s="1"/>
  <c r="J27" i="4"/>
  <c r="J56" i="4"/>
  <c r="J85" i="3"/>
  <c r="J57" i="3" s="1"/>
  <c r="T93" i="4"/>
  <c r="AK26" i="1" l="1"/>
  <c r="AT51" i="1"/>
  <c r="BK84" i="3"/>
  <c r="J84" i="3" s="1"/>
  <c r="AG54" i="1"/>
  <c r="AN54" i="1" s="1"/>
  <c r="J36" i="4"/>
  <c r="J56" i="2"/>
  <c r="J27" i="2"/>
  <c r="J81" i="5"/>
  <c r="J57" i="5" s="1"/>
  <c r="BK80" i="5"/>
  <c r="J80" i="5" s="1"/>
  <c r="J27" i="6"/>
  <c r="J56" i="6"/>
  <c r="J56" i="3" l="1"/>
  <c r="J27" i="3"/>
  <c r="AG52" i="1"/>
  <c r="J36" i="2"/>
  <c r="AG56" i="1"/>
  <c r="AN56" i="1" s="1"/>
  <c r="J36" i="6"/>
  <c r="J56" i="5"/>
  <c r="J27" i="5"/>
  <c r="AG55" i="1" l="1"/>
  <c r="AN55" i="1" s="1"/>
  <c r="J36" i="5"/>
  <c r="AN52" i="1"/>
  <c r="AG53" i="1"/>
  <c r="AN53" i="1" s="1"/>
  <c r="J36" i="3"/>
  <c r="AG51" i="1" l="1"/>
  <c r="AN51" i="1" l="1"/>
  <c r="AK23" i="1"/>
  <c r="AK32" i="1" s="1"/>
</calcChain>
</file>

<file path=xl/sharedStrings.xml><?xml version="1.0" encoding="utf-8"?>
<sst xmlns="http://schemas.openxmlformats.org/spreadsheetml/2006/main" count="6709" uniqueCount="1458">
  <si>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</si>
  <si>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</si>
  <si>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</si>
  <si>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</si>
  <si>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</si>
  <si>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</si>
  <si>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</si>
  <si>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{5115e1c7-3e8a-47ff-8431-c5f76a5c71dc}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</si>
  <si>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</si>
  <si>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</si>
  <si>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</si>
  <si>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</si>
  <si>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</si>
  <si>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</si>
  <si>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</si>
  <si>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</si>
  <si>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18708</t>
  </si>
  <si>
    <t>Měnit lze pouze buňky se žlutým podbarvením!_x000D_
_x000D_
1) v Rekapitulaci stavby vyplňte údaje o Uchazeči (přenesou se do ostatních sestav i v jiných listech)_x000D_
_x000D_
2) na vybraných listech vyplňte v sestavě Soupis prací ceny u položek_x000D_
_x000D_
Podrobnosti k vyplnění naleznete na poslední záložce s Pokyny pro vyplnění</t>
  </si>
  <si>
    <t>Stavba:</t>
  </si>
  <si>
    <t>SOU řemesel KH - rekonstrukce sociálního zařízení u jídelny</t>
  </si>
  <si>
    <t>KSO:</t>
  </si>
  <si>
    <t/>
  </si>
  <si>
    <t>CC-CZ:</t>
  </si>
  <si>
    <t>Místo:</t>
  </si>
  <si>
    <t>SOŠ a SOU řemesel Kutná Hora</t>
  </si>
  <si>
    <t>Datum:</t>
  </si>
  <si>
    <t>21. 1. 2019</t>
  </si>
  <si>
    <t>Zadavatel:</t>
  </si>
  <si>
    <t>IČ:</t>
  </si>
  <si>
    <t>SOŠ a SOU řemesel Kutná Hora, Čáslavská č.p.20</t>
  </si>
  <si>
    <t>DIČ:</t>
  </si>
  <si>
    <t>Uchazeč:</t>
  </si>
  <si>
    <t>Vyplň údaj</t>
  </si>
  <si>
    <t>Projektant:</t>
  </si>
  <si>
    <t>Ing. Hádek Martin</t>
  </si>
  <si>
    <t>True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</si>
  <si>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</si>
  <si>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</si>
  <si>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</si>
  <si>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</si>
  <si>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</si>
  <si>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</si>
  <si>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</si>
  <si>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</si>
  <si>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</si>
  <si>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</si>
  <si>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</si>
  <si>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</si>
  <si>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</si>
  <si>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</si>
  <si>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</si>
  <si>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</si>
  <si>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</si>
  <si>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</si>
  <si>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</si>
  <si>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</si>
  <si>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</si>
  <si>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</si>
  <si>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</si>
  <si>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</si>
  <si>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</si>
  <si>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</si>
  <si>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</si>
  <si>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</si>
  <si>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</si>
  <si>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</si>
  <si>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</si>
  <si>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</si>
  <si>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</si>
  <si>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</si>
  <si>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</si>
  <si>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</si>
  <si>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</si>
  <si>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</si>
  <si>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</si>
  <si>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</si>
  <si>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</si>
  <si>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18708St</t>
  </si>
  <si>
    <t>Stavební práce</t>
  </si>
  <si>
    <t>STA</t>
  </si>
  <si>
    <t>1</t>
  </si>
  <si>
    <t>{69272e18-25a4-4938-a830-57a0232a1f08}</t>
  </si>
  <si>
    <t>2</t>
  </si>
  <si>
    <t>18708ZT</t>
  </si>
  <si>
    <t>Zdravotní technika</t>
  </si>
  <si>
    <t>{2504f37e-4125-4f5b-bb07-b09eb8c4cce5}</t>
  </si>
  <si>
    <t>18708UT</t>
  </si>
  <si>
    <t>Vytápění</t>
  </si>
  <si>
    <t>{83befde8-923c-4175-b882-8624c71ec674}</t>
  </si>
  <si>
    <t>18708EL</t>
  </si>
  <si>
    <t>elektroinstalace</t>
  </si>
  <si>
    <t>{c3cc4b12-408e-4ea5-840d-96cdceef219e}</t>
  </si>
  <si>
    <t>18708VN</t>
  </si>
  <si>
    <t>Vedlejší náklady</t>
  </si>
  <si>
    <t>{0de5faaf-fbbb-4ece-8c87-0334ed60e045}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</si>
  <si>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</si>
  <si>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</si>
  <si>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</si>
  <si>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</si>
  <si>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</si>
  <si>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</si>
  <si>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</si>
  <si>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18708St - Stavební práce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</si>
  <si>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</si>
  <si>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</si>
  <si>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</si>
  <si>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</si>
  <si>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</si>
  <si>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</si>
  <si>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</si>
  <si>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</si>
  <si>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</si>
  <si>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</si>
  <si>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</si>
  <si>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</si>
  <si>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</si>
  <si>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725 - Zdravotechnika - zařizovací předměty</t>
  </si>
  <si>
    <t xml:space="preserve">    751 - Vzduchotechnika</t>
  </si>
  <si>
    <t xml:space="preserve">    763 - Konstrukce suché výstavby</t>
  </si>
  <si>
    <t xml:space="preserve">    766 - Konstrukce truhlářské</t>
  </si>
  <si>
    <t xml:space="preserve">    771 - Podlahy z dlaždic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</si>
  <si>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</si>
  <si>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</si>
  <si>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</si>
  <si>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</si>
  <si>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</si>
  <si>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</si>
  <si>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</si>
  <si>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</si>
  <si>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</si>
  <si>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</si>
  <si>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</si>
  <si>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</si>
  <si>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</si>
  <si>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hmotnost_x000D_
[t]</t>
  </si>
  <si>
    <t>Hmotnost_x000D_
celkem [t]</t>
  </si>
  <si>
    <t>J. suť [t]</t>
  </si>
  <si>
    <t>Suť Celkem [t]</t>
  </si>
  <si>
    <t>HSV</t>
  </si>
  <si>
    <t>Práce a dodávky HSV</t>
  </si>
  <si>
    <t>ROZPOCET</t>
  </si>
  <si>
    <t>3</t>
  </si>
  <si>
    <t>Svislé a kompletní konstrukce</t>
  </si>
  <si>
    <t>K</t>
  </si>
  <si>
    <t>310239211</t>
  </si>
  <si>
    <t>Zazdívka otvorů ve zdivu nadzákladovém cihlami pálenými plochy přes 1 m2 do 4 m2 na maltu vápenocementovou</t>
  </si>
  <si>
    <t>m3</t>
  </si>
  <si>
    <t>CS ÚRS 2017 02</t>
  </si>
  <si>
    <t>4</t>
  </si>
  <si>
    <t>1538940377</t>
  </si>
  <si>
    <t>VV</t>
  </si>
  <si>
    <t>(1,1*2,1-0,9*2,05)*0,25</t>
  </si>
  <si>
    <t>317321311</t>
  </si>
  <si>
    <t>Překlady z betonu železového (bez výztuže) tř. C 16/20</t>
  </si>
  <si>
    <t>-204379842</t>
  </si>
  <si>
    <t>" 206" (1,15*0,22)*0,25</t>
  </si>
  <si>
    <t>317351107</t>
  </si>
  <si>
    <t>Bednění klenbových pásů, říms nebo překladů překladů neproměnného nebo proměnného průřezu nebo při tvaru zalomeném půdorysně nebo nárysně včetně podpěrné konstrukce do výše 4 m zřízení</t>
  </si>
  <si>
    <t>m2</t>
  </si>
  <si>
    <t>1852847453</t>
  </si>
  <si>
    <t>(0,9*0,35+1,15*0,22*2)+0,009</t>
  </si>
  <si>
    <t>317351108</t>
  </si>
  <si>
    <t>Bednění klenbových pásů, říms nebo překladů překladů neproměnného nebo proměnného průřezu nebo při tvaru zalomeném půdorysně nebo nárysně včetně podpěrné konstrukce do výše 4 m odstranění</t>
  </si>
  <si>
    <t>-38617700</t>
  </si>
  <si>
    <t>5</t>
  </si>
  <si>
    <t>317944321</t>
  </si>
  <si>
    <t>Válcované nosníky dodatečně osazované do připravených otvorů bez zazdění hlav do č. 12</t>
  </si>
  <si>
    <t>t</t>
  </si>
  <si>
    <t>2094206980</t>
  </si>
  <si>
    <t>" 206" (1,15*2)*10,4/1000</t>
  </si>
  <si>
    <t>6</t>
  </si>
  <si>
    <t>340239211</t>
  </si>
  <si>
    <t>Zazdívka otvorů v příčkách nebo stěnách plochy přes 1 m2 do 4 m2 cihlami pálenými, tl. do 100 mm</t>
  </si>
  <si>
    <t>1778794179</t>
  </si>
  <si>
    <t>" 204 " (0,9*2,1)</t>
  </si>
  <si>
    <t>" 202 " (0,4*2,1+0,15*3,0)</t>
  </si>
  <si>
    <t>Součet</t>
  </si>
  <si>
    <t>7</t>
  </si>
  <si>
    <t>340239220</t>
  </si>
  <si>
    <t>Zazdívka otvorů v příčkách nebo stěnách plochy přes 1 m2 do 4 m2 děrovanými cihlami , pevnosti P10, tl. příčky 80 mm</t>
  </si>
  <si>
    <t>679438811</t>
  </si>
  <si>
    <t>" 205 " (2,0*3,05-0,9*2,1)</t>
  </si>
  <si>
    <t>8</t>
  </si>
  <si>
    <t>342272323</t>
  </si>
  <si>
    <t>Příčky z pórobetonových přesných příčkovek hladkých, objemové hmotnosti 500 kg/m3 na tenké maltové lože, tloušťky příčky 100 mm</t>
  </si>
  <si>
    <t>-1750622329</t>
  </si>
  <si>
    <t>" 201,206 " (2,7*3,05)*3</t>
  </si>
  <si>
    <t>" 202 " (2,8*3,05)</t>
  </si>
  <si>
    <t>9</t>
  </si>
  <si>
    <t>342291111</t>
  </si>
  <si>
    <t>Ukotvení příček polyuretanovou pěnou, tl. příčky do 100 mm</t>
  </si>
  <si>
    <t>m</t>
  </si>
  <si>
    <t>-1647368408</t>
  </si>
  <si>
    <t>3,05*8</t>
  </si>
  <si>
    <t>10</t>
  </si>
  <si>
    <t>349231821</t>
  </si>
  <si>
    <t>Přizdívka z cihel ostění s ozubem ve vybouraných otvorech, s vysekáním kapes pro zavázaní přes 150 do 300 mm</t>
  </si>
  <si>
    <t>-1110721007</t>
  </si>
  <si>
    <t>(0,9+4,04)*0,25*2</t>
  </si>
  <si>
    <t>Úpravy povrchů, podlahy a osazování výplní</t>
  </si>
  <si>
    <t>11</t>
  </si>
  <si>
    <t>611131111</t>
  </si>
  <si>
    <t>Podkladní a spojovací vrstva vnitřních omítaných ploch polymercementový spojovací můstek nanášený ručně stropů</t>
  </si>
  <si>
    <t>202245279</t>
  </si>
  <si>
    <t>12</t>
  </si>
  <si>
    <t>611135101</t>
  </si>
  <si>
    <t>Hrubá výplň rýh maltou jakékoli šířky rýhy ve stropech</t>
  </si>
  <si>
    <t>-214777367</t>
  </si>
  <si>
    <t>(2,7+1,4+2,12+2,7)*0,2</t>
  </si>
  <si>
    <t>(3,17+1,0+0,82)*0,25</t>
  </si>
  <si>
    <t>13</t>
  </si>
  <si>
    <t>611311131</t>
  </si>
  <si>
    <t>Potažení vnitřních ploch štukem tloušťky do 3 mm vodorovných konstrukcí stropů rovných</t>
  </si>
  <si>
    <t>-486698184</t>
  </si>
  <si>
    <t>14</t>
  </si>
  <si>
    <t>611325412</t>
  </si>
  <si>
    <t>Oprava vápenocementové nebo vápenné omítky vnitřních ploch hladké, tloušťky do 20 mm stropů, v rozsahu opravované plochy přes 10 do 30%</t>
  </si>
  <si>
    <t>1365809895</t>
  </si>
  <si>
    <t>5,35+9,1+4,4+4,5+5,8+4,6</t>
  </si>
  <si>
    <t>612131111</t>
  </si>
  <si>
    <t>Podkladní a spojovací vrstva vnitřních omítaných ploch polymercementový spojovací můstek nanášený ručně stěn</t>
  </si>
  <si>
    <t>-1880726365</t>
  </si>
  <si>
    <t>16</t>
  </si>
  <si>
    <t>612135101</t>
  </si>
  <si>
    <t>Hrubá výplň rýh maltou jakékoli šířky rýhy ve stěnách</t>
  </si>
  <si>
    <t>1150358719</t>
  </si>
  <si>
    <t>(3,05*0,2*6+3,05*0,25*4)</t>
  </si>
  <si>
    <t>17</t>
  </si>
  <si>
    <t>612142001</t>
  </si>
  <si>
    <t>Potažení vnitřních ploch pletivem v ploše nebo pruzích, na plném podkladu sklovláknitým vtlačením do tmelu stěn</t>
  </si>
  <si>
    <t>1251058334</t>
  </si>
  <si>
    <t>" 201-5 " (2,7*3,0)*5</t>
  </si>
  <si>
    <t>" 202 " (2,8+0,2*2)*3,0</t>
  </si>
  <si>
    <t>" 205 " (2,0*3,0+2,2*3,0-0,9*2,1+0,4*2,1*2)</t>
  </si>
  <si>
    <t>18</t>
  </si>
  <si>
    <t>612311131</t>
  </si>
  <si>
    <t>Potažení vnitřních ploch štukem tloušťky do 3 mm svislých konstrukcí stěn</t>
  </si>
  <si>
    <t>245666290</t>
  </si>
  <si>
    <t>19</t>
  </si>
  <si>
    <t>-1318033253</t>
  </si>
  <si>
    <t>nové příčky</t>
  </si>
  <si>
    <t>" 201-5 " (2,7*0,9)*5</t>
  </si>
  <si>
    <t>" 202 " (2,8+0,2*2)*0,9</t>
  </si>
  <si>
    <t>" 205 " (2,0*0,9+2,2*3,0-0,9*2,1+0,4*2,1*2)</t>
  </si>
  <si>
    <t>20</t>
  </si>
  <si>
    <t>612322121</t>
  </si>
  <si>
    <t>Omítka vápenocementová lehčená vnitřních ploch nanášená ručně jednovrstvá, tloušťky do 10 mm hladká svislých konstrukcí stěn</t>
  </si>
  <si>
    <t>1617243559</t>
  </si>
  <si>
    <t>612325225</t>
  </si>
  <si>
    <t>Vápenocementová nebo vápenná omítka jednotlivých malých ploch štuková na stěnách, plochy jednotlivě přes 1,0 do 4 m2</t>
  </si>
  <si>
    <t>kus</t>
  </si>
  <si>
    <t>854776804</t>
  </si>
  <si>
    <t>" 204" 1,1*2,3</t>
  </si>
  <si>
    <t>" 205" 2,0*(3,1+1,0)-(0,8*2,0)</t>
  </si>
  <si>
    <t>22</t>
  </si>
  <si>
    <t>612325302</t>
  </si>
  <si>
    <t>Vápenocementová nebo vápenná omítka ostění nebo nadpraží štuková</t>
  </si>
  <si>
    <t>-287867111</t>
  </si>
  <si>
    <t>" 201 " (0,9+4,04)*1,2</t>
  </si>
  <si>
    <t>" 206 " (0,9+4,04)*0,8</t>
  </si>
  <si>
    <t>23</t>
  </si>
  <si>
    <t>612325412</t>
  </si>
  <si>
    <t>Oprava vápenocementové nebo vápenné omítky vnitřních ploch hladké, tloušťky do 20 mm stěn, v rozsahu opravované plochy přes 10 do 30%</t>
  </si>
  <si>
    <t>-868415012</t>
  </si>
  <si>
    <t>"201" (1,9+2,7)*0,9</t>
  </si>
  <si>
    <t>"202" (2,85+3,17+0,4+2,85)*0,9</t>
  </si>
  <si>
    <t>"203" (3,0+1,52+2,0+0,7+0,72)*3,0-(0,9*2,1)+(0,7*2+1,0)*0,9</t>
  </si>
  <si>
    <t>"204" (3,0+1,5*2+0,9)*0,9</t>
  </si>
  <si>
    <t>"205" (2,12+0,6+0,15)*0,9</t>
  </si>
  <si>
    <t>"206" (1,7*0,9)*2</t>
  </si>
  <si>
    <t>24</t>
  </si>
  <si>
    <t>612331121</t>
  </si>
  <si>
    <t>Omítka cementová vnitřních ploch nanášená ručně jednovrstvá, tloušťky do 10 mm hladká svislých konstrukcí stěn</t>
  </si>
  <si>
    <t>956972811</t>
  </si>
  <si>
    <t>25</t>
  </si>
  <si>
    <t>631319223</t>
  </si>
  <si>
    <t>Příplatek k cenám betonových mazanin za vyztužení polymerovými makrovlákny objemové vyztužení 4 kg/m3</t>
  </si>
  <si>
    <t>-1355035030</t>
  </si>
  <si>
    <t>33,95*0,04+0,002</t>
  </si>
  <si>
    <t>26</t>
  </si>
  <si>
    <t>632450133</t>
  </si>
  <si>
    <t>Potěr cementový vyrovnávací ze suchých směsí v ploše o průměrné (střední) tl. přes 30 do 40 mm</t>
  </si>
  <si>
    <t>-1234150653</t>
  </si>
  <si>
    <t>201 až 206</t>
  </si>
  <si>
    <t>(5,35+9,1+4,4+4,5+5,8+4,8)</t>
  </si>
  <si>
    <t>27</t>
  </si>
  <si>
    <t>642942611</t>
  </si>
  <si>
    <t>Osazování zárubní nebo rámů kovových dveřních lisovaných nebo z úhelníků bez dveřních křídel, na montážní pěnu, plochy otvoru do 2,5 m2</t>
  </si>
  <si>
    <t>-392293024</t>
  </si>
  <si>
    <t>28</t>
  </si>
  <si>
    <t>M</t>
  </si>
  <si>
    <t>553313500</t>
  </si>
  <si>
    <t>zárubeň ocelová pro porobeton 100 800 L/P</t>
  </si>
  <si>
    <t>-1346404714</t>
  </si>
  <si>
    <t>29</t>
  </si>
  <si>
    <t>553311791</t>
  </si>
  <si>
    <t>zárubeň ocelová pro běžné zdění H 250 900 L/P</t>
  </si>
  <si>
    <t>384829053</t>
  </si>
  <si>
    <t>30</t>
  </si>
  <si>
    <t>644941111</t>
  </si>
  <si>
    <t>Montáž průvětrníků nebo mřížek odvětrávacích velikosti do 150 x 200 mm</t>
  </si>
  <si>
    <t>1314138522</t>
  </si>
  <si>
    <t>31</t>
  </si>
  <si>
    <t>553414300</t>
  </si>
  <si>
    <t>mřížka větrací nerezová 110 kruhová se síťovinou</t>
  </si>
  <si>
    <t>-350595147</t>
  </si>
  <si>
    <t>Ostatní konstrukce a práce, bourání</t>
  </si>
  <si>
    <t>32</t>
  </si>
  <si>
    <t>949101111</t>
  </si>
  <si>
    <t>Lešení pomocné pracovní pro objekty pozemních staveb pro zatížení do 150 kg/m2, o výšce lešeňové podlahy do 1,9 m</t>
  </si>
  <si>
    <t>-216600974</t>
  </si>
  <si>
    <t>(1,2*1,2)*2+(2,4+1,2)*1,2</t>
  </si>
  <si>
    <t>33</t>
  </si>
  <si>
    <t>952901111</t>
  </si>
  <si>
    <t>Vyčištění budov nebo objektů před předáním do užívání budov bytové nebo občanské výstavby - zametení a umytí podlah, dlažeb, obkladů, schodů v místnostech, chodbách a schodištích, vyčištění a umytí oken, dveří s rámy, zárubněmi, umytí a vyčištění jiných zasklených a natíraných ploch a zařizovacích předmětů, při světlé výšce podlaží do 4 m</t>
  </si>
  <si>
    <t>855711595</t>
  </si>
  <si>
    <t>7,0*7,5</t>
  </si>
  <si>
    <t>34</t>
  </si>
  <si>
    <t>962031132</t>
  </si>
  <si>
    <t>Bourání příček z cihel, tvárnic nebo příčkovek z cihel pálených, plných nebo dutých na maltu vápennou nebo vápenocementovou, tl. do 100 mm</t>
  </si>
  <si>
    <t>1504995312</t>
  </si>
  <si>
    <t>" 201" (2,7+1,4)*3,05-(0,9*2,1)</t>
  </si>
  <si>
    <t>" 204" (2,12*3,05)</t>
  </si>
  <si>
    <t>" 205" (2,7*3,05)-(0,8*2,1)</t>
  </si>
  <si>
    <t>35</t>
  </si>
  <si>
    <t>962031133</t>
  </si>
  <si>
    <t>Bourání příček z cihel, tvárnic nebo příčkovek z cihel pálených, plných nebo dutých na maltu vápennou nebo vápenocementovou, tl. do 150 mm</t>
  </si>
  <si>
    <t>-254082618</t>
  </si>
  <si>
    <t>"202" (3,17+1,0)*3,05-(0,7*2,1)*2</t>
  </si>
  <si>
    <t>"203" (0,82*3,05-0,7*2,1)</t>
  </si>
  <si>
    <t>36</t>
  </si>
  <si>
    <t>967031132</t>
  </si>
  <si>
    <t>Přisekání (špicování) plošné nebo rovných ostění zdiva z cihel pálených rovných ostění, bez odstupu, po hrubém vybourání otvorů, na maltu vápennou nebo vápenocementovou</t>
  </si>
  <si>
    <t>-1186325498</t>
  </si>
  <si>
    <t>4,04*0,25+3,05*0,15*2</t>
  </si>
  <si>
    <t>37</t>
  </si>
  <si>
    <t>968072455</t>
  </si>
  <si>
    <t>Vybourání kovových rámů oken s křídly, dveřních zárubní, vrat, stěn, ostění nebo obkladů dveřních zárubní, plochy do 2 m2</t>
  </si>
  <si>
    <t>63619479</t>
  </si>
  <si>
    <t>(0,9+0,8*2+0,6*3+0,7)*2,0</t>
  </si>
  <si>
    <t>38</t>
  </si>
  <si>
    <t>971033231</t>
  </si>
  <si>
    <t>Vybourání otvorů ve zdivu základovém nebo nadzákladovém z cihel, tvárnic, příčkovek z cihel pálených na maltu vápennou nebo vápenocementovou plochy do 0,0225 m2, tl. do 150 mm</t>
  </si>
  <si>
    <t>-1869954502</t>
  </si>
  <si>
    <t>39</t>
  </si>
  <si>
    <t>971033241</t>
  </si>
  <si>
    <t>Vybourání otvorů ve zdivu základovém nebo nadzákladovém z cihel, tvárnic, příčkovek z cihel pálených na maltu vápennou nebo vápenocementovou plochy do 0,0225 m2, tl. do 300 mm</t>
  </si>
  <si>
    <t>569827688</t>
  </si>
  <si>
    <t>40</t>
  </si>
  <si>
    <t>971033641</t>
  </si>
  <si>
    <t>Vybourání otvorů ve zdivu základovém nebo nadzákladovém z cihel, tvárnic, příčkovek z cihel pálených na maltu vápennou nebo vápenocementovou plochy do 4 m2, tl. do 300 mm</t>
  </si>
  <si>
    <t>1511628349</t>
  </si>
  <si>
    <t>" 206 " (0,9*2,02)*0,25</t>
  </si>
  <si>
    <t>41</t>
  </si>
  <si>
    <t>974031666</t>
  </si>
  <si>
    <t>Vysekání rýh ve zdivu cihelném na maltu vápennou nebo vápenocementovou pro vtahování nosníků do zdí, před vybouráním otvoru do hl. 150 mm, při v. nosníku do 250 mm</t>
  </si>
  <si>
    <t>-1334938764</t>
  </si>
  <si>
    <t>1,15*2</t>
  </si>
  <si>
    <t>42</t>
  </si>
  <si>
    <t>975021211</t>
  </si>
  <si>
    <t>Podchycení nadzákladového zdiva pod stropem dřevěnou výztuhou nad vybouraným otvorem, pro jakoukoliv délku podchycení, při tl. zdiva do 450 mm</t>
  </si>
  <si>
    <t>-40537566</t>
  </si>
  <si>
    <t>997</t>
  </si>
  <si>
    <t>Přesun sutě</t>
  </si>
  <si>
    <t>43</t>
  </si>
  <si>
    <t>997013211</t>
  </si>
  <si>
    <t>Vnitrostaveništní doprava suti a vybouraných hmot vodorovně do 50 m svisle ručně (nošením po schodech) pro budovy a haly výšky do 6 m</t>
  </si>
  <si>
    <t>837319510</t>
  </si>
  <si>
    <t>44</t>
  </si>
  <si>
    <t>997013501</t>
  </si>
  <si>
    <t>Odvoz suti a vybouraných hmot na skládku nebo meziskládku se složením, na vzdálenost do 1 km</t>
  </si>
  <si>
    <t>-908651152</t>
  </si>
  <si>
    <t>45</t>
  </si>
  <si>
    <t>997013509</t>
  </si>
  <si>
    <t>Odvoz suti a vybouraných hmot na skládku nebo meziskládku se složením, na vzdálenost Příplatek k ceně za každý další i započatý 1 km přes 1 km</t>
  </si>
  <si>
    <t>-1403626221</t>
  </si>
  <si>
    <t>14,17*10 'Přepočtené koeficientem množství</t>
  </si>
  <si>
    <t>46</t>
  </si>
  <si>
    <t>997013831</t>
  </si>
  <si>
    <t>Poplatek za uložení stavebního odpadu na skládce (skládkovné) směsného</t>
  </si>
  <si>
    <t>1293412879</t>
  </si>
  <si>
    <t>998</t>
  </si>
  <si>
    <t>Přesun hmot</t>
  </si>
  <si>
    <t>47</t>
  </si>
  <si>
    <t>998018001</t>
  </si>
  <si>
    <t>Přesun hmot pro budovy občanské výstavby, bydlení, výrobu a služby ruční - bez užití mechanizace vodorovná dopravní vzdálenost do 100 m pro budovy s jakoukoliv nosnou konstrukcí výšky do 6 m</t>
  </si>
  <si>
    <t>-850488164</t>
  </si>
  <si>
    <t>PSV</t>
  </si>
  <si>
    <t>Práce a dodávky PSV</t>
  </si>
  <si>
    <t>711</t>
  </si>
  <si>
    <t>Izolace proti vodě, vlhkosti a plynům</t>
  </si>
  <si>
    <t>48</t>
  </si>
  <si>
    <t>711193131</t>
  </si>
  <si>
    <t>Izolace proti zemní vlhkosti ostatní těsnicí kaší flexibilní minerální na ploše svislé S</t>
  </si>
  <si>
    <t>-1581061934</t>
  </si>
  <si>
    <t>" 202 " 2,8*2,1</t>
  </si>
  <si>
    <t>49</t>
  </si>
  <si>
    <t>998711201</t>
  </si>
  <si>
    <t>Přesun hmot pro izolace proti vodě, vlhkosti a plynům stanovený procentní sazbou (%) z ceny vodorovná dopravní vzdálenost do 50 m v objektech výšky do 6 m</t>
  </si>
  <si>
    <t>%</t>
  </si>
  <si>
    <t>1382763024</t>
  </si>
  <si>
    <t>725</t>
  </si>
  <si>
    <t>Zdravotechnika - zařizovací předměty</t>
  </si>
  <si>
    <t>50</t>
  </si>
  <si>
    <t>725291621</t>
  </si>
  <si>
    <t>Doplňky zařízení koupelen a záchodů nerezové zásobník toaletních papírů d=300 mm</t>
  </si>
  <si>
    <t>soubor</t>
  </si>
  <si>
    <t>818100737</t>
  </si>
  <si>
    <t>51</t>
  </si>
  <si>
    <t>725291631</t>
  </si>
  <si>
    <t>Doplňky zařízení koupelen a záchodů nerezové zásobník papírových ručníků</t>
  </si>
  <si>
    <t>157670931</t>
  </si>
  <si>
    <t>52</t>
  </si>
  <si>
    <t>725291632</t>
  </si>
  <si>
    <t>Doplňky zařízení koupelen a záchodů nerezové dávkovač mýdla</t>
  </si>
  <si>
    <t>-493190351</t>
  </si>
  <si>
    <t>53</t>
  </si>
  <si>
    <t>725291701</t>
  </si>
  <si>
    <t>Doplňky zařízení koupelen a záchodů smaltované madla rovná, délky 300 mm</t>
  </si>
  <si>
    <t>-49107619</t>
  </si>
  <si>
    <t>54</t>
  </si>
  <si>
    <t>725291706</t>
  </si>
  <si>
    <t>Doplňky zařízení koupelen a záchodů smaltované madla rovná, délky 800 mm</t>
  </si>
  <si>
    <t>-1768154797</t>
  </si>
  <si>
    <t>55</t>
  </si>
  <si>
    <t>725291722</t>
  </si>
  <si>
    <t>Doplňky zařízení koupelen a záchodů smaltované madla krakorcová sklopná, délky 834 mm</t>
  </si>
  <si>
    <t>1489669870</t>
  </si>
  <si>
    <t>56</t>
  </si>
  <si>
    <t>725291730</t>
  </si>
  <si>
    <t>Doplňky zařízení koupelen a záchodů koš na papírové ručníky</t>
  </si>
  <si>
    <t>-809565495</t>
  </si>
  <si>
    <t>57</t>
  </si>
  <si>
    <t>725291731</t>
  </si>
  <si>
    <t>Doplňky zařízení koupelen a záchodů koš nášlapný</t>
  </si>
  <si>
    <t>-1387363564</t>
  </si>
  <si>
    <t>751</t>
  </si>
  <si>
    <t>Vzduchotechnika</t>
  </si>
  <si>
    <t>58</t>
  </si>
  <si>
    <t>751122001</t>
  </si>
  <si>
    <t>Montáž a dodávka ventilátoru semiradiálního ( 270m3/h) do ptrubí - V1</t>
  </si>
  <si>
    <t>2005596745</t>
  </si>
  <si>
    <t>59</t>
  </si>
  <si>
    <t>751122002</t>
  </si>
  <si>
    <t>Montáž a dodávka ventilátoru radiálního( 130m3/h ) do potrubí - V2</t>
  </si>
  <si>
    <t>-495626658</t>
  </si>
  <si>
    <t>60</t>
  </si>
  <si>
    <t>751510800</t>
  </si>
  <si>
    <t>Demontáž stávajícího větracího zařízení</t>
  </si>
  <si>
    <t>kpl</t>
  </si>
  <si>
    <t>820026376</t>
  </si>
  <si>
    <t>61</t>
  </si>
  <si>
    <t>751511111</t>
  </si>
  <si>
    <t>Mtž a dodávka potrubí vč. tvarovek D100</t>
  </si>
  <si>
    <t>1772825362</t>
  </si>
  <si>
    <t>3,6*2</t>
  </si>
  <si>
    <t>62</t>
  </si>
  <si>
    <t>998751201</t>
  </si>
  <si>
    <t>Přesun hmot pro vzduchotechniku stanovený procentní sazbou (%) z ceny vodorovná dopravní vzdálenost do 50 m v objektech výšky do 12 m</t>
  </si>
  <si>
    <t>-805857702</t>
  </si>
  <si>
    <t>763</t>
  </si>
  <si>
    <t>Konstrukce suché výstavby</t>
  </si>
  <si>
    <t>63</t>
  </si>
  <si>
    <t>763131714</t>
  </si>
  <si>
    <t>Podhled ze sádrokartonových desek ostatní práce a konstrukce na podhledech ze sádrokartonových desek základní penetrační nátěr</t>
  </si>
  <si>
    <t>764271323</t>
  </si>
  <si>
    <t>3,17*0,3+3,17*0,5</t>
  </si>
  <si>
    <t>64</t>
  </si>
  <si>
    <t>763164521</t>
  </si>
  <si>
    <t>Obklad ze sádrokartonových desek konstrukcí kovových včetně ochranných úhelníků ve tvaru L rozvinuté šíře do 0,4 m, opláštěný deskou impregnovanou H2, tl. 12,5 mm</t>
  </si>
  <si>
    <t>-537445532</t>
  </si>
  <si>
    <t>65</t>
  </si>
  <si>
    <t>763164541</t>
  </si>
  <si>
    <t>Obklad ze sádrokartonových desek konstrukcí kovových včetně ochranných úhelníků ve tvaru L rozvinuté šíře přes 0,4 do 0,8 m, opláštěný deskou impregnovanou H2, tl. 12,5 mm</t>
  </si>
  <si>
    <t>1232297524</t>
  </si>
  <si>
    <t>66</t>
  </si>
  <si>
    <t>763411111</t>
  </si>
  <si>
    <t>Sanitární příčky vhodné do mokrého prostředí dělící z dřevotřískových desek s HPL-laminátem tl. 19,6 mm</t>
  </si>
  <si>
    <t>803498694</t>
  </si>
  <si>
    <t>" Ti/02 " (2,12+1,5-0,7*2)*2,05</t>
  </si>
  <si>
    <t>" Ti/03 " (3,17+0,97-0,7*2)*2,05</t>
  </si>
  <si>
    <t>67</t>
  </si>
  <si>
    <t>763411121</t>
  </si>
  <si>
    <t>Sanitární příčky vhodné do mokrého prostředí dveře vnitřní do sanitárních příček šířky do 800 mm, výšky do 2 000 mm z dřevotřískových desek s HPL-laminátem včetně nerezového kování tl. 19,6 mm</t>
  </si>
  <si>
    <t>-520816798</t>
  </si>
  <si>
    <t>68</t>
  </si>
  <si>
    <t>763412214</t>
  </si>
  <si>
    <t>Sanitární příčky vhodné do suchého prostředí dělící přepážky k pisoárům z dřevotřískových desek laminovaných tl. 32 mm</t>
  </si>
  <si>
    <t>1250742966</t>
  </si>
  <si>
    <t>(0,4*2,05)*2</t>
  </si>
  <si>
    <t>69</t>
  </si>
  <si>
    <t>998763401</t>
  </si>
  <si>
    <t>Přesun hmot pro konstrukce montované z desek stanovený procentní sazbou (%) z ceny vodorovná dopravní vzdálenost do 50 m v objektech výšky do 6 m</t>
  </si>
  <si>
    <t>-302248298</t>
  </si>
  <si>
    <t>766</t>
  </si>
  <si>
    <t>Konstrukce truhlářské</t>
  </si>
  <si>
    <t>70</t>
  </si>
  <si>
    <t>766660001</t>
  </si>
  <si>
    <t>Montáž dveřních křídel dřevěných nebo plastových otevíravých do ocelové zárubně povrchově upravených jednokřídlových, šířky do 800 mm</t>
  </si>
  <si>
    <t>832210740</t>
  </si>
  <si>
    <t>71</t>
  </si>
  <si>
    <t>611656101</t>
  </si>
  <si>
    <t>dveře vnitřní, CPL laminát, 1křídlové 80 x 197 cm</t>
  </si>
  <si>
    <t>-424774773</t>
  </si>
  <si>
    <t>72</t>
  </si>
  <si>
    <t>766660002</t>
  </si>
  <si>
    <t>Montáž dveřních křídel dřevěných nebo plastových otevíravých do ocelové zárubně povrchově upravených jednokřídlových, šířky přes 800 mm</t>
  </si>
  <si>
    <t>833570975</t>
  </si>
  <si>
    <t>73</t>
  </si>
  <si>
    <t>611656111</t>
  </si>
  <si>
    <t>dveře vnitřní , CPL laminát, 1křídlové 90 x 197 cm</t>
  </si>
  <si>
    <t>-2089672589</t>
  </si>
  <si>
    <t>74</t>
  </si>
  <si>
    <t>766660722</t>
  </si>
  <si>
    <t>Montáž dveřních doplňků dveřního kování zámku</t>
  </si>
  <si>
    <t>-579172681</t>
  </si>
  <si>
    <t>75</t>
  </si>
  <si>
    <t>549146200</t>
  </si>
  <si>
    <t>kování vrchní dveřní klika včetně rozet a montážního materiálu R PZ nerez PK</t>
  </si>
  <si>
    <t>521958485</t>
  </si>
  <si>
    <t>76</t>
  </si>
  <si>
    <t>766695212</t>
  </si>
  <si>
    <t>Montáž ostatních truhlářských konstrukcí prahů dveří jednokřídlových, šířky do 100 mm</t>
  </si>
  <si>
    <t>-95280573</t>
  </si>
  <si>
    <t>77</t>
  </si>
  <si>
    <t>611871560</t>
  </si>
  <si>
    <t>prah dveřní dřevěný dubový tl 2 cm dl.82 cm š 10 cm</t>
  </si>
  <si>
    <t>-1547631969</t>
  </si>
  <si>
    <t>78</t>
  </si>
  <si>
    <t>766695213</t>
  </si>
  <si>
    <t>Montáž ostatních truhlářských konstrukcí prahů dveří jednokřídlových, šířky přes 100 mm</t>
  </si>
  <si>
    <t>-386398781</t>
  </si>
  <si>
    <t>79</t>
  </si>
  <si>
    <t>611871811</t>
  </si>
  <si>
    <t>prah dveřní dřevěný dubový tl 2 cm dl.92 cm š 25 cm</t>
  </si>
  <si>
    <t>201118992</t>
  </si>
  <si>
    <t>80</t>
  </si>
  <si>
    <t>998766201</t>
  </si>
  <si>
    <t>Přesun hmot pro konstrukce truhlářské stanovený procentní sazbou (%) z ceny vodorovná dopravní vzdálenost do 50 m v objektech výšky do 6 m</t>
  </si>
  <si>
    <t>1251784364</t>
  </si>
  <si>
    <t>771</t>
  </si>
  <si>
    <t>Podlahy z dlaždic</t>
  </si>
  <si>
    <t>81</t>
  </si>
  <si>
    <t>771474112</t>
  </si>
  <si>
    <t>Montáž soklíků z dlaždic keramických lepených flexibilním lepidlem rovných výšky přes 65 do 90 mm</t>
  </si>
  <si>
    <t>-1070167495</t>
  </si>
  <si>
    <t>" 203 " (3,0+1,52+0,7+2,0-0,8)</t>
  </si>
  <si>
    <t>82</t>
  </si>
  <si>
    <t>597611370</t>
  </si>
  <si>
    <t>dlaždice keramické - koupelny  30 x 30 x 1 cm I. j.</t>
  </si>
  <si>
    <t>-1907124726</t>
  </si>
  <si>
    <t>6,42*0,08*1,1+0,005</t>
  </si>
  <si>
    <t>83</t>
  </si>
  <si>
    <t>771571810</t>
  </si>
  <si>
    <t>Demontáž podlah z dlaždic keramických kladených do malty</t>
  </si>
  <si>
    <t>-1997015943</t>
  </si>
  <si>
    <t>4,8+8,6+4,4+4,5+7,0+4,0</t>
  </si>
  <si>
    <t>84</t>
  </si>
  <si>
    <t>771574312</t>
  </si>
  <si>
    <t>Montáž podlah z dlaždic keramických lepených flexibilním lepidlem rychletuhnoucím režných nebo glazovaných hladkých přes 9 do 12 ks/ m2</t>
  </si>
  <si>
    <t>-1532977024</t>
  </si>
  <si>
    <t>85</t>
  </si>
  <si>
    <t>-1179109199</t>
  </si>
  <si>
    <t>33,95*1,1</t>
  </si>
  <si>
    <t>86</t>
  </si>
  <si>
    <t>771591111</t>
  </si>
  <si>
    <t>Podlahy - ostatní práce penetrace podkladu</t>
  </si>
  <si>
    <t>-558868661</t>
  </si>
  <si>
    <t>87</t>
  </si>
  <si>
    <t>998771201</t>
  </si>
  <si>
    <t>Přesun hmot pro podlahy z dlaždic stanovený procentní sazbou (%) z ceny vodorovná dopravní vzdálenost do 50 m v objektech výšky do 6 m</t>
  </si>
  <si>
    <t>-1328762801</t>
  </si>
  <si>
    <t>781</t>
  </si>
  <si>
    <t>Dokončovací práce - obklady</t>
  </si>
  <si>
    <t>88</t>
  </si>
  <si>
    <t>781411810</t>
  </si>
  <si>
    <t>Demontáž obkladů z obkladaček pórovinových kladených do malty</t>
  </si>
  <si>
    <t>-1485201195</t>
  </si>
  <si>
    <t>" 201 " (1,795*2-1,1-1,2)*2,1</t>
  </si>
  <si>
    <t>" 202 " (3,0*2+3,17-1,2)*2,1</t>
  </si>
  <si>
    <t>" 203 " (3,0*2+1,52*2+0,7*2-0,8)*2,1</t>
  </si>
  <si>
    <t>" 204 " (3,0*2+1,5*2-2,12-0,9)*2,1</t>
  </si>
  <si>
    <t>" 205 " (2,12+0,15+0,6)*2,1</t>
  </si>
  <si>
    <t>" 206 " (1,9*2-0,9)*2,1</t>
  </si>
  <si>
    <t>89</t>
  </si>
  <si>
    <t>781474113</t>
  </si>
  <si>
    <t>Montáž obkladů vnitřních stěn z dlaždic keramických lepených flexibilním lepidlem režných nebo glazovaných hladkých přes 12 do 19 ks/m2</t>
  </si>
  <si>
    <t>1224353050</t>
  </si>
  <si>
    <t>" 201 " (1,9+2,7)*2*2,1-(0,9+0,8)*2,1</t>
  </si>
  <si>
    <t>" 202 " (2,9+3,17)*2*2,1-(0,8*2,1)</t>
  </si>
  <si>
    <t>" 203 " (1,0+0,7*2)*2,1</t>
  </si>
  <si>
    <t>" 204 " (3,0+1,5)*2*2,1-(2,12*2,1)</t>
  </si>
  <si>
    <t>" 205 " (2,12+2,78)*2*2,1-(2,12+0,8)*2,1</t>
  </si>
  <si>
    <t>" 206 " (1,7+2,7)*2*2,1-(0,9*2,1)+0,01</t>
  </si>
  <si>
    <t>90</t>
  </si>
  <si>
    <t>597610710</t>
  </si>
  <si>
    <t>obkládačky keramické koupelnové (barevné) 19,8 x 39,8 x 0,7 cm I. j.</t>
  </si>
  <si>
    <t>-1992493929</t>
  </si>
  <si>
    <t>90,10*1,1</t>
  </si>
  <si>
    <t>91</t>
  </si>
  <si>
    <t>781491011</t>
  </si>
  <si>
    <t>Montáž zrcadel lepených silikonovým tmelem na podkladní omítku, plochy do 1 m2</t>
  </si>
  <si>
    <t>-1452696001</t>
  </si>
  <si>
    <t>0,6*0,4*7</t>
  </si>
  <si>
    <t>92</t>
  </si>
  <si>
    <t>634651210</t>
  </si>
  <si>
    <t>zrcadlo rozměr 600 x 400 mm</t>
  </si>
  <si>
    <t>-936209455</t>
  </si>
  <si>
    <t>93</t>
  </si>
  <si>
    <t>781494111</t>
  </si>
  <si>
    <t>Ostatní prvky plastové profily ukončovací a dilatační lepené flexibilním lepidlem rohové</t>
  </si>
  <si>
    <t>-947697461</t>
  </si>
  <si>
    <t>(8+6+4+4+6+5)*2,1</t>
  </si>
  <si>
    <t>94</t>
  </si>
  <si>
    <t>781494511</t>
  </si>
  <si>
    <t>Ostatní prvky plastové profily ukončovací a dilatační lepené flexibilním lepidlem ukončovací</t>
  </si>
  <si>
    <t>1055451463</t>
  </si>
  <si>
    <t>" 201 " (1,9+2,7)*2</t>
  </si>
  <si>
    <t>" 202 " (2,9+3,17)*2</t>
  </si>
  <si>
    <t>" 203 " (1,0+0,7*2)</t>
  </si>
  <si>
    <t>" 204 " (3,0+1,5)*2</t>
  </si>
  <si>
    <t>" 205 " (2,12+2,78)*2</t>
  </si>
  <si>
    <t>" 206 " (1,7+2,7)*2</t>
  </si>
  <si>
    <t>95</t>
  </si>
  <si>
    <t>998781201</t>
  </si>
  <si>
    <t>Přesun hmot pro obklady keramické stanovený procentní sazbou (%) z ceny vodorovná dopravní vzdálenost do 50 m v objektech výšky do 6 m</t>
  </si>
  <si>
    <t>1067656031</t>
  </si>
  <si>
    <t>783</t>
  </si>
  <si>
    <t>Dokončovací práce - nátěry</t>
  </si>
  <si>
    <t>96</t>
  </si>
  <si>
    <t>783000225</t>
  </si>
  <si>
    <t>Ostatní práce Příplatek k cenám za každé další vyvěšení a zavěšení křídel dveřních nebo okenních jednoduchých</t>
  </si>
  <si>
    <t>-2120887168</t>
  </si>
  <si>
    <t>0,9*1,97+0,8*1,97*3+0,7*1,97+0,6*1,97*3</t>
  </si>
  <si>
    <t>97</t>
  </si>
  <si>
    <t>783306801</t>
  </si>
  <si>
    <t>Odstranění nátěrů ze zámečnických konstrukcí obroušením</t>
  </si>
  <si>
    <t>-132213432</t>
  </si>
  <si>
    <t>" zárubeň "  0,9</t>
  </si>
  <si>
    <t>98</t>
  </si>
  <si>
    <t>783314201</t>
  </si>
  <si>
    <t>Základní antikorozní nátěr zámečnických konstrukcí jednonásobný syntetický standardní</t>
  </si>
  <si>
    <t>844636621</t>
  </si>
  <si>
    <t>99</t>
  </si>
  <si>
    <t>783317101</t>
  </si>
  <si>
    <t>Krycí nátěr (email) zámečnických konstrukcí jednonásobný syntetický standardní</t>
  </si>
  <si>
    <t>385405204</t>
  </si>
  <si>
    <t>zárubně</t>
  </si>
  <si>
    <t>0,9*3+1,8*2</t>
  </si>
  <si>
    <t>784</t>
  </si>
  <si>
    <t>Dokončovací práce - malby a tapety</t>
  </si>
  <si>
    <t>100</t>
  </si>
  <si>
    <t>784121001</t>
  </si>
  <si>
    <t>Oškrabání malby v místnostech výšky do 3,80 m</t>
  </si>
  <si>
    <t>-1811829945</t>
  </si>
  <si>
    <t>" stropy " 5,35+9,1+4,4+4,5+5,8+4,6</t>
  </si>
  <si>
    <t>Mezisoučet</t>
  </si>
  <si>
    <t>stěny</t>
  </si>
  <si>
    <t>" 201 " (1,9*2+2,6)*0,9</t>
  </si>
  <si>
    <t>" 202 " (2,82*2+3,17)*0,9</t>
  </si>
  <si>
    <t>" 203"  ( 3,0+1,52+1,85+0,7)*3,0+(0,7*2+1,0)*0,9</t>
  </si>
  <si>
    <t>" 204"  ( 3,0+1,5*2+0,9)*0,9</t>
  </si>
  <si>
    <t>" 205 "  ( 2,12+2,8)*0,9</t>
  </si>
  <si>
    <t>" 206 "  ( 1,7*2)*0,9</t>
  </si>
  <si>
    <t>(6,0+6,2)*3,0</t>
  </si>
  <si>
    <t>101</t>
  </si>
  <si>
    <t>784211101</t>
  </si>
  <si>
    <t>Malby z malířských směsí otěruvzdorných za mokra dvojnásobné, bílé za mokra otěruvzdorné výborně v místnostech výšky do 3,80 m</t>
  </si>
  <si>
    <t>-741280813</t>
  </si>
  <si>
    <t>" 201 " (1,9+2,7)*2*3,0</t>
  </si>
  <si>
    <t>" 202 " (2,85+3,17)*2*3,0</t>
  </si>
  <si>
    <t>" 203"  (3,0+1,52+0,7)*2*3,0</t>
  </si>
  <si>
    <t>" 204"  ( 3,0+1,5*2+0,9)*3,0</t>
  </si>
  <si>
    <t>" 205 "  ( 2,12+2,8*2)*3,0</t>
  </si>
  <si>
    <t>" 206 "  ( 1,7+2,7)*2*3,0</t>
  </si>
  <si>
    <t>18708ZT - Zdravotní technika</t>
  </si>
  <si>
    <t xml:space="preserve">    721 - Zdravotechnika - vnitřní kanalizace</t>
  </si>
  <si>
    <t xml:space="preserve">    722 - Zdravotechnika - vnitřní vodovod</t>
  </si>
  <si>
    <t>HZS - Hodinové zúčtovací sazby</t>
  </si>
  <si>
    <t>997013151</t>
  </si>
  <si>
    <t>Vnitrostaveništní doprava suti a vybouraných hmot vodorovně do 50 m svisle s omezením mechanizace pro budovy a haly výšky do 6 m</t>
  </si>
  <si>
    <t>-2057553184</t>
  </si>
  <si>
    <t>1938750731</t>
  </si>
  <si>
    <t>1952127946</t>
  </si>
  <si>
    <t>0,993*10 'Přepočtené koeficientem množství</t>
  </si>
  <si>
    <t>-2013616522</t>
  </si>
  <si>
    <t>721</t>
  </si>
  <si>
    <t>Zdravotechnika - vnitřní kanalizace</t>
  </si>
  <si>
    <t>721140802</t>
  </si>
  <si>
    <t>Demontáž potrubí z litinových trub odpadních nebo dešťových do DN 100</t>
  </si>
  <si>
    <t>-48723063</t>
  </si>
  <si>
    <t>721140913</t>
  </si>
  <si>
    <t>Opravy odpadního potrubí litinového propojení dosavadního potrubí DN 75</t>
  </si>
  <si>
    <t>-901992002</t>
  </si>
  <si>
    <t>721140915</t>
  </si>
  <si>
    <t>Opravy odpadního potrubí litinového propojení dosavadního potrubí DN 100</t>
  </si>
  <si>
    <t>-2066226603</t>
  </si>
  <si>
    <t>721171803</t>
  </si>
  <si>
    <t>Demontáž potrubí z novodurových trub odpadních nebo připojovacích do D 75</t>
  </si>
  <si>
    <t>-1851937156</t>
  </si>
  <si>
    <t>721171808</t>
  </si>
  <si>
    <t>Demontáž potrubí z novodurových trub odpadních nebo připojovacích přes 75 do D 114</t>
  </si>
  <si>
    <t>1717916734</t>
  </si>
  <si>
    <t>721174024</t>
  </si>
  <si>
    <t>Potrubí z plastových trub polypropylenové odpadní (svislé) DN 70</t>
  </si>
  <si>
    <t>1667087203</t>
  </si>
  <si>
    <t>721174025</t>
  </si>
  <si>
    <t>Potrubí z plastových trub polypropylenové odpadní (svislé) DN 100</t>
  </si>
  <si>
    <t>-1530086501</t>
  </si>
  <si>
    <t>721174042</t>
  </si>
  <si>
    <t>Potrubí z plastových trub polypropylenové připojovací DN 40</t>
  </si>
  <si>
    <t>-1771033213</t>
  </si>
  <si>
    <t>721174043</t>
  </si>
  <si>
    <t>Potrubí z plastových trub polypropylenové připojovací DN 50</t>
  </si>
  <si>
    <t>1762479498</t>
  </si>
  <si>
    <t>721194104</t>
  </si>
  <si>
    <t>Vyměření přípojek na potrubí vyvedení a upevnění odpadních výpustek DN 40</t>
  </si>
  <si>
    <t>-631506972</t>
  </si>
  <si>
    <t>721194105</t>
  </si>
  <si>
    <t>Vyměření přípojek na potrubí vyvedení a upevnění odpadních výpustek DN 50</t>
  </si>
  <si>
    <t>-2140771909</t>
  </si>
  <si>
    <t>721194109</t>
  </si>
  <si>
    <t>Vyměření přípojek na potrubí vyvedení a upevnění odpadních výpustek DN 100</t>
  </si>
  <si>
    <t>-172782324</t>
  </si>
  <si>
    <t>721210813</t>
  </si>
  <si>
    <t>Demontáž kanalizačního příslušenství vpustí podlahových z kyselinovzdorné kameniny DN 100</t>
  </si>
  <si>
    <t>850274143</t>
  </si>
  <si>
    <t>721211911</t>
  </si>
  <si>
    <t>Podlahové vpusti montáž podlahových vpustí DN 40/50</t>
  </si>
  <si>
    <t>-101363921</t>
  </si>
  <si>
    <t>551618120</t>
  </si>
  <si>
    <t xml:space="preserve">Podlahová vpusť 310 NPr DN 50 se svislým odtokem, se ZU , mřížka nerez 115 x 115 mm + izolační souprava  (pro stěrkové hydroizolace) </t>
  </si>
  <si>
    <t>-175475977</t>
  </si>
  <si>
    <t>721290111</t>
  </si>
  <si>
    <t>Zkouška těsnosti kanalizace v objektech vodou do DN 125</t>
  </si>
  <si>
    <t>1365696541</t>
  </si>
  <si>
    <t>721300922</t>
  </si>
  <si>
    <t>Pročištění ležatých svodů do DN 300</t>
  </si>
  <si>
    <t>-47617746</t>
  </si>
  <si>
    <t>998721202</t>
  </si>
  <si>
    <t>Přesun hmot pro vnitřní kanalizace stanovený procentní sazbou (%) z ceny vodorovná dopravní vzdálenost do 50 m v objektech výšky přes 6 do 12 m</t>
  </si>
  <si>
    <t>-4073805</t>
  </si>
  <si>
    <t>722</t>
  </si>
  <si>
    <t>Zdravotechnika - vnitřní vodovod</t>
  </si>
  <si>
    <t>722130801</t>
  </si>
  <si>
    <t>Demontáž potrubí z ocelových trubek pozinkovaných závitových do DN 25</t>
  </si>
  <si>
    <t>-1647931706</t>
  </si>
  <si>
    <t>142</t>
  </si>
  <si>
    <t>722130901</t>
  </si>
  <si>
    <t>Opravy vodovodního potrubí z ocelových trubek pozinkovaných závitových zazátkování vývodu</t>
  </si>
  <si>
    <t>163719010</t>
  </si>
  <si>
    <t>722130913</t>
  </si>
  <si>
    <t>Opravy vodovodního potrubí z ocelových trubek pozinkovaných závitových přeřezání ocelové trubky do DN 25</t>
  </si>
  <si>
    <t>560106365</t>
  </si>
  <si>
    <t>143</t>
  </si>
  <si>
    <t>722131913</t>
  </si>
  <si>
    <t>Opravy vodovodního potrubí z ocelových trubek pozinkovaných závitových vsazení odbočky do potrubí DN 25</t>
  </si>
  <si>
    <t>1266756547</t>
  </si>
  <si>
    <t>141</t>
  </si>
  <si>
    <t>722131933</t>
  </si>
  <si>
    <t>Opravy vodovodního potrubí z ocelových trubek pozinkovaných závitových propojení dosavadního potrubí DN 25</t>
  </si>
  <si>
    <t>2015527382</t>
  </si>
  <si>
    <t>722160101</t>
  </si>
  <si>
    <t>Potrubí z měděných trubek měkkých, spojovaných měkkým pájením D do 12/1 (připojení stojánkových baterií a nádrží WC)</t>
  </si>
  <si>
    <t>-625117644</t>
  </si>
  <si>
    <t>722174002</t>
  </si>
  <si>
    <t>Potrubí z plastových trubek z polypropylenu (PPR) svařovaných polyfuzně PN 16 (SDR 7,4) D 20 x 2,8</t>
  </si>
  <si>
    <t>1513372569</t>
  </si>
  <si>
    <t>722174003</t>
  </si>
  <si>
    <t>Potrubí z plastových trubek z polypropylenu (PPR) svařovaných polyfuzně PN 16 (SDR 7,4) D 25 x 3,5</t>
  </si>
  <si>
    <t>-1667754899</t>
  </si>
  <si>
    <t>722174004</t>
  </si>
  <si>
    <t>Potrubí z plastových trubek z polypropylenu (PPR) svařovaných polyfuzně PN 16 (SDR 7,4) D 32 x 4,4</t>
  </si>
  <si>
    <t>-693607694</t>
  </si>
  <si>
    <t>722181211</t>
  </si>
  <si>
    <t>Ochrana potrubí termoizolačními trubicemi z pěnového polyetylenu PE přilepenými v příčných a podélných spojích, tloušťky izolace do 6 mm, vnitřního průměru izolace DN do 22 mm</t>
  </si>
  <si>
    <t>374367181</t>
  </si>
  <si>
    <t>722181212</t>
  </si>
  <si>
    <t>Ochrana potrubí termoizolačními trubicemi z pěnového polyetylenu PE přilepenými v příčných a podélných spojích, tloušťky izolace do 6 mm, vnitřního průměru izolace DN přes 22 do 32 mm</t>
  </si>
  <si>
    <t>894710641</t>
  </si>
  <si>
    <t>722181231</t>
  </si>
  <si>
    <t>Ochrana potrubí termoizolačními trubicemi z pěnového polyetylenu PE přilepenými v příčných a podélných spojích, tloušťky izolace přes 9 do 13 mm, vnitřního průměru izolace DN do 22 mm</t>
  </si>
  <si>
    <t>1960624462</t>
  </si>
  <si>
    <t>722181232</t>
  </si>
  <si>
    <t>Ochrana potrubí termoizolačními trubicemi z pěnového polyetylenu PE přilepenými v příčných a podélných spojích, tloušťky izolace přes 9 do 13 mm, vnitřního průměru izolace DN přes 22 do 45 mm</t>
  </si>
  <si>
    <t>1261366765</t>
  </si>
  <si>
    <t>722190401</t>
  </si>
  <si>
    <t>Zřízení přípojek na potrubí vyvedení a upevnění výpustek do DN 25</t>
  </si>
  <si>
    <t>-27476787</t>
  </si>
  <si>
    <t>722190901</t>
  </si>
  <si>
    <t>Opravy ostatní uzavření nebo otevření vodovodního potrubí při opravách včetně vypuštění a napuštění</t>
  </si>
  <si>
    <t>-45607413</t>
  </si>
  <si>
    <t>722220111</t>
  </si>
  <si>
    <t>Armatury s jedním závitem nástěnky pro výtokový ventil G 1/2</t>
  </si>
  <si>
    <t>-766567820</t>
  </si>
  <si>
    <t>722220121</t>
  </si>
  <si>
    <t>Armatury s jedním závitem nástěnky pro baterii G 1/2</t>
  </si>
  <si>
    <t>pár</t>
  </si>
  <si>
    <t>1095876022</t>
  </si>
  <si>
    <t>722220861</t>
  </si>
  <si>
    <t>Demontáž armatur závitových se dvěma závity do G 3/4</t>
  </si>
  <si>
    <t>1918644159</t>
  </si>
  <si>
    <t>722232045</t>
  </si>
  <si>
    <t>Armatury se dvěma závity kulové kohouty PN 42 do 185 st.C přímé vnitřní závit G 1</t>
  </si>
  <si>
    <t>902239845</t>
  </si>
  <si>
    <t>722290226</t>
  </si>
  <si>
    <t>Zkoušky, proplach a desinfekce vodovodního potrubí zkoušky těsnosti vodovodního potrubí závitového do DN 50</t>
  </si>
  <si>
    <t>1450167032</t>
  </si>
  <si>
    <t>102</t>
  </si>
  <si>
    <t>722290234</t>
  </si>
  <si>
    <t>Zkoušky, proplach a desinfekce vodovodního potrubí proplach a desinfekce vodovodního potrubí do DN 80</t>
  </si>
  <si>
    <t>1715925797</t>
  </si>
  <si>
    <t>103</t>
  </si>
  <si>
    <t>998722202</t>
  </si>
  <si>
    <t>Přesun hmot pro vnitřní vodovod stanovený procentní sazbou (%) z ceny vodorovná dopravní vzdálenost do 50 m v objektech výšky přes 6 do 12 m</t>
  </si>
  <si>
    <t>-381237555</t>
  </si>
  <si>
    <t>104</t>
  </si>
  <si>
    <t>725110811</t>
  </si>
  <si>
    <t>Demontáž klozetů splachovacích s nádrží nebo tlakovým splachovačem</t>
  </si>
  <si>
    <t>229908167</t>
  </si>
  <si>
    <t>105</t>
  </si>
  <si>
    <t>725112171</t>
  </si>
  <si>
    <t>Zařízení záchodů kombi klozety s hlubokým splachováním odpad vodorovný</t>
  </si>
  <si>
    <t>274559697</t>
  </si>
  <si>
    <t>106</t>
  </si>
  <si>
    <t>725112173</t>
  </si>
  <si>
    <t>Zařízení záchodů kombi klozety s hlubokým splachováním zvýšený 50 cm s odpadem vodorovným pro t.p.</t>
  </si>
  <si>
    <t>1303654859</t>
  </si>
  <si>
    <t>107</t>
  </si>
  <si>
    <t>551673940</t>
  </si>
  <si>
    <t>sedátko záchodové antibakteriální duroplastové bílé</t>
  </si>
  <si>
    <t>-1477269705</t>
  </si>
  <si>
    <t>108</t>
  </si>
  <si>
    <t>725121527</t>
  </si>
  <si>
    <t>Pisoárové záchodky keramické automatické s integrovaným napájecím zdrojem</t>
  </si>
  <si>
    <t>1698051475</t>
  </si>
  <si>
    <t>144</t>
  </si>
  <si>
    <t>725122817</t>
  </si>
  <si>
    <t>Demontáž pisoárů bez nádrže s rohovým ventilem s 1 záchodkem</t>
  </si>
  <si>
    <t>-362222086</t>
  </si>
  <si>
    <t>110</t>
  </si>
  <si>
    <t>725210821</t>
  </si>
  <si>
    <t>Demontáž umyvadel bez výtokových armatur umyvadel</t>
  </si>
  <si>
    <t>-1235983877</t>
  </si>
  <si>
    <t>111</t>
  </si>
  <si>
    <t>725211622</t>
  </si>
  <si>
    <t>Umyvadla keramická bez výtokových armatur se zápachovou uzávěrkou připevněná na stěnu šrouby bílá se sloupem 550 mm</t>
  </si>
  <si>
    <t>1853073721</t>
  </si>
  <si>
    <t>113</t>
  </si>
  <si>
    <t>725211681</t>
  </si>
  <si>
    <t>Umyvadla keramická bez výtokových armatur zdravotní se zápachovou uzávěrkou připevněná na stěnu šrouby bílá 640 mm pro t.p. s otvorem pro stojánkovou baterii</t>
  </si>
  <si>
    <t>-464253368</t>
  </si>
  <si>
    <t>147</t>
  </si>
  <si>
    <t>725231201</t>
  </si>
  <si>
    <t>Bidety bez výtokových armatur se zápachovou uzávěrkou keramické klasické</t>
  </si>
  <si>
    <t>-557158170</t>
  </si>
  <si>
    <t>145</t>
  </si>
  <si>
    <t>725291511</t>
  </si>
  <si>
    <t>Doplňky zařízení koupelen a záchodů plastové dávkovač tekutého mýdla na 350 ml</t>
  </si>
  <si>
    <t>1670733681</t>
  </si>
  <si>
    <t>116</t>
  </si>
  <si>
    <t>725291521</t>
  </si>
  <si>
    <t>Doplňky zařízení koupelen a záchodů plastové zásobník toaletních papírů</t>
  </si>
  <si>
    <t>76591105</t>
  </si>
  <si>
    <t>146</t>
  </si>
  <si>
    <t>725291531</t>
  </si>
  <si>
    <t>Doplňky zařízení koupelen a záchodů plastové zásobník papírových ručníků</t>
  </si>
  <si>
    <t>-362346093</t>
  </si>
  <si>
    <t>118</t>
  </si>
  <si>
    <t>725291703</t>
  </si>
  <si>
    <t>Doplňky zařízení koupelen a záchodů smaltované madla rovná, délky 500 mm</t>
  </si>
  <si>
    <t>-1626582589</t>
  </si>
  <si>
    <t>119</t>
  </si>
  <si>
    <t>-1582135785</t>
  </si>
  <si>
    <t>121</t>
  </si>
  <si>
    <t>684103305</t>
  </si>
  <si>
    <t>158</t>
  </si>
  <si>
    <t>554310790</t>
  </si>
  <si>
    <t>koš odpadkový nášlapný (plast), 6 litrů</t>
  </si>
  <si>
    <t>2010286677</t>
  </si>
  <si>
    <t>123</t>
  </si>
  <si>
    <t>725330840</t>
  </si>
  <si>
    <t>Demontáž výlevek bez výtokových armatur a bez nádrže a splachovacího potrubí ocelových nebo litinových</t>
  </si>
  <si>
    <t>1510954203</t>
  </si>
  <si>
    <t>124</t>
  </si>
  <si>
    <t>725331111</t>
  </si>
  <si>
    <t>Výlevky bez výtokových armatur a splachovací nádrže keramické se sklopnou plastovou mřížkou 425 mm</t>
  </si>
  <si>
    <t>-1081658138</t>
  </si>
  <si>
    <t>127</t>
  </si>
  <si>
    <t>725810811</t>
  </si>
  <si>
    <t>Demontáž výtokových ventilů nástěnných</t>
  </si>
  <si>
    <t>-545617604</t>
  </si>
  <si>
    <t>128</t>
  </si>
  <si>
    <t>725813111</t>
  </si>
  <si>
    <t>Ventily rohové bez připojovací trubičky nebo flexi hadičky G 1/2</t>
  </si>
  <si>
    <t>-1955751016</t>
  </si>
  <si>
    <t>148</t>
  </si>
  <si>
    <t>725819402</t>
  </si>
  <si>
    <t>Ventily montáž ventilů ostatních typů rohových bez připojovací trubičky G 1/2</t>
  </si>
  <si>
    <t>1824008530</t>
  </si>
  <si>
    <t>152</t>
  </si>
  <si>
    <t>725820801</t>
  </si>
  <si>
    <t>Demontáž baterií nástěnných do G 3/4</t>
  </si>
  <si>
    <t>-57884207</t>
  </si>
  <si>
    <t>131</t>
  </si>
  <si>
    <t>725821316</t>
  </si>
  <si>
    <t>Baterie dřezové nástěnné pákové s otáčivým plochým ústím a délkou ramínka 300 mm</t>
  </si>
  <si>
    <t>-1175263503</t>
  </si>
  <si>
    <t>132</t>
  </si>
  <si>
    <t>725822611</t>
  </si>
  <si>
    <t>Baterie umyvadlové stojánkové pákové bez výpusti</t>
  </si>
  <si>
    <t>1856825848</t>
  </si>
  <si>
    <t>149</t>
  </si>
  <si>
    <t>725823111</t>
  </si>
  <si>
    <t>Baterie bidetové stojánkové pákové bez výpusti</t>
  </si>
  <si>
    <t>464939484</t>
  </si>
  <si>
    <t>150</t>
  </si>
  <si>
    <t>725829131</t>
  </si>
  <si>
    <t>Baterie umyvadlové montáž ostatních typů stojánkových G 1/2</t>
  </si>
  <si>
    <t>-65436323</t>
  </si>
  <si>
    <t>151</t>
  </si>
  <si>
    <t>551456920</t>
  </si>
  <si>
    <t>baterie umyvadlová stojánková páková s prodlouženou pákou (lékařská)</t>
  </si>
  <si>
    <t>379403577</t>
  </si>
  <si>
    <t>135</t>
  </si>
  <si>
    <t>725860811</t>
  </si>
  <si>
    <t>Demontáž zápachových uzávěrek pro zařizovací předměty jednoduchých</t>
  </si>
  <si>
    <t>1284912339</t>
  </si>
  <si>
    <t>155</t>
  </si>
  <si>
    <t>725861102</t>
  </si>
  <si>
    <t xml:space="preserve">Zápachové uzávěrky zařizovacích předmětů pro umyvadla DN 40 </t>
  </si>
  <si>
    <t>1447306410</t>
  </si>
  <si>
    <t>154</t>
  </si>
  <si>
    <t>725861312</t>
  </si>
  <si>
    <t xml:space="preserve">Zápachové uzávěrky zařizovacích předmětů pro umyvadla podomítkové DN 40/50 </t>
  </si>
  <si>
    <t>516763207</t>
  </si>
  <si>
    <t>153</t>
  </si>
  <si>
    <t>725863311</t>
  </si>
  <si>
    <t xml:space="preserve">Zápachové uzávěrky zařizovacích předmětů pro bidety DN 40 </t>
  </si>
  <si>
    <t>1948617775</t>
  </si>
  <si>
    <t>136</t>
  </si>
  <si>
    <t>725865411</t>
  </si>
  <si>
    <t xml:space="preserve">Zápachové uzávěrky zařizovacích předmětů pro pisoáry DN 32/40 </t>
  </si>
  <si>
    <t>1538723352</t>
  </si>
  <si>
    <t>139</t>
  </si>
  <si>
    <t>998725202</t>
  </si>
  <si>
    <t>Přesun hmot pro zařizovací předměty stanovený procentní sazbou (%) z ceny vodorovná dopravní vzdálenost do 50 m v objektech výšky přes 6 do 12 m</t>
  </si>
  <si>
    <t>1269704567</t>
  </si>
  <si>
    <t>156</t>
  </si>
  <si>
    <t>781491021</t>
  </si>
  <si>
    <t>Montáž zrcadel lepených silikonovým tmelem na keramický obklad, plochy do 1 m2</t>
  </si>
  <si>
    <t>-1416280242</t>
  </si>
  <si>
    <t>157</t>
  </si>
  <si>
    <t>634651240</t>
  </si>
  <si>
    <t>zrcadlo nemontované čiré tl. 4 mm, max. rozměr 3210 x 2250 mm</t>
  </si>
  <si>
    <t>1656386384</t>
  </si>
  <si>
    <t>HZS</t>
  </si>
  <si>
    <t>Hodinové zúčtovací sazby</t>
  </si>
  <si>
    <t>140</t>
  </si>
  <si>
    <t>HZS2491</t>
  </si>
  <si>
    <t>Hodinové zúčtovací sazby profesí PSV zednické výpomoci a pomocné práce PSV dělník zednických výpomocí - vyspravení po demontážích, prostupy stropy (7x), drážky ve stěnách (30 m voda, 25 m kanalizace), vyspravení, začištění</t>
  </si>
  <si>
    <t>hod</t>
  </si>
  <si>
    <t>512</t>
  </si>
  <si>
    <t>1649697508</t>
  </si>
  <si>
    <t>18708UT - Vytápění</t>
  </si>
  <si>
    <t xml:space="preserve">    713 - Izolace tepelné</t>
  </si>
  <si>
    <t xml:space="preserve">    733 - Ústřední vytápění - rozvodné potrubí</t>
  </si>
  <si>
    <t xml:space="preserve">    734 - Ústřední vytápění - armatury</t>
  </si>
  <si>
    <t xml:space="preserve">    735 - Ústřední vytápění - otopná tělesa</t>
  </si>
  <si>
    <t>345909999</t>
  </si>
  <si>
    <t>-14610521</t>
  </si>
  <si>
    <t>716016127</t>
  </si>
  <si>
    <t>0,144*10 'Přepočtené koeficientem množství</t>
  </si>
  <si>
    <t>-1955707095</t>
  </si>
  <si>
    <t>713</t>
  </si>
  <si>
    <t>Izolace tepelné</t>
  </si>
  <si>
    <t>713463211</t>
  </si>
  <si>
    <t>Montáž izolace tepelné potrubí a ohybů tvarovkami nebo deskami potrubními pouzdry s povrchovou úpravou hliníkovou fólií (izolační materiál ve specifikaci) přelepenými samolepící hliníkovou páskou potrubí D do 50 mm jednovrstvá</t>
  </si>
  <si>
    <t>-1143677769</t>
  </si>
  <si>
    <t>631545100</t>
  </si>
  <si>
    <t>pouzdro izolační potrubní s Al fólií max. 250/100 °C 15/20 mm</t>
  </si>
  <si>
    <t>1702468539</t>
  </si>
  <si>
    <t>631544000</t>
  </si>
  <si>
    <t>pouzdro izolační potrubní s Al fólií max. 250/100 °C 15/10 mm</t>
  </si>
  <si>
    <t>330132392</t>
  </si>
  <si>
    <t>631544010</t>
  </si>
  <si>
    <t>pouzdro izolační potrubní s Al fólií max. 250/100 °C 22/10 mm</t>
  </si>
  <si>
    <t>-338845627</t>
  </si>
  <si>
    <t>631546200</t>
  </si>
  <si>
    <t>páska samolepící hliníková šířka 50 mm, délka 50 m</t>
  </si>
  <si>
    <t>132240814</t>
  </si>
  <si>
    <t>998713202</t>
  </si>
  <si>
    <t>Přesun hmot pro izolace tepelné stanovený procentní sazbou (%) z ceny vodorovná dopravní vzdálenost do 50 m v objektech výšky přes 6 do 12 m</t>
  </si>
  <si>
    <t>-609481774</t>
  </si>
  <si>
    <t>733</t>
  </si>
  <si>
    <t>Ústřední vytápění - rozvodné potrubí</t>
  </si>
  <si>
    <t>733110803</t>
  </si>
  <si>
    <t>Demontáž potrubí z trubek ocelových závitových DN do DN 15</t>
  </si>
  <si>
    <t>CS ÚRS 2013 02</t>
  </si>
  <si>
    <t>1793759447</t>
  </si>
  <si>
    <t>733111103</t>
  </si>
  <si>
    <t>Potrubí z trubek ocelových závitových bezešvých běžných nízkotlakých DN 15</t>
  </si>
  <si>
    <t>1484398663</t>
  </si>
  <si>
    <t>733190107</t>
  </si>
  <si>
    <t>Zkoušky těsnosti potrubí, manžety prostupové z trubek ocelových zkoušky těsnosti potrubí (za provozu) z trubek ocelových závitových DN do 40</t>
  </si>
  <si>
    <t>-2098521386</t>
  </si>
  <si>
    <t>733191923</t>
  </si>
  <si>
    <t>Opravy rozvodů potrubí z trubek ocelových závitových normálních i zesílených navaření odbočky na stávající potrubí, odbočka DN 15</t>
  </si>
  <si>
    <t>-631520318</t>
  </si>
  <si>
    <t>733193810</t>
  </si>
  <si>
    <t>Demontáž příslušenství potrubí rozřezání konzol, podpěr a výložníků pro potrubí z úhelníků L do 50x50x5 mm</t>
  </si>
  <si>
    <t>1436186581</t>
  </si>
  <si>
    <t>733222102</t>
  </si>
  <si>
    <t>Potrubí z trubek měděných polotvrdých spojovaných měkkým pájením D 15/1</t>
  </si>
  <si>
    <t>1932346079</t>
  </si>
  <si>
    <t>733224202</t>
  </si>
  <si>
    <t>Potrubí z trubek měděných Příplatek k cenám za potrubí vedené v kotelnách a strojovnách D 15/1</t>
  </si>
  <si>
    <t>-645003428</t>
  </si>
  <si>
    <t>733224222</t>
  </si>
  <si>
    <t>Potrubí z trubek měděných Příplatek k cenám za zhotovení přípojky z trubek měděných D 15/1</t>
  </si>
  <si>
    <t>-199413584</t>
  </si>
  <si>
    <t>733291101</t>
  </si>
  <si>
    <t>Zkoušky těsnosti potrubí z trubek měděných D do 35/1,5</t>
  </si>
  <si>
    <t>-1687517257</t>
  </si>
  <si>
    <t>733291902</t>
  </si>
  <si>
    <t>Opravy rozvodů potrubí z trubek měděných propojení potrubí D 15/1</t>
  </si>
  <si>
    <t>102033502</t>
  </si>
  <si>
    <t>998733202</t>
  </si>
  <si>
    <t>Přesun hmot pro rozvody potrubí stanovený procentní sazbou z ceny vodorovná dopravní vzdálenost do 50 m v objektech výšky přes 6 do 12 m</t>
  </si>
  <si>
    <t>-1286188158</t>
  </si>
  <si>
    <t>734</t>
  </si>
  <si>
    <t>Ústřední vytápění - armatury</t>
  </si>
  <si>
    <t>734200811</t>
  </si>
  <si>
    <t>Demontáž armatury závitové s jedním závitem do G 1/2</t>
  </si>
  <si>
    <t>1746278872</t>
  </si>
  <si>
    <t>734200821</t>
  </si>
  <si>
    <t>Demontáž armatur závitových se dvěma závity do G 1/2</t>
  </si>
  <si>
    <t>740355856</t>
  </si>
  <si>
    <t>734209102</t>
  </si>
  <si>
    <t>Montáž závitových armatur s 1 závitem G 3/8 (DN 10)</t>
  </si>
  <si>
    <t>-1396052545</t>
  </si>
  <si>
    <t>734221683</t>
  </si>
  <si>
    <t xml:space="preserve">Ventily regulační závitové hlavice termostatické, pro ovládání ventilů PN 10 do 110 st.C kapalinové s vestavěným čidlem </t>
  </si>
  <si>
    <t>1599820633</t>
  </si>
  <si>
    <t>109</t>
  </si>
  <si>
    <t>734261407</t>
  </si>
  <si>
    <t>Šroubení připojovací armatury radiátorů PN 10 do 110 st.C, regulační uzavíratelné přímé G 3/4 x 18</t>
  </si>
  <si>
    <t>-769249846</t>
  </si>
  <si>
    <t>998734202</t>
  </si>
  <si>
    <t>Přesun hmot pro armatury stanovený procentní sazbou (%) z ceny vodorovná dopravní vzdálenost do 50 m v objektech výšky přes 6 do 12 m</t>
  </si>
  <si>
    <t>908035374</t>
  </si>
  <si>
    <t>735</t>
  </si>
  <si>
    <t>Ústřední vytápění - otopná tělesa</t>
  </si>
  <si>
    <t>735000911</t>
  </si>
  <si>
    <t>Regulace otopného systému při opravách vyregulování dvojregulačních ventilů a kohoutů s ručním ovládáním</t>
  </si>
  <si>
    <t>161540838</t>
  </si>
  <si>
    <t>735000912</t>
  </si>
  <si>
    <t>Regulace otopného systému při opravách vyregulování dvojregulačních ventilů a kohoutů s termostatickým ovládáním</t>
  </si>
  <si>
    <t>479908431</t>
  </si>
  <si>
    <t>735111810</t>
  </si>
  <si>
    <t>Demontáž otopného tělesa litinového článkového</t>
  </si>
  <si>
    <t>196610941</t>
  </si>
  <si>
    <t>735152171</t>
  </si>
  <si>
    <t>Otopná tělesa panelová (VK) PN 1,0 MPa, T do 110 st.C jednodesková bez přídavné přestupní plochy výšky tělesa 600 mm 400 mm / 242 W stavební délky / výkonu</t>
  </si>
  <si>
    <t>1508781756</t>
  </si>
  <si>
    <t>114</t>
  </si>
  <si>
    <t>735152172</t>
  </si>
  <si>
    <t>Otopná tělesa panelová (VK) PN 1,0 MPa, T do 110 st.C jednodesková bez přídavné přestupní plochy výšky tělesa 600 mm 500 mm / 302 W stavební délky / výkonu</t>
  </si>
  <si>
    <t>1769119425</t>
  </si>
  <si>
    <t>115</t>
  </si>
  <si>
    <t>735152173</t>
  </si>
  <si>
    <t>Otopná tělesa panelová (VK) PN 1,0 MPa, T do 110 st.C jednodesková bez přídavné přestupní plochy výšky tělesa 600 mm 600 mm / 362 W stavební délky / výkonu</t>
  </si>
  <si>
    <t>619709928</t>
  </si>
  <si>
    <t>735152174</t>
  </si>
  <si>
    <t>Otopná tělesa panelová (VK) PN 1,0 MPa, T do 110 st.C jednodesková bez přídavné přestupní plochy výšky tělesa 600 mm 700 mm / 423 W stavební délky / výkonu</t>
  </si>
  <si>
    <t>-1510202935</t>
  </si>
  <si>
    <t>117</t>
  </si>
  <si>
    <t>735152474</t>
  </si>
  <si>
    <t>Otopná tělesa panelová (VK) PN 1,0 MPa, T do 110 st.C dvoudesková s jednou přídavnou přestupní plochou výšky tělesa 600 mm 700 mm / 902 W stavební délky / výkonu</t>
  </si>
  <si>
    <t>-1704157877</t>
  </si>
  <si>
    <t>735191902</t>
  </si>
  <si>
    <t>Ostatní opravy otopných těles vyzkoušení tlakem po opravě otopných těles litinových</t>
  </si>
  <si>
    <t>-192051790</t>
  </si>
  <si>
    <t>735191904</t>
  </si>
  <si>
    <t>Ostatní opravy otopných těles vyčištění propláchnutím vodou otopných těles litinových</t>
  </si>
  <si>
    <t>1870126939</t>
  </si>
  <si>
    <t>735191905</t>
  </si>
  <si>
    <t>Ostatní opravy otopných těles odvzdušnění tělesa</t>
  </si>
  <si>
    <t>-311517996</t>
  </si>
  <si>
    <t>735191910</t>
  </si>
  <si>
    <t>Ostatní opravy otopných těles napuštění vody do otopného systému včetně potrubí (bez kotle a ohříváků) otopných těles</t>
  </si>
  <si>
    <t>227135432</t>
  </si>
  <si>
    <t>735221812</t>
  </si>
  <si>
    <t>Demontáž registrů z trubek hladkých DN 50 stavební délky do 3 m, o počtu pramenů registru 2</t>
  </si>
  <si>
    <t>717154589</t>
  </si>
  <si>
    <t>112</t>
  </si>
  <si>
    <t>735221850</t>
  </si>
  <si>
    <t>Demontáž registrů z trubek hladkých rozřezání demontovaných registrů do odpadu, délky pramenů DN 50</t>
  </si>
  <si>
    <t>-273054242</t>
  </si>
  <si>
    <t>735291800</t>
  </si>
  <si>
    <t>Demontáž konzol nebo držáků otopných těles, registrů, konvektorů do odpadu</t>
  </si>
  <si>
    <t>-159832496</t>
  </si>
  <si>
    <t>735494811</t>
  </si>
  <si>
    <t>Vypuštění vody z otopných soustav bez kotlů, ohříváků, zásobníků a nádrží</t>
  </si>
  <si>
    <t>-1379565532</t>
  </si>
  <si>
    <t>998735202</t>
  </si>
  <si>
    <t>Přesun hmot pro otopná tělesa stanovený procentní sazbou (%) z ceny vodorovná dopravní vzdálenost do 50 m v objektech výšky přes 6 do 12 m</t>
  </si>
  <si>
    <t>838474610</t>
  </si>
  <si>
    <t>783414740</t>
  </si>
  <si>
    <t>Nátěry olejové potrubí do DN 50 základní</t>
  </si>
  <si>
    <t>23442097</t>
  </si>
  <si>
    <t>783624551</t>
  </si>
  <si>
    <t>Základní nátěr armatur a kovových potrubí jednonásobný potrubí do DN 50 mm akrylátový</t>
  </si>
  <si>
    <t>552405266</t>
  </si>
  <si>
    <t>HZS2211</t>
  </si>
  <si>
    <t>Hodinové zúčtovací sazby profesí PSV provádění stavebních instalací instalatér - topná zkouška, zkouška tlaková</t>
  </si>
  <si>
    <t>1715950252</t>
  </si>
  <si>
    <t xml:space="preserve">Hodinové zúčtovací sazby profesí PSV zednické výpomoci a pomocné práce PSV dělník zednických výpomocí - prostupy stěnami (1x), stropy (5x), vyspravení, začištění, vyspravení po demontážích potrubí a otopných těles </t>
  </si>
  <si>
    <t>419636878</t>
  </si>
  <si>
    <t>18708EL - elektroinstalace</t>
  </si>
  <si>
    <t>M - M</t>
  </si>
  <si>
    <t xml:space="preserve">    21-M - Elektromontáže</t>
  </si>
  <si>
    <t xml:space="preserve">    46-M - Zemní práce při extr.mont.pracích</t>
  </si>
  <si>
    <t xml:space="preserve">    HZS - Práce ceníkem nespecifikované</t>
  </si>
  <si>
    <t>21-M</t>
  </si>
  <si>
    <t>Elektromontáže</t>
  </si>
  <si>
    <t>210010015</t>
  </si>
  <si>
    <t>Montáž trubek plastových ohebných D 16 mm uložených volně</t>
  </si>
  <si>
    <t>1188498726</t>
  </si>
  <si>
    <t>345711520</t>
  </si>
  <si>
    <t>trubka elektroinstalační ohebná Monoflex z PH 1416/1</t>
  </si>
  <si>
    <t>1640800356</t>
  </si>
  <si>
    <t>210010301</t>
  </si>
  <si>
    <t>Montáž krabic přístrojových zapuštěných plastových kruhových KU 68/1, KU68/1301, KP67, KP68/2</t>
  </si>
  <si>
    <t>-345916161</t>
  </si>
  <si>
    <t>345715190</t>
  </si>
  <si>
    <t>krabice univerzální přístroj z PH KU 68/2-1902</t>
  </si>
  <si>
    <t>892092299</t>
  </si>
  <si>
    <t>210010321</t>
  </si>
  <si>
    <t>Montáž rozvodek zapuštěných plastových kruhových KU68-1903/KO, KR97/KO97V</t>
  </si>
  <si>
    <t>-86559816</t>
  </si>
  <si>
    <t>345715630</t>
  </si>
  <si>
    <t>rozvodka krabicová z PH KR 97/5</t>
  </si>
  <si>
    <t>2067387498</t>
  </si>
  <si>
    <t>210100173</t>
  </si>
  <si>
    <t>Ukončení kabelů smršťovací záklopkou nebo páskou se zapojením bez letování žíly do 3x4 mm2</t>
  </si>
  <si>
    <t>1499422274</t>
  </si>
  <si>
    <t>210100258</t>
  </si>
  <si>
    <t>Ukončení kabelů smršťovací záklopkou nebo páskou se zapojením bez letování žíly do 5x4 mm2</t>
  </si>
  <si>
    <t>1391290211</t>
  </si>
  <si>
    <t>210100349</t>
  </si>
  <si>
    <t>Ukončení kabelů koncovkou ucpávkovou do 4 žil do P 13,5 na ventilátoru</t>
  </si>
  <si>
    <t>832097136</t>
  </si>
  <si>
    <t>210110041</t>
  </si>
  <si>
    <t>Montáž vypínač (polo)zapuštěný šroubové připojení 1 -jednopólový</t>
  </si>
  <si>
    <t>1047335877</t>
  </si>
  <si>
    <t>345354001</t>
  </si>
  <si>
    <t>spínač zapuštěný kompletní, Tango 10A/250V řazení 1, 1S, 1So</t>
  </si>
  <si>
    <t>-2045577979</t>
  </si>
  <si>
    <t>210110152</t>
  </si>
  <si>
    <t>Montáž ovladač (polo)zapuštěný šroubové připojení 1/0 -tlačítkový zapínací</t>
  </si>
  <si>
    <t>-2014596600</t>
  </si>
  <si>
    <t>345354351</t>
  </si>
  <si>
    <t>TANGO kompletní tlač. ovladač, řazení 1/0</t>
  </si>
  <si>
    <t>137275611</t>
  </si>
  <si>
    <t>210111011</t>
  </si>
  <si>
    <t>Montáž zásuvka (polo)zapuštěná šroubové připojení 2P+PE se zapojením vodičů</t>
  </si>
  <si>
    <t>1562069249</t>
  </si>
  <si>
    <t>345511021</t>
  </si>
  <si>
    <t>zásuvka TANGO kompletní, 16A/250V, 2P+PE</t>
  </si>
  <si>
    <t>590630756</t>
  </si>
  <si>
    <t>210120451</t>
  </si>
  <si>
    <t>Montáž jističů třípólových nn do 25 A bez krytu</t>
  </si>
  <si>
    <t>-1429752717</t>
  </si>
  <si>
    <t>358224020</t>
  </si>
  <si>
    <t>jistič 3pólový-charakteristika B PL7-20B/3</t>
  </si>
  <si>
    <t>-218885238</t>
  </si>
  <si>
    <t>210190001</t>
  </si>
  <si>
    <t>Montáž rozvodnic běžných oceloplechových nebo plastových do 20 kg</t>
  </si>
  <si>
    <t>1241594426</t>
  </si>
  <si>
    <t>35700002</t>
  </si>
  <si>
    <t>rozváděč Rp kompletní, In=32A, dle výkresu 103</t>
  </si>
  <si>
    <t>-1840780589</t>
  </si>
  <si>
    <t>210200027</t>
  </si>
  <si>
    <t>Montáž svítidel bytových nástěnných 1 zdroj bez skla</t>
  </si>
  <si>
    <t>-306582657</t>
  </si>
  <si>
    <t>348900001</t>
  </si>
  <si>
    <t>N svít. nouzové přisazené, LED 1W, IP42, HELIOS LED NM1h, Trevos</t>
  </si>
  <si>
    <t>1494553535</t>
  </si>
  <si>
    <t>210203003</t>
  </si>
  <si>
    <t>Montáž svítidel bytových stropních přisazených 1 zdroj se sklem</t>
  </si>
  <si>
    <t>-197626599</t>
  </si>
  <si>
    <t>348900003</t>
  </si>
  <si>
    <t>A svít. přisazené,  LED  1x23W, IP43, AURA 2, LED-3LO2A10K53/042.000</t>
  </si>
  <si>
    <t>-54293600</t>
  </si>
  <si>
    <t>210290751</t>
  </si>
  <si>
    <t>Montáž ventilátorů do 1,5 kW</t>
  </si>
  <si>
    <t>-334356170</t>
  </si>
  <si>
    <t>429900001</t>
  </si>
  <si>
    <t>ventilátor 230V, do 30W, DUCT IN-LINE 100/270</t>
  </si>
  <si>
    <t>256</t>
  </si>
  <si>
    <t>705460457</t>
  </si>
  <si>
    <t>429900002</t>
  </si>
  <si>
    <t>ventilátor 230V, do 30W, CB-100 PLUS</t>
  </si>
  <si>
    <t>104047210</t>
  </si>
  <si>
    <t>210810005</t>
  </si>
  <si>
    <t>Montáž měděných kabelů CYKY, NYM, NYY, YSLY 750 V 3x1,5 mm2 uložených volně</t>
  </si>
  <si>
    <t>1431439546</t>
  </si>
  <si>
    <t>341110300</t>
  </si>
  <si>
    <t>kabel silový s Cu jádrem CYKY 3x1,5 mm2</t>
  </si>
  <si>
    <t>435245463</t>
  </si>
  <si>
    <t>210810006</t>
  </si>
  <si>
    <t>Montáž měděných kabelů CYKY, NYM, NYY, YSLY 750 V 3x2,5 mm2 uložených volně</t>
  </si>
  <si>
    <t>-1922749985</t>
  </si>
  <si>
    <t>341110360</t>
  </si>
  <si>
    <t>kabel silový s Cu jádrem CYKY 3x2,5 mm2</t>
  </si>
  <si>
    <t>-1907188005</t>
  </si>
  <si>
    <t>210810015</t>
  </si>
  <si>
    <t>Montáž měděných kabelů CYKY, NYM, NYY, YSLY 750 V 5x1,5 mm2 uložených volně</t>
  </si>
  <si>
    <t>-1035466448</t>
  </si>
  <si>
    <t>341110900</t>
  </si>
  <si>
    <t>kabel silový s Cu jádrem CYKY 5x1,5 mm2</t>
  </si>
  <si>
    <t>339790433</t>
  </si>
  <si>
    <t>210810017</t>
  </si>
  <si>
    <t>Montáž měděných kabelů CYKY, NYM, NYY, YSLY 750 V 5x4 mm2 uložených volně</t>
  </si>
  <si>
    <t>-1441584359</t>
  </si>
  <si>
    <t>341110980</t>
  </si>
  <si>
    <t>kabel silový s Cu jádrem CYKY 5x4 mm2</t>
  </si>
  <si>
    <t>662925485</t>
  </si>
  <si>
    <t>46-M</t>
  </si>
  <si>
    <t>Zemní práce při extr.mont.pracích</t>
  </si>
  <si>
    <t>460680312</t>
  </si>
  <si>
    <t>Vybourání otvorů stropech a klenbách keramických plochy do 0,25 m2, tloušťky do 20 cm</t>
  </si>
  <si>
    <t>2008577572</t>
  </si>
  <si>
    <t>460680402</t>
  </si>
  <si>
    <t>Vysekání kapes a výklenků ve zdivu z lehkých betonů, dutých cihel a tvárnic pro krabice 10x10x8 cm</t>
  </si>
  <si>
    <t>835780157</t>
  </si>
  <si>
    <t>460690031</t>
  </si>
  <si>
    <t>Osazení hmoždinek včetně vyvrtání otvoru ve stěnách cihelných průměru do 8 mm</t>
  </si>
  <si>
    <t>-1095594220</t>
  </si>
  <si>
    <t>460690061</t>
  </si>
  <si>
    <t>Osazení hmoždinek včetně vyvrtání otvoru ve stropech keramických průměru do 8 mm</t>
  </si>
  <si>
    <t>672974457</t>
  </si>
  <si>
    <t>Práce ceníkem nespecifikované</t>
  </si>
  <si>
    <t>900002</t>
  </si>
  <si>
    <t>úpravy ve stáv. rozváděči, úpravy v el. instalaci</t>
  </si>
  <si>
    <t>1734897270</t>
  </si>
  <si>
    <t>HZS900001</t>
  </si>
  <si>
    <t>revize el. zařízení</t>
  </si>
  <si>
    <t>-18598369</t>
  </si>
  <si>
    <t>18708VN - Vedlejší náklady</t>
  </si>
  <si>
    <t>VRN - Vedlejší rozpočtové náklady</t>
  </si>
  <si>
    <t xml:space="preserve">    VRN1 - Průzkumné, geodetické a projektové práce</t>
  </si>
  <si>
    <t xml:space="preserve">    VRN3 - Zařízení staveniště</t>
  </si>
  <si>
    <t>VRN</t>
  </si>
  <si>
    <t>Vedlejší rozpočtové náklady</t>
  </si>
  <si>
    <t>VRN1</t>
  </si>
  <si>
    <t>Průzkumné, geodetické a projektové práce</t>
  </si>
  <si>
    <t>013254000</t>
  </si>
  <si>
    <t>Průzkumné, geodetické a projektové práce projektové práce dokumentace stavby (výkresová a textová) skutečného provedení stavby</t>
  </si>
  <si>
    <t>…</t>
  </si>
  <si>
    <t>nabídka dodavatele</t>
  </si>
  <si>
    <t>1024</t>
  </si>
  <si>
    <t>1523731926</t>
  </si>
  <si>
    <t>VRN3</t>
  </si>
  <si>
    <t>Zařízení staveniště</t>
  </si>
  <si>
    <t>032903000</t>
  </si>
  <si>
    <t>Zařízení staveniště vybavení staveniště náklady na provoz a údržbu vybavení staveniště</t>
  </si>
  <si>
    <t>-551645488</t>
  </si>
  <si>
    <t>034103000</t>
  </si>
  <si>
    <t>Zařízení staveniště zabezpečení staveniště energie pro zařízení staveniště</t>
  </si>
  <si>
    <t>-2095425326</t>
  </si>
  <si>
    <t>034703000</t>
  </si>
  <si>
    <t>Zařízení staveniště zabezpečení staveniště osvětlení staveniště</t>
  </si>
  <si>
    <t>985963409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</si>
  <si>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</si>
  <si>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</si>
  <si>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</si>
  <si>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</si>
  <si>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charset val="238"/>
      </rPr>
      <t xml:space="preserve">Rekapitulace stavby </t>
    </r>
    <r>
      <rPr>
        <sz val="9"/>
        <rFont val="Trebuchet MS"/>
        <charset val="238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</si>
  <si>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charset val="238"/>
      </rPr>
      <t>Rekapitulace stavby</t>
    </r>
    <r>
      <rPr>
        <sz val="9"/>
        <rFont val="Trebuchet MS"/>
        <charset val="238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</si>
  <si>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</si>
  <si>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charset val="238"/>
      </rPr>
      <t>Rekapitulace objektů stavby a soupisů prací</t>
    </r>
    <r>
      <rPr>
        <sz val="9"/>
        <rFont val="Trebuchet MS"/>
        <charset val="238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</si>
  <si>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</si>
  <si>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</si>
  <si>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</si>
  <si>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</si>
  <si>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</si>
  <si>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</si>
  <si>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</si>
  <si>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</si>
  <si>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</si>
  <si>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</si>
  <si>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</si>
  <si>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</si>
  <si>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</si>
  <si>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charset val="238"/>
      </rPr>
      <t xml:space="preserve">Soupis prací </t>
    </r>
    <r>
      <rPr>
        <sz val="9"/>
        <rFont val="Trebuchet MS"/>
        <charset val="238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</si>
  <si>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</si>
  <si>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charset val="238"/>
      </rPr>
      <t>Krycí list soupisu</t>
    </r>
    <r>
      <rPr>
        <sz val="9"/>
        <rFont val="Trebuchet MS"/>
        <charset val="238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</si>
  <si>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</si>
  <si>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charset val="238"/>
      </rPr>
      <t>Rekapitulace členění soupisu prací</t>
    </r>
    <r>
      <rPr>
        <sz val="9"/>
        <rFont val="Trebuchet MS"/>
        <charset val="238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</si>
  <si>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</si>
  <si>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charset val="238"/>
      </rPr>
      <t xml:space="preserve">Soupis prací </t>
    </r>
    <r>
      <rPr>
        <sz val="9"/>
        <rFont val="Trebuchet MS"/>
        <charset val="238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</si>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</sst>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6">
    <font>
      <sz val="8"/>
      <name val="Trebuchet MS"/>
      <family val="2"/>
    </font>
    <font>
      <sz val="8"/>
      <color rgb="FF969696"/>
      <name val="Trebuchet MS"/>
    </font>
    <font>
      <sz val="9"/>
      <name val="Trebuchet MS"/>
    </font>
    <font>
      <b/>
      <sz val="12"/>
      <name val="Trebuchet MS"/>
    </font>
    <font>
      <sz val="11"/>
      <name val="Trebuchet MS"/>
    </font>
    <font>
      <sz val="12"/>
      <color rgb="FF003366"/>
      <name val="Trebuchet MS"/>
    </font>
    <font>
      <sz val="10"/>
      <color rgb="FF003366"/>
      <name val="Trebuchet MS"/>
    </font>
    <font>
      <sz val="8"/>
      <color rgb="FF003366"/>
      <name val="Trebuchet MS"/>
    </font>
    <font>
      <sz val="8"/>
      <color rgb="FF505050"/>
      <name val="Trebuchet MS"/>
    </font>
    <font>
      <sz val="8"/>
      <color rgb="FFFF0000"/>
      <name val="Trebuchet MS"/>
    </font>
    <font>
      <sz val="8"/>
      <color rgb="FF800080"/>
      <name val="Trebuchet MS"/>
    </font>
    <font>
      <sz val="8"/>
      <color rgb="FF0000A8"/>
      <name val="Trebuchet MS"/>
    </font>
    <font>
      <sz val="8"/>
      <color rgb="FFFAE682"/>
      <name val="Trebuchet MS"/>
    </font>
    <font>
      <sz val="10"/>
      <name val="Trebuchet MS"/>
    </font>
    <font>
      <sz val="10"/>
      <color rgb="FF960000"/>
      <name val="Trebuchet MS"/>
    </font>
    <font>
      <u/>
      <sz val="10"/>
      <color theme="10"/>
      <name val="Trebuchet MS"/>
    </font>
    <font>
      <b/>
      <sz val="16"/>
      <name val="Trebuchet MS"/>
    </font>
    <font>
      <sz val="8"/>
      <color rgb="FF3366FF"/>
      <name val="Trebuchet MS"/>
    </font>
    <font>
      <b/>
      <sz val="12"/>
      <color rgb="FF969696"/>
      <name val="Trebuchet MS"/>
    </font>
    <font>
      <sz val="9"/>
      <color rgb="FF969696"/>
      <name val="Trebuchet MS"/>
    </font>
    <font>
      <b/>
      <sz val="8"/>
      <color rgb="FF969696"/>
      <name val="Trebuchet MS"/>
    </font>
    <font>
      <b/>
      <sz val="10"/>
      <name val="Trebuchet MS"/>
    </font>
    <font>
      <b/>
      <sz val="9"/>
      <name val="Trebuchet MS"/>
    </font>
    <font>
      <sz val="12"/>
      <color rgb="FF969696"/>
      <name val="Trebuchet MS"/>
    </font>
    <font>
      <b/>
      <sz val="12"/>
      <color rgb="FF960000"/>
      <name val="Trebuchet MS"/>
    </font>
    <font>
      <sz val="12"/>
      <name val="Trebuchet MS"/>
    </font>
    <font>
      <sz val="18"/>
      <color theme="10"/>
      <name val="Wingdings 2"/>
    </font>
    <font>
      <b/>
      <sz val="11"/>
      <color rgb="FF003366"/>
      <name val="Trebuchet MS"/>
    </font>
    <font>
      <sz val="11"/>
      <color rgb="FF003366"/>
      <name val="Trebuchet MS"/>
    </font>
    <font>
      <b/>
      <sz val="11"/>
      <name val="Trebuchet MS"/>
    </font>
    <font>
      <sz val="11"/>
      <color rgb="FF969696"/>
      <name val="Trebuchet MS"/>
    </font>
    <font>
      <sz val="10"/>
      <color theme="10"/>
      <name val="Trebuchet MS"/>
    </font>
    <font>
      <b/>
      <sz val="12"/>
      <color rgb="FF800000"/>
      <name val="Trebuchet MS"/>
    </font>
    <font>
      <sz val="8"/>
      <color rgb="FF960000"/>
      <name val="Trebuchet MS"/>
    </font>
    <font>
      <b/>
      <sz val="8"/>
      <name val="Trebuchet MS"/>
    </font>
    <font>
      <sz val="7"/>
      <color rgb="FF969696"/>
      <name val="Trebuchet MS"/>
    </font>
    <font>
      <i/>
      <sz val="8"/>
      <color rgb="FF0000FF"/>
      <name val="Trebuchet MS"/>
    </font>
    <font>
      <sz val="8"/>
      <name val="Trebuchet MS"/>
      <charset val="238"/>
    </font>
    <font>
      <b/>
      <sz val="16"/>
      <name val="Trebuchet MS"/>
      <charset val="238"/>
    </font>
    <font>
      <b/>
      <sz val="11"/>
      <name val="Trebuchet MS"/>
      <charset val="238"/>
    </font>
    <font>
      <sz val="9"/>
      <name val="Trebuchet MS"/>
      <charset val="238"/>
    </font>
    <font>
      <sz val="10"/>
      <name val="Trebuchet MS"/>
      <charset val="238"/>
    </font>
    <font>
      <sz val="11"/>
      <name val="Trebuchet MS"/>
      <charset val="238"/>
    </font>
    <font>
      <b/>
      <sz val="9"/>
      <name val="Trebuchet MS"/>
      <charset val="238"/>
    </font>
    <font>
      <u/>
      <sz val="11"/>
      <color theme="10"/>
      <name val="Calibri"/>
      <scheme val="minor"/>
    </font>
    <font>
      <i/>
      <sz val="9"/>
      <name val="Trebuchet MS"/>
      <charset val="238"/>
    </font>
  </fonts>
  <fills count="7">
    <fill>
      <patternFill patternType="none"/>
    </fill>
    <fill>
      <patternFill patternType="gray125"/>
    </fill>
    <fill>
      <patternFill patternType="none"/>
    </fill>
    <fill>
      <patternFill patternType="solid">
        <fgColor rgb="FFFAE682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37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/>
      <right style="thin">
        <color rgb="FF000000"/>
      </right>
      <top style="hair">
        <color rgb="FF969696"/>
      </top>
      <bottom/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4" fillId="0" borderId="0" applyNumberFormat="0" applyFill="0" applyBorder="0" applyAlignment="0" applyProtection="0"/>
  </cellStyleXfs>
  <cellXfs count="399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/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2" fillId="3" borderId="0" xfId="0" applyFont="1" applyFill="1" applyAlignment="1" applyProtection="1">
      <alignment horizontal="left" vertical="center"/>
    </xf>
    <xf numFmtId="0" fontId="13" fillId="3" borderId="0" xfId="0" applyFont="1" applyFill="1" applyAlignment="1" applyProtection="1">
      <alignment vertical="center"/>
    </xf>
    <xf numFmtId="0" fontId="14" fillId="3" borderId="0" xfId="0" applyFont="1" applyFill="1" applyAlignment="1" applyProtection="1">
      <alignment horizontal="left" vertical="center"/>
    </xf>
    <xf numFmtId="0" fontId="15" fillId="3" borderId="0" xfId="1" applyFont="1" applyFill="1" applyAlignment="1" applyProtection="1">
      <alignment vertical="center"/>
    </xf>
    <xf numFmtId="0" fontId="44" fillId="3" borderId="0" xfId="1" applyFill="1"/>
    <xf numFmtId="0" fontId="0" fillId="3" borderId="0" xfId="0" applyFill="1"/>
    <xf numFmtId="0" fontId="12" fillId="3" borderId="0" xfId="0" applyFont="1" applyFill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 applyProtection="1"/>
    <xf numFmtId="0" fontId="0" fillId="0" borderId="5" xfId="0" applyBorder="1" applyProtection="1"/>
    <xf numFmtId="0" fontId="0" fillId="0" borderId="0" xfId="0" applyBorder="1" applyProtection="1"/>
    <xf numFmtId="0" fontId="16" fillId="0" borderId="0" xfId="0" applyFont="1" applyBorder="1" applyAlignment="1" applyProtection="1">
      <alignment horizontal="left" vertical="center"/>
    </xf>
    <xf numFmtId="0" fontId="0" fillId="0" borderId="6" xfId="0" applyBorder="1" applyProtection="1"/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Border="1" applyAlignment="1" applyProtection="1">
      <alignment horizontal="left" vertical="top"/>
    </xf>
    <xf numFmtId="0" fontId="2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top"/>
    </xf>
    <xf numFmtId="0" fontId="19" fillId="0" borderId="0" xfId="0" applyFont="1" applyBorder="1" applyAlignment="1" applyProtection="1">
      <alignment horizontal="left" vertical="center"/>
    </xf>
    <xf numFmtId="0" fontId="2" fillId="4" borderId="0" xfId="0" applyFont="1" applyFill="1" applyBorder="1" applyAlignment="1" applyProtection="1">
      <alignment horizontal="left" vertical="center"/>
      <protection locked="0"/>
    </xf>
    <xf numFmtId="49" fontId="2" fillId="4" borderId="0" xfId="0" applyNumberFormat="1" applyFont="1" applyFill="1" applyBorder="1" applyAlignment="1" applyProtection="1">
      <alignment horizontal="left" vertical="center"/>
      <protection locked="0"/>
    </xf>
    <xf numFmtId="0" fontId="0" fillId="0" borderId="7" xfId="0" applyBorder="1" applyProtection="1"/>
    <xf numFmtId="0" fontId="0" fillId="0" borderId="5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21" fillId="0" borderId="8" xfId="0" applyFont="1" applyBorder="1" applyAlignment="1" applyProtection="1">
      <alignment horizontal="left" vertical="center"/>
    </xf>
    <xf numFmtId="0" fontId="0" fillId="0" borderId="8" xfId="0" applyFont="1" applyBorder="1" applyAlignment="1" applyProtection="1">
      <alignment vertical="center"/>
    </xf>
    <xf numFmtId="0" fontId="0" fillId="0" borderId="6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</xf>
    <xf numFmtId="0" fontId="1" fillId="0" borderId="5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left" vertical="center"/>
    </xf>
    <xf numFmtId="0" fontId="1" fillId="0" borderId="6" xfId="0" applyFont="1" applyBorder="1" applyAlignment="1" applyProtection="1">
      <alignment vertical="center"/>
    </xf>
    <xf numFmtId="0" fontId="0" fillId="5" borderId="0" xfId="0" applyFont="1" applyFill="1" applyBorder="1" applyAlignment="1" applyProtection="1">
      <alignment vertical="center"/>
    </xf>
    <xf numFmtId="0" fontId="3" fillId="5" borderId="9" xfId="0" applyFont="1" applyFill="1" applyBorder="1" applyAlignment="1" applyProtection="1">
      <alignment horizontal="left" vertical="center"/>
    </xf>
    <xf numFmtId="0" fontId="0" fillId="5" borderId="10" xfId="0" applyFont="1" applyFill="1" applyBorder="1" applyAlignment="1" applyProtection="1">
      <alignment vertical="center"/>
    </xf>
    <xf numFmtId="0" fontId="3" fillId="5" borderId="10" xfId="0" applyFont="1" applyFill="1" applyBorder="1" applyAlignment="1" applyProtection="1">
      <alignment horizontal="center" vertical="center"/>
    </xf>
    <xf numFmtId="0" fontId="0" fillId="5" borderId="6" xfId="0" applyFont="1" applyFill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0" fillId="0" borderId="14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5" xfId="0" applyFont="1" applyBorder="1" applyAlignment="1">
      <alignment vertical="center"/>
    </xf>
    <xf numFmtId="0" fontId="16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vertical="center"/>
    </xf>
    <xf numFmtId="0" fontId="2" fillId="0" borderId="5" xfId="0" applyFont="1" applyBorder="1" applyAlignment="1" applyProtection="1">
      <alignment vertical="center"/>
    </xf>
    <xf numFmtId="0" fontId="19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2" fillId="0" borderId="5" xfId="0" applyFont="1" applyBorder="1" applyAlignment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5" xfId="0" applyFont="1" applyBorder="1" applyAlignment="1">
      <alignment vertical="center"/>
    </xf>
    <xf numFmtId="0" fontId="22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19" xfId="0" applyFont="1" applyBorder="1" applyAlignment="1" applyProtection="1">
      <alignment vertical="center"/>
    </xf>
    <xf numFmtId="0" fontId="0" fillId="6" borderId="10" xfId="0" applyFont="1" applyFill="1" applyBorder="1" applyAlignment="1" applyProtection="1">
      <alignment vertical="center"/>
    </xf>
    <xf numFmtId="0" fontId="2" fillId="6" borderId="11" xfId="0" applyFont="1" applyFill="1" applyBorder="1" applyAlignment="1" applyProtection="1">
      <alignment horizontal="center" vertical="center"/>
    </xf>
    <xf numFmtId="0" fontId="19" fillId="0" borderId="20" xfId="0" applyFont="1" applyBorder="1" applyAlignment="1" applyProtection="1">
      <alignment horizontal="center" vertical="center" wrapText="1"/>
    </xf>
    <xf numFmtId="0" fontId="19" fillId="0" borderId="21" xfId="0" applyFont="1" applyBorder="1" applyAlignment="1" applyProtection="1">
      <alignment horizontal="center" vertical="center" wrapText="1"/>
    </xf>
    <xf numFmtId="0" fontId="19" fillId="0" borderId="22" xfId="0" applyFont="1" applyBorder="1" applyAlignment="1" applyProtection="1">
      <alignment horizontal="center" vertical="center" wrapText="1"/>
    </xf>
    <xf numFmtId="0" fontId="0" fillId="0" borderId="15" xfId="0" applyFont="1" applyBorder="1" applyAlignment="1" applyProtection="1">
      <alignment vertical="center"/>
    </xf>
    <xf numFmtId="0" fontId="0" fillId="0" borderId="16" xfId="0" applyFont="1" applyBorder="1" applyAlignment="1" applyProtection="1">
      <alignment vertical="center"/>
    </xf>
    <xf numFmtId="0" fontId="0" fillId="0" borderId="17" xfId="0" applyFont="1" applyBorder="1" applyAlignment="1" applyProtection="1">
      <alignment vertical="center"/>
    </xf>
    <xf numFmtId="0" fontId="24" fillId="0" borderId="0" xfId="0" applyFont="1" applyAlignment="1" applyProtection="1">
      <alignment horizontal="left" vertical="center"/>
    </xf>
    <xf numFmtId="0" fontId="24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4" fontId="23" fillId="0" borderId="18" xfId="0" applyNumberFormat="1" applyFont="1" applyBorder="1" applyAlignment="1" applyProtection="1">
      <alignment vertical="center"/>
    </xf>
    <xf numFmtId="4" fontId="23" fillId="0" borderId="0" xfId="0" applyNumberFormat="1" applyFont="1" applyBorder="1" applyAlignment="1" applyProtection="1">
      <alignment vertical="center"/>
    </xf>
    <xf numFmtId="166" fontId="23" fillId="0" borderId="0" xfId="0" applyNumberFormat="1" applyFont="1" applyBorder="1" applyAlignment="1" applyProtection="1">
      <alignment vertical="center"/>
    </xf>
    <xf numFmtId="4" fontId="23" fillId="0" borderId="19" xfId="0" applyNumberFormat="1" applyFont="1" applyBorder="1" applyAlignment="1" applyProtection="1">
      <alignment vertical="center"/>
    </xf>
    <xf numFmtId="0" fontId="3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1" applyFont="1" applyAlignment="1">
      <alignment horizontal="center" vertical="center"/>
    </xf>
    <xf numFmtId="0" fontId="4" fillId="0" borderId="5" xfId="0" applyFont="1" applyBorder="1" applyAlignment="1" applyProtection="1">
      <alignment vertical="center"/>
    </xf>
    <xf numFmtId="0" fontId="27" fillId="0" borderId="0" xfId="0" applyFont="1" applyAlignment="1" applyProtection="1">
      <alignment vertical="center"/>
    </xf>
    <xf numFmtId="0" fontId="28" fillId="0" borderId="0" xfId="0" applyFont="1" applyAlignment="1" applyProtection="1">
      <alignment vertical="center"/>
    </xf>
    <xf numFmtId="0" fontId="29" fillId="0" borderId="0" xfId="0" applyFont="1" applyAlignment="1" applyProtection="1">
      <alignment horizontal="center" vertical="center"/>
    </xf>
    <xf numFmtId="0" fontId="4" fillId="0" borderId="5" xfId="0" applyFont="1" applyBorder="1" applyAlignment="1">
      <alignment vertical="center"/>
    </xf>
    <xf numFmtId="4" fontId="30" fillId="0" borderId="18" xfId="0" applyNumberFormat="1" applyFont="1" applyBorder="1" applyAlignment="1" applyProtection="1">
      <alignment vertical="center"/>
    </xf>
    <xf numFmtId="4" fontId="30" fillId="0" borderId="0" xfId="0" applyNumberFormat="1" applyFont="1" applyBorder="1" applyAlignment="1" applyProtection="1">
      <alignment vertical="center"/>
    </xf>
    <xf numFmtId="166" fontId="30" fillId="0" borderId="0" xfId="0" applyNumberFormat="1" applyFont="1" applyBorder="1" applyAlignment="1" applyProtection="1">
      <alignment vertical="center"/>
    </xf>
    <xf numFmtId="4" fontId="30" fillId="0" borderId="19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4" fontId="30" fillId="0" borderId="23" xfId="0" applyNumberFormat="1" applyFont="1" applyBorder="1" applyAlignment="1" applyProtection="1">
      <alignment vertical="center"/>
    </xf>
    <xf numFmtId="4" fontId="30" fillId="0" borderId="24" xfId="0" applyNumberFormat="1" applyFont="1" applyBorder="1" applyAlignment="1" applyProtection="1">
      <alignment vertical="center"/>
    </xf>
    <xf numFmtId="166" fontId="30" fillId="0" borderId="24" xfId="0" applyNumberFormat="1" applyFont="1" applyBorder="1" applyAlignment="1" applyProtection="1">
      <alignment vertical="center"/>
    </xf>
    <xf numFmtId="4" fontId="30" fillId="0" borderId="25" xfId="0" applyNumberFormat="1" applyFont="1" applyBorder="1" applyAlignment="1" applyProtection="1">
      <alignment vertical="center"/>
    </xf>
    <xf numFmtId="0" fontId="0" fillId="0" borderId="0" xfId="0" applyProtection="1">
      <protection locked="0"/>
    </xf>
    <xf numFmtId="0" fontId="13" fillId="3" borderId="0" xfId="0" applyFont="1" applyFill="1" applyAlignment="1">
      <alignment vertical="center"/>
    </xf>
    <xf numFmtId="0" fontId="14" fillId="3" borderId="0" xfId="0" applyFont="1" applyFill="1" applyAlignment="1">
      <alignment horizontal="left" vertical="center"/>
    </xf>
    <xf numFmtId="0" fontId="31" fillId="3" borderId="0" xfId="1" applyFont="1" applyFill="1" applyAlignment="1">
      <alignment vertical="center"/>
    </xf>
    <xf numFmtId="0" fontId="13" fillId="3" borderId="0" xfId="0" applyFont="1" applyFill="1" applyAlignment="1" applyProtection="1">
      <alignment vertical="center"/>
      <protection locked="0"/>
    </xf>
    <xf numFmtId="0" fontId="0" fillId="0" borderId="3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9" fillId="0" borderId="0" xfId="0" applyFont="1" applyBorder="1" applyAlignment="1" applyProtection="1">
      <alignment horizontal="left" vertical="center"/>
      <protection locked="0"/>
    </xf>
    <xf numFmtId="165" fontId="2" fillId="0" borderId="0" xfId="0" applyNumberFormat="1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 wrapText="1"/>
    </xf>
    <xf numFmtId="0" fontId="0" fillId="0" borderId="0" xfId="0" applyFont="1" applyBorder="1" applyAlignment="1" applyProtection="1">
      <alignment vertical="center" wrapText="1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6" xfId="0" applyFont="1" applyBorder="1" applyAlignment="1" applyProtection="1">
      <alignment vertical="center" wrapText="1"/>
    </xf>
    <xf numFmtId="0" fontId="0" fillId="0" borderId="16" xfId="0" applyFont="1" applyBorder="1" applyAlignment="1" applyProtection="1">
      <alignment vertical="center"/>
      <protection locked="0"/>
    </xf>
    <xf numFmtId="0" fontId="0" fillId="0" borderId="26" xfId="0" applyFont="1" applyBorder="1" applyAlignment="1" applyProtection="1">
      <alignment vertical="center"/>
    </xf>
    <xf numFmtId="0" fontId="21" fillId="0" borderId="0" xfId="0" applyFont="1" applyBorder="1" applyAlignment="1" applyProtection="1">
      <alignment horizontal="left" vertical="center"/>
    </xf>
    <xf numFmtId="4" fontId="24" fillId="0" borderId="0" xfId="0" applyNumberFormat="1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164" fontId="1" fillId="0" borderId="0" xfId="0" applyNumberFormat="1" applyFont="1" applyBorder="1" applyAlignment="1" applyProtection="1">
      <alignment horizontal="right" vertical="center"/>
      <protection locked="0"/>
    </xf>
    <xf numFmtId="0" fontId="0" fillId="6" borderId="0" xfId="0" applyFont="1" applyFill="1" applyBorder="1" applyAlignment="1" applyProtection="1">
      <alignment vertical="center"/>
    </xf>
    <xf numFmtId="0" fontId="3" fillId="6" borderId="9" xfId="0" applyFont="1" applyFill="1" applyBorder="1" applyAlignment="1" applyProtection="1">
      <alignment horizontal="left" vertical="center"/>
    </xf>
    <xf numFmtId="0" fontId="3" fillId="6" borderId="10" xfId="0" applyFont="1" applyFill="1" applyBorder="1" applyAlignment="1" applyProtection="1">
      <alignment horizontal="right" vertical="center"/>
    </xf>
    <xf numFmtId="0" fontId="3" fillId="6" borderId="10" xfId="0" applyFont="1" applyFill="1" applyBorder="1" applyAlignment="1" applyProtection="1">
      <alignment horizontal="center" vertical="center"/>
    </xf>
    <xf numFmtId="0" fontId="0" fillId="6" borderId="10" xfId="0" applyFont="1" applyFill="1" applyBorder="1" applyAlignment="1" applyProtection="1">
      <alignment vertical="center"/>
      <protection locked="0"/>
    </xf>
    <xf numFmtId="4" fontId="3" fillId="6" borderId="10" xfId="0" applyNumberFormat="1" applyFont="1" applyFill="1" applyBorder="1" applyAlignment="1" applyProtection="1">
      <alignment vertical="center"/>
    </xf>
    <xf numFmtId="0" fontId="0" fillId="6" borderId="27" xfId="0" applyFont="1" applyFill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4" xfId="0" applyFont="1" applyBorder="1" applyAlignment="1">
      <alignment vertical="center"/>
    </xf>
    <xf numFmtId="0" fontId="2" fillId="6" borderId="0" xfId="0" applyFont="1" applyFill="1" applyBorder="1" applyAlignment="1" applyProtection="1">
      <alignment horizontal="left" vertical="center"/>
    </xf>
    <xf numFmtId="0" fontId="0" fillId="6" borderId="0" xfId="0" applyFont="1" applyFill="1" applyBorder="1" applyAlignment="1" applyProtection="1">
      <alignment vertical="center"/>
      <protection locked="0"/>
    </xf>
    <xf numFmtId="0" fontId="2" fillId="6" borderId="0" xfId="0" applyFont="1" applyFill="1" applyBorder="1" applyAlignment="1" applyProtection="1">
      <alignment horizontal="right" vertical="center"/>
    </xf>
    <xf numFmtId="0" fontId="0" fillId="6" borderId="6" xfId="0" applyFont="1" applyFill="1" applyBorder="1" applyAlignment="1" applyProtection="1">
      <alignment vertical="center"/>
    </xf>
    <xf numFmtId="0" fontId="32" fillId="0" borderId="0" xfId="0" applyFont="1" applyBorder="1" applyAlignment="1" applyProtection="1">
      <alignment horizontal="left" vertical="center"/>
    </xf>
    <xf numFmtId="0" fontId="5" fillId="0" borderId="5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24" xfId="0" applyFont="1" applyBorder="1" applyAlignment="1" applyProtection="1">
      <alignment horizontal="left" vertical="center"/>
    </xf>
    <xf numFmtId="0" fontId="5" fillId="0" borderId="24" xfId="0" applyFont="1" applyBorder="1" applyAlignment="1" applyProtection="1">
      <alignment vertical="center"/>
    </xf>
    <xf numFmtId="0" fontId="5" fillId="0" borderId="24" xfId="0" applyFont="1" applyBorder="1" applyAlignment="1" applyProtection="1">
      <alignment vertical="center"/>
      <protection locked="0"/>
    </xf>
    <xf numFmtId="4" fontId="5" fillId="0" borderId="24" xfId="0" applyNumberFormat="1" applyFont="1" applyBorder="1" applyAlignment="1" applyProtection="1">
      <alignment vertical="center"/>
    </xf>
    <xf numFmtId="0" fontId="5" fillId="0" borderId="6" xfId="0" applyFont="1" applyBorder="1" applyAlignment="1" applyProtection="1">
      <alignment vertical="center"/>
    </xf>
    <xf numFmtId="0" fontId="6" fillId="0" borderId="5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6" fillId="0" borderId="24" xfId="0" applyFont="1" applyBorder="1" applyAlignment="1" applyProtection="1">
      <alignment horizontal="left" vertical="center"/>
    </xf>
    <xf numFmtId="0" fontId="6" fillId="0" borderId="24" xfId="0" applyFont="1" applyBorder="1" applyAlignment="1" applyProtection="1">
      <alignment vertical="center"/>
    </xf>
    <xf numFmtId="0" fontId="6" fillId="0" borderId="24" xfId="0" applyFont="1" applyBorder="1" applyAlignment="1" applyProtection="1">
      <alignment vertical="center"/>
      <protection locked="0"/>
    </xf>
    <xf numFmtId="4" fontId="6" fillId="0" borderId="24" xfId="0" applyNumberFormat="1" applyFont="1" applyBorder="1" applyAlignment="1" applyProtection="1">
      <alignment vertical="center"/>
    </xf>
    <xf numFmtId="0" fontId="6" fillId="0" borderId="6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</xf>
    <xf numFmtId="0" fontId="19" fillId="0" borderId="0" xfId="0" applyFont="1" applyAlignment="1" applyProtection="1">
      <alignment horizontal="left" vertical="center"/>
      <protection locked="0"/>
    </xf>
    <xf numFmtId="0" fontId="0" fillId="0" borderId="5" xfId="0" applyFont="1" applyBorder="1" applyAlignment="1" applyProtection="1">
      <alignment horizontal="center" vertical="center" wrapText="1"/>
    </xf>
    <xf numFmtId="0" fontId="2" fillId="6" borderId="20" xfId="0" applyFont="1" applyFill="1" applyBorder="1" applyAlignment="1" applyProtection="1">
      <alignment horizontal="center" vertical="center" wrapText="1"/>
    </xf>
    <xf numFmtId="0" fontId="2" fillId="6" borderId="21" xfId="0" applyFont="1" applyFill="1" applyBorder="1" applyAlignment="1" applyProtection="1">
      <alignment horizontal="center" vertical="center" wrapText="1"/>
    </xf>
    <xf numFmtId="0" fontId="2" fillId="6" borderId="21" xfId="0" applyFont="1" applyFill="1" applyBorder="1" applyAlignment="1" applyProtection="1">
      <alignment horizontal="center" vertical="center" wrapText="1"/>
      <protection locked="0"/>
    </xf>
    <xf numFmtId="0" fontId="2" fillId="6" borderId="22" xfId="0" applyFont="1" applyFill="1" applyBorder="1" applyAlignment="1" applyProtection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4" fontId="24" fillId="0" borderId="0" xfId="0" applyNumberFormat="1" applyFont="1" applyAlignment="1" applyProtection="1"/>
    <xf numFmtId="166" fontId="33" fillId="0" borderId="16" xfId="0" applyNumberFormat="1" applyFont="1" applyBorder="1" applyAlignment="1" applyProtection="1"/>
    <xf numFmtId="166" fontId="33" fillId="0" borderId="17" xfId="0" applyNumberFormat="1" applyFont="1" applyBorder="1" applyAlignment="1" applyProtection="1"/>
    <xf numFmtId="4" fontId="34" fillId="0" borderId="0" xfId="0" applyNumberFormat="1" applyFont="1" applyAlignment="1">
      <alignment vertical="center"/>
    </xf>
    <xf numFmtId="0" fontId="7" fillId="0" borderId="5" xfId="0" applyFont="1" applyBorder="1" applyAlignment="1" applyProtection="1"/>
    <xf numFmtId="0" fontId="7" fillId="0" borderId="0" xfId="0" applyFont="1" applyAlignment="1" applyProtection="1"/>
    <xf numFmtId="0" fontId="7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left"/>
    </xf>
    <xf numFmtId="0" fontId="7" fillId="0" borderId="0" xfId="0" applyFont="1" applyAlignment="1" applyProtection="1">
      <protection locked="0"/>
    </xf>
    <xf numFmtId="4" fontId="5" fillId="0" borderId="0" xfId="0" applyNumberFormat="1" applyFont="1" applyAlignment="1" applyProtection="1"/>
    <xf numFmtId="0" fontId="7" fillId="0" borderId="5" xfId="0" applyFont="1" applyBorder="1" applyAlignment="1"/>
    <xf numFmtId="0" fontId="7" fillId="0" borderId="18" xfId="0" applyFont="1" applyBorder="1" applyAlignment="1" applyProtection="1"/>
    <xf numFmtId="0" fontId="7" fillId="0" borderId="0" xfId="0" applyFont="1" applyBorder="1" applyAlignment="1" applyProtection="1"/>
    <xf numFmtId="166" fontId="7" fillId="0" borderId="0" xfId="0" applyNumberFormat="1" applyFont="1" applyBorder="1" applyAlignment="1" applyProtection="1"/>
    <xf numFmtId="166" fontId="7" fillId="0" borderId="19" xfId="0" applyNumberFormat="1" applyFont="1" applyBorder="1" applyAlignment="1" applyProtection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vertical="center"/>
    </xf>
    <xf numFmtId="0" fontId="6" fillId="0" borderId="0" xfId="0" applyFont="1" applyAlignment="1" applyProtection="1">
      <alignment horizontal="left"/>
    </xf>
    <xf numFmtId="4" fontId="6" fillId="0" borderId="0" xfId="0" applyNumberFormat="1" applyFont="1" applyAlignment="1" applyProtection="1"/>
    <xf numFmtId="0" fontId="0" fillId="0" borderId="28" xfId="0" applyFont="1" applyBorder="1" applyAlignment="1" applyProtection="1">
      <alignment horizontal="center" vertical="center"/>
    </xf>
    <xf numFmtId="49" fontId="0" fillId="0" borderId="28" xfId="0" applyNumberFormat="1" applyFont="1" applyBorder="1" applyAlignment="1" applyProtection="1">
      <alignment horizontal="left" vertical="center" wrapText="1"/>
    </xf>
    <xf numFmtId="0" fontId="0" fillId="0" borderId="28" xfId="0" applyFont="1" applyBorder="1" applyAlignment="1" applyProtection="1">
      <alignment horizontal="left" vertical="center" wrapText="1"/>
    </xf>
    <xf numFmtId="0" fontId="0" fillId="0" borderId="28" xfId="0" applyFont="1" applyBorder="1" applyAlignment="1" applyProtection="1">
      <alignment horizontal="center" vertical="center" wrapText="1"/>
    </xf>
    <xf numFmtId="167" fontId="0" fillId="0" borderId="28" xfId="0" applyNumberFormat="1" applyFont="1" applyBorder="1" applyAlignment="1" applyProtection="1">
      <alignment vertical="center"/>
    </xf>
    <xf numFmtId="4" fontId="0" fillId="4" borderId="28" xfId="0" applyNumberFormat="1" applyFont="1" applyFill="1" applyBorder="1" applyAlignment="1" applyProtection="1">
      <alignment vertical="center"/>
      <protection locked="0"/>
    </xf>
    <xf numFmtId="4" fontId="0" fillId="0" borderId="28" xfId="0" applyNumberFormat="1" applyFont="1" applyBorder="1" applyAlignment="1" applyProtection="1">
      <alignment vertical="center"/>
    </xf>
    <xf numFmtId="0" fontId="1" fillId="4" borderId="28" xfId="0" applyFont="1" applyFill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center" vertical="center"/>
    </xf>
    <xf numFmtId="166" fontId="1" fillId="0" borderId="0" xfId="0" applyNumberFormat="1" applyFont="1" applyBorder="1" applyAlignment="1" applyProtection="1">
      <alignment vertical="center"/>
    </xf>
    <xf numFmtId="166" fontId="1" fillId="0" borderId="19" xfId="0" applyNumberFormat="1" applyFont="1" applyBorder="1" applyAlignment="1" applyProtection="1">
      <alignment vertical="center"/>
    </xf>
    <xf numFmtId="4" fontId="0" fillId="0" borderId="0" xfId="0" applyNumberFormat="1" applyFont="1" applyAlignment="1">
      <alignment vertical="center"/>
    </xf>
    <xf numFmtId="0" fontId="8" fillId="0" borderId="5" xfId="0" applyFont="1" applyBorder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35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horizontal="left" vertical="center" wrapText="1"/>
    </xf>
    <xf numFmtId="167" fontId="8" fillId="0" borderId="0" xfId="0" applyNumberFormat="1" applyFont="1" applyAlignment="1" applyProtection="1">
      <alignment vertical="center"/>
    </xf>
    <xf numFmtId="0" fontId="8" fillId="0" borderId="0" xfId="0" applyFont="1" applyAlignment="1" applyProtection="1">
      <alignment vertical="center"/>
      <protection locked="0"/>
    </xf>
    <xf numFmtId="0" fontId="8" fillId="0" borderId="5" xfId="0" applyFont="1" applyBorder="1" applyAlignment="1">
      <alignment vertical="center"/>
    </xf>
    <xf numFmtId="0" fontId="8" fillId="0" borderId="18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8" fillId="0" borderId="19" xfId="0" applyFont="1" applyBorder="1" applyAlignment="1" applyProtection="1">
      <alignment vertical="center"/>
    </xf>
    <xf numFmtId="0" fontId="8" fillId="0" borderId="0" xfId="0" applyFont="1" applyAlignment="1">
      <alignment horizontal="left" vertical="center"/>
    </xf>
    <xf numFmtId="0" fontId="9" fillId="0" borderId="5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167" fontId="9" fillId="0" borderId="0" xfId="0" applyNumberFormat="1" applyFont="1" applyAlignment="1" applyProtection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5" xfId="0" applyFont="1" applyBorder="1" applyAlignment="1">
      <alignment vertical="center"/>
    </xf>
    <xf numFmtId="0" fontId="9" fillId="0" borderId="18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9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5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0" fontId="10" fillId="0" borderId="0" xfId="0" applyFont="1" applyAlignment="1" applyProtection="1">
      <alignment vertical="center"/>
      <protection locked="0"/>
    </xf>
    <xf numFmtId="0" fontId="10" fillId="0" borderId="5" xfId="0" applyFont="1" applyBorder="1" applyAlignment="1">
      <alignment vertical="center"/>
    </xf>
    <xf numFmtId="0" fontId="10" fillId="0" borderId="18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9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36" fillId="0" borderId="28" xfId="0" applyFont="1" applyBorder="1" applyAlignment="1" applyProtection="1">
      <alignment horizontal="center" vertical="center"/>
    </xf>
    <xf numFmtId="49" fontId="36" fillId="0" borderId="28" xfId="0" applyNumberFormat="1" applyFont="1" applyBorder="1" applyAlignment="1" applyProtection="1">
      <alignment horizontal="left" vertical="center" wrapText="1"/>
    </xf>
    <xf numFmtId="0" fontId="36" fillId="0" borderId="28" xfId="0" applyFont="1" applyBorder="1" applyAlignment="1" applyProtection="1">
      <alignment horizontal="left" vertical="center" wrapText="1"/>
    </xf>
    <xf numFmtId="0" fontId="36" fillId="0" borderId="28" xfId="0" applyFont="1" applyBorder="1" applyAlignment="1" applyProtection="1">
      <alignment horizontal="center" vertical="center" wrapText="1"/>
    </xf>
    <xf numFmtId="167" fontId="36" fillId="0" borderId="28" xfId="0" applyNumberFormat="1" applyFont="1" applyBorder="1" applyAlignment="1" applyProtection="1">
      <alignment vertical="center"/>
    </xf>
    <xf numFmtId="4" fontId="36" fillId="4" borderId="28" xfId="0" applyNumberFormat="1" applyFont="1" applyFill="1" applyBorder="1" applyAlignment="1" applyProtection="1">
      <alignment vertical="center"/>
      <protection locked="0"/>
    </xf>
    <xf numFmtId="4" fontId="36" fillId="0" borderId="28" xfId="0" applyNumberFormat="1" applyFont="1" applyBorder="1" applyAlignment="1" applyProtection="1">
      <alignment vertical="center"/>
    </xf>
    <xf numFmtId="0" fontId="36" fillId="0" borderId="5" xfId="0" applyFont="1" applyBorder="1" applyAlignment="1">
      <alignment vertical="center"/>
    </xf>
    <xf numFmtId="0" fontId="36" fillId="4" borderId="28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</xf>
    <xf numFmtId="167" fontId="0" fillId="4" borderId="28" xfId="0" applyNumberFormat="1" applyFont="1" applyFill="1" applyBorder="1" applyAlignment="1" applyProtection="1">
      <alignment vertical="center"/>
      <protection locked="0"/>
    </xf>
    <xf numFmtId="0" fontId="11" fillId="0" borderId="5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 wrapText="1"/>
    </xf>
    <xf numFmtId="167" fontId="11" fillId="0" borderId="0" xfId="0" applyNumberFormat="1" applyFont="1" applyAlignment="1" applyProtection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5" xfId="0" applyFont="1" applyBorder="1" applyAlignment="1">
      <alignment vertical="center"/>
    </xf>
    <xf numFmtId="0" fontId="11" fillId="0" borderId="18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19" xfId="0" applyFont="1" applyBorder="1" applyAlignment="1" applyProtection="1">
      <alignment vertical="center"/>
    </xf>
    <xf numFmtId="0" fontId="11" fillId="0" borderId="0" xfId="0" applyFont="1" applyAlignment="1">
      <alignment horizontal="left" vertical="center"/>
    </xf>
    <xf numFmtId="0" fontId="9" fillId="0" borderId="23" xfId="0" applyFont="1" applyBorder="1" applyAlignment="1" applyProtection="1">
      <alignment vertical="center"/>
    </xf>
    <xf numFmtId="0" fontId="9" fillId="0" borderId="24" xfId="0" applyFont="1" applyBorder="1" applyAlignment="1" applyProtection="1">
      <alignment vertical="center"/>
    </xf>
    <xf numFmtId="0" fontId="9" fillId="0" borderId="25" xfId="0" applyFont="1" applyBorder="1" applyAlignment="1" applyProtection="1">
      <alignment vertical="center"/>
    </xf>
    <xf numFmtId="0" fontId="1" fillId="0" borderId="24" xfId="0" applyFont="1" applyBorder="1" applyAlignment="1" applyProtection="1">
      <alignment horizontal="center" vertical="center"/>
    </xf>
    <xf numFmtId="0" fontId="0" fillId="0" borderId="24" xfId="0" applyFont="1" applyBorder="1" applyAlignment="1" applyProtection="1">
      <alignment vertical="center"/>
    </xf>
    <xf numFmtId="166" fontId="1" fillId="0" borderId="24" xfId="0" applyNumberFormat="1" applyFont="1" applyBorder="1" applyAlignment="1" applyProtection="1">
      <alignment vertical="center"/>
    </xf>
    <xf numFmtId="166" fontId="1" fillId="0" borderId="25" xfId="0" applyNumberFormat="1" applyFont="1" applyBorder="1" applyAlignment="1" applyProtection="1">
      <alignment vertical="center"/>
    </xf>
    <xf numFmtId="0" fontId="0" fillId="0" borderId="0" xfId="0" applyAlignment="1" applyProtection="1">
      <alignment vertical="top"/>
      <protection locked="0"/>
    </xf>
    <xf numFmtId="0" fontId="37" fillId="0" borderId="29" xfId="0" applyFont="1" applyBorder="1" applyAlignment="1" applyProtection="1">
      <alignment vertical="center" wrapText="1"/>
      <protection locked="0"/>
    </xf>
    <xf numFmtId="0" fontId="37" fillId="0" borderId="30" xfId="0" applyFont="1" applyBorder="1" applyAlignment="1" applyProtection="1">
      <alignment vertical="center" wrapText="1"/>
      <protection locked="0"/>
    </xf>
    <xf numFmtId="0" fontId="37" fillId="0" borderId="31" xfId="0" applyFont="1" applyBorder="1" applyAlignment="1" applyProtection="1">
      <alignment vertical="center" wrapText="1"/>
      <protection locked="0"/>
    </xf>
    <xf numFmtId="0" fontId="37" fillId="0" borderId="32" xfId="0" applyFont="1" applyBorder="1" applyAlignment="1" applyProtection="1">
      <alignment horizontal="center" vertical="center" wrapText="1"/>
      <protection locked="0"/>
    </xf>
    <xf numFmtId="0" fontId="37" fillId="0" borderId="33" xfId="0" applyFont="1" applyBorder="1" applyAlignment="1" applyProtection="1">
      <alignment horizontal="center" vertical="center" wrapText="1"/>
      <protection locked="0"/>
    </xf>
    <xf numFmtId="0" fontId="37" fillId="0" borderId="32" xfId="0" applyFont="1" applyBorder="1" applyAlignment="1" applyProtection="1">
      <alignment vertical="center" wrapText="1"/>
      <protection locked="0"/>
    </xf>
    <xf numFmtId="0" fontId="37" fillId="0" borderId="33" xfId="0" applyFont="1" applyBorder="1" applyAlignment="1" applyProtection="1">
      <alignment vertical="center" wrapText="1"/>
      <protection locked="0"/>
    </xf>
    <xf numFmtId="0" fontId="39" fillId="0" borderId="1" xfId="0" applyFont="1" applyBorder="1" applyAlignment="1" applyProtection="1">
      <alignment horizontal="left" vertical="center" wrapText="1"/>
      <protection locked="0"/>
    </xf>
    <xf numFmtId="0" fontId="40" fillId="0" borderId="1" xfId="0" applyFont="1" applyBorder="1" applyAlignment="1" applyProtection="1">
      <alignment horizontal="left" vertical="center" wrapText="1"/>
      <protection locked="0"/>
    </xf>
    <xf numFmtId="0" fontId="40" fillId="0" borderId="32" xfId="0" applyFont="1" applyBorder="1" applyAlignment="1" applyProtection="1">
      <alignment vertical="center" wrapText="1"/>
      <protection locked="0"/>
    </xf>
    <xf numFmtId="0" fontId="40" fillId="0" borderId="1" xfId="0" applyFont="1" applyBorder="1" applyAlignment="1" applyProtection="1">
      <alignment vertical="center" wrapText="1"/>
      <protection locked="0"/>
    </xf>
    <xf numFmtId="0" fontId="40" fillId="0" borderId="1" xfId="0" applyFont="1" applyBorder="1" applyAlignment="1" applyProtection="1">
      <alignment vertical="center"/>
      <protection locked="0"/>
    </xf>
    <xf numFmtId="0" fontId="40" fillId="0" borderId="1" xfId="0" applyFont="1" applyBorder="1" applyAlignment="1" applyProtection="1">
      <alignment horizontal="left" vertical="center"/>
      <protection locked="0"/>
    </xf>
    <xf numFmtId="49" fontId="40" fillId="0" borderId="1" xfId="0" applyNumberFormat="1" applyFont="1" applyBorder="1" applyAlignment="1" applyProtection="1">
      <alignment vertical="center" wrapText="1"/>
      <protection locked="0"/>
    </xf>
    <xf numFmtId="0" fontId="37" fillId="0" borderId="35" xfId="0" applyFont="1" applyBorder="1" applyAlignment="1" applyProtection="1">
      <alignment vertical="center" wrapText="1"/>
      <protection locked="0"/>
    </xf>
    <xf numFmtId="0" fontId="41" fillId="0" borderId="34" xfId="0" applyFont="1" applyBorder="1" applyAlignment="1" applyProtection="1">
      <alignment vertical="center" wrapText="1"/>
      <protection locked="0"/>
    </xf>
    <xf numFmtId="0" fontId="37" fillId="0" borderId="36" xfId="0" applyFont="1" applyBorder="1" applyAlignment="1" applyProtection="1">
      <alignment vertical="center" wrapText="1"/>
      <protection locked="0"/>
    </xf>
    <xf numFmtId="0" fontId="37" fillId="0" borderId="1" xfId="0" applyFont="1" applyBorder="1" applyAlignment="1" applyProtection="1">
      <alignment vertical="top"/>
      <protection locked="0"/>
    </xf>
    <xf numFmtId="0" fontId="37" fillId="0" borderId="0" xfId="0" applyFont="1" applyAlignment="1" applyProtection="1">
      <alignment vertical="top"/>
      <protection locked="0"/>
    </xf>
    <xf numFmtId="0" fontId="37" fillId="0" borderId="29" xfId="0" applyFont="1" applyBorder="1" applyAlignment="1" applyProtection="1">
      <alignment horizontal="left" vertical="center"/>
      <protection locked="0"/>
    </xf>
    <xf numFmtId="0" fontId="37" fillId="0" borderId="30" xfId="0" applyFont="1" applyBorder="1" applyAlignment="1" applyProtection="1">
      <alignment horizontal="left" vertical="center"/>
      <protection locked="0"/>
    </xf>
    <xf numFmtId="0" fontId="37" fillId="0" borderId="31" xfId="0" applyFont="1" applyBorder="1" applyAlignment="1" applyProtection="1">
      <alignment horizontal="left" vertical="center"/>
      <protection locked="0"/>
    </xf>
    <xf numFmtId="0" fontId="37" fillId="0" borderId="32" xfId="0" applyFont="1" applyBorder="1" applyAlignment="1" applyProtection="1">
      <alignment horizontal="left" vertical="center"/>
      <protection locked="0"/>
    </xf>
    <xf numFmtId="0" fontId="37" fillId="0" borderId="33" xfId="0" applyFont="1" applyBorder="1" applyAlignment="1" applyProtection="1">
      <alignment horizontal="left" vertical="center"/>
      <protection locked="0"/>
    </xf>
    <xf numFmtId="0" fontId="39" fillId="0" borderId="1" xfId="0" applyFont="1" applyBorder="1" applyAlignment="1" applyProtection="1">
      <alignment horizontal="left" vertical="center"/>
      <protection locked="0"/>
    </xf>
    <xf numFmtId="0" fontId="42" fillId="0" borderId="0" xfId="0" applyFont="1" applyAlignment="1" applyProtection="1">
      <alignment horizontal="left" vertical="center"/>
      <protection locked="0"/>
    </xf>
    <xf numFmtId="0" fontId="39" fillId="0" borderId="34" xfId="0" applyFont="1" applyBorder="1" applyAlignment="1" applyProtection="1">
      <alignment horizontal="left" vertical="center"/>
      <protection locked="0"/>
    </xf>
    <xf numFmtId="0" fontId="39" fillId="0" borderId="34" xfId="0" applyFont="1" applyBorder="1" applyAlignment="1" applyProtection="1">
      <alignment horizontal="center" vertical="center"/>
      <protection locked="0"/>
    </xf>
    <xf numFmtId="0" fontId="42" fillId="0" borderId="34" xfId="0" applyFont="1" applyBorder="1" applyAlignment="1" applyProtection="1">
      <alignment horizontal="left" vertical="center"/>
      <protection locked="0"/>
    </xf>
    <xf numFmtId="0" fontId="43" fillId="0" borderId="1" xfId="0" applyFont="1" applyBorder="1" applyAlignment="1" applyProtection="1">
      <alignment horizontal="left" vertical="center"/>
      <protection locked="0"/>
    </xf>
    <xf numFmtId="0" fontId="40" fillId="0" borderId="0" xfId="0" applyFont="1" applyAlignment="1" applyProtection="1">
      <alignment horizontal="left" vertical="center"/>
      <protection locked="0"/>
    </xf>
    <xf numFmtId="0" fontId="40" fillId="0" borderId="1" xfId="0" applyFont="1" applyBorder="1" applyAlignment="1" applyProtection="1">
      <alignment horizontal="center" vertical="center"/>
      <protection locked="0"/>
    </xf>
    <xf numFmtId="0" fontId="40" fillId="0" borderId="32" xfId="0" applyFont="1" applyBorder="1" applyAlignment="1" applyProtection="1">
      <alignment horizontal="left" vertical="center"/>
      <protection locked="0"/>
    </xf>
    <xf numFmtId="0" fontId="40" fillId="2" borderId="1" xfId="0" applyFont="1" applyFill="1" applyBorder="1" applyAlignment="1" applyProtection="1">
      <alignment horizontal="left" vertical="center"/>
      <protection locked="0"/>
    </xf>
    <xf numFmtId="0" fontId="40" fillId="2" borderId="1" xfId="0" applyFont="1" applyFill="1" applyBorder="1" applyAlignment="1" applyProtection="1">
      <alignment horizontal="center" vertical="center"/>
      <protection locked="0"/>
    </xf>
    <xf numFmtId="0" fontId="37" fillId="0" borderId="35" xfId="0" applyFont="1" applyBorder="1" applyAlignment="1" applyProtection="1">
      <alignment horizontal="left" vertical="center"/>
      <protection locked="0"/>
    </xf>
    <xf numFmtId="0" fontId="41" fillId="0" borderId="34" xfId="0" applyFont="1" applyBorder="1" applyAlignment="1" applyProtection="1">
      <alignment horizontal="left" vertical="center"/>
      <protection locked="0"/>
    </xf>
    <xf numFmtId="0" fontId="37" fillId="0" borderId="36" xfId="0" applyFont="1" applyBorder="1" applyAlignment="1" applyProtection="1">
      <alignment horizontal="left" vertical="center"/>
      <protection locked="0"/>
    </xf>
    <xf numFmtId="0" fontId="37" fillId="0" borderId="1" xfId="0" applyFont="1" applyBorder="1" applyAlignment="1" applyProtection="1">
      <alignment horizontal="left" vertical="center"/>
      <protection locked="0"/>
    </xf>
    <xf numFmtId="0" fontId="41" fillId="0" borderId="1" xfId="0" applyFont="1" applyBorder="1" applyAlignment="1" applyProtection="1">
      <alignment horizontal="left" vertical="center"/>
      <protection locked="0"/>
    </xf>
    <xf numFmtId="0" fontId="42" fillId="0" borderId="1" xfId="0" applyFont="1" applyBorder="1" applyAlignment="1" applyProtection="1">
      <alignment horizontal="left" vertical="center"/>
      <protection locked="0"/>
    </xf>
    <xf numFmtId="0" fontId="40" fillId="0" borderId="34" xfId="0" applyFont="1" applyBorder="1" applyAlignment="1" applyProtection="1">
      <alignment horizontal="left" vertical="center"/>
      <protection locked="0"/>
    </xf>
    <xf numFmtId="0" fontId="37" fillId="0" borderId="1" xfId="0" applyFont="1" applyBorder="1" applyAlignment="1" applyProtection="1">
      <alignment horizontal="left" vertical="center" wrapText="1"/>
      <protection locked="0"/>
    </xf>
    <xf numFmtId="0" fontId="40" fillId="0" borderId="1" xfId="0" applyFont="1" applyBorder="1" applyAlignment="1" applyProtection="1">
      <alignment horizontal="center" vertical="center" wrapText="1"/>
      <protection locked="0"/>
    </xf>
    <xf numFmtId="0" fontId="37" fillId="0" borderId="29" xfId="0" applyFont="1" applyBorder="1" applyAlignment="1" applyProtection="1">
      <alignment horizontal="left" vertical="center" wrapText="1"/>
      <protection locked="0"/>
    </xf>
    <xf numFmtId="0" fontId="37" fillId="0" borderId="30" xfId="0" applyFont="1" applyBorder="1" applyAlignment="1" applyProtection="1">
      <alignment horizontal="left" vertical="center" wrapText="1"/>
      <protection locked="0"/>
    </xf>
    <xf numFmtId="0" fontId="37" fillId="0" borderId="31" xfId="0" applyFont="1" applyBorder="1" applyAlignment="1" applyProtection="1">
      <alignment horizontal="left" vertical="center" wrapText="1"/>
      <protection locked="0"/>
    </xf>
    <xf numFmtId="0" fontId="37" fillId="0" borderId="32" xfId="0" applyFont="1" applyBorder="1" applyAlignment="1" applyProtection="1">
      <alignment horizontal="left" vertical="center" wrapText="1"/>
      <protection locked="0"/>
    </xf>
    <xf numFmtId="0" fontId="37" fillId="0" borderId="33" xfId="0" applyFont="1" applyBorder="1" applyAlignment="1" applyProtection="1">
      <alignment horizontal="left" vertical="center" wrapText="1"/>
      <protection locked="0"/>
    </xf>
    <xf numFmtId="0" fontId="42" fillId="0" borderId="32" xfId="0" applyFont="1" applyBorder="1" applyAlignment="1" applyProtection="1">
      <alignment horizontal="left" vertical="center" wrapText="1"/>
      <protection locked="0"/>
    </xf>
    <xf numFmtId="0" fontId="42" fillId="0" borderId="33" xfId="0" applyFont="1" applyBorder="1" applyAlignment="1" applyProtection="1">
      <alignment horizontal="left" vertical="center" wrapText="1"/>
      <protection locked="0"/>
    </xf>
    <xf numFmtId="0" fontId="40" fillId="0" borderId="32" xfId="0" applyFont="1" applyBorder="1" applyAlignment="1" applyProtection="1">
      <alignment horizontal="left" vertical="center" wrapText="1"/>
      <protection locked="0"/>
    </xf>
    <xf numFmtId="0" fontId="40" fillId="0" borderId="33" xfId="0" applyFont="1" applyBorder="1" applyAlignment="1" applyProtection="1">
      <alignment horizontal="left" vertical="center" wrapText="1"/>
      <protection locked="0"/>
    </xf>
    <xf numFmtId="0" fontId="40" fillId="0" borderId="33" xfId="0" applyFont="1" applyBorder="1" applyAlignment="1" applyProtection="1">
      <alignment horizontal="left" vertical="center"/>
      <protection locked="0"/>
    </xf>
    <xf numFmtId="0" fontId="40" fillId="0" borderId="35" xfId="0" applyFont="1" applyBorder="1" applyAlignment="1" applyProtection="1">
      <alignment horizontal="left" vertical="center" wrapText="1"/>
      <protection locked="0"/>
    </xf>
    <xf numFmtId="0" fontId="40" fillId="0" borderId="34" xfId="0" applyFont="1" applyBorder="1" applyAlignment="1" applyProtection="1">
      <alignment horizontal="left" vertical="center" wrapText="1"/>
      <protection locked="0"/>
    </xf>
    <xf numFmtId="0" fontId="40" fillId="0" borderId="36" xfId="0" applyFont="1" applyBorder="1" applyAlignment="1" applyProtection="1">
      <alignment horizontal="left" vertical="center" wrapText="1"/>
      <protection locked="0"/>
    </xf>
    <xf numFmtId="0" fontId="40" fillId="0" borderId="1" xfId="0" applyFont="1" applyBorder="1" applyAlignment="1" applyProtection="1">
      <alignment horizontal="left" vertical="top"/>
      <protection locked="0"/>
    </xf>
    <xf numFmtId="0" fontId="40" fillId="0" borderId="1" xfId="0" applyFont="1" applyBorder="1" applyAlignment="1" applyProtection="1">
      <alignment horizontal="center" vertical="top"/>
      <protection locked="0"/>
    </xf>
    <xf numFmtId="0" fontId="40" fillId="0" borderId="35" xfId="0" applyFont="1" applyBorder="1" applyAlignment="1" applyProtection="1">
      <alignment horizontal="left" vertical="center"/>
      <protection locked="0"/>
    </xf>
    <xf numFmtId="0" fontId="40" fillId="0" borderId="36" xfId="0" applyFont="1" applyBorder="1" applyAlignment="1" applyProtection="1">
      <alignment horizontal="left" vertical="center"/>
      <protection locked="0"/>
    </xf>
    <xf numFmtId="0" fontId="42" fillId="0" borderId="0" xfId="0" applyFont="1" applyAlignment="1" applyProtection="1">
      <alignment vertical="center"/>
      <protection locked="0"/>
    </xf>
    <xf numFmtId="0" fontId="39" fillId="0" borderId="1" xfId="0" applyFont="1" applyBorder="1" applyAlignment="1" applyProtection="1">
      <alignment vertical="center"/>
      <protection locked="0"/>
    </xf>
    <xf numFmtId="0" fontId="42" fillId="0" borderId="34" xfId="0" applyFont="1" applyBorder="1" applyAlignment="1" applyProtection="1">
      <alignment vertical="center"/>
      <protection locked="0"/>
    </xf>
    <xf numFmtId="0" fontId="39" fillId="0" borderId="34" xfId="0" applyFont="1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top"/>
      <protection locked="0"/>
    </xf>
    <xf numFmtId="49" fontId="40" fillId="0" borderId="1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39" fillId="0" borderId="34" xfId="0" applyFont="1" applyBorder="1" applyAlignment="1" applyProtection="1">
      <alignment horizontal="left"/>
      <protection locked="0"/>
    </xf>
    <xf numFmtId="0" fontId="42" fillId="0" borderId="34" xfId="0" applyFont="1" applyBorder="1" applyAlignment="1" applyProtection="1">
      <protection locked="0"/>
    </xf>
    <xf numFmtId="0" fontId="37" fillId="0" borderId="32" xfId="0" applyFont="1" applyBorder="1" applyAlignment="1" applyProtection="1">
      <alignment vertical="top"/>
      <protection locked="0"/>
    </xf>
    <xf numFmtId="0" fontId="37" fillId="0" borderId="33" xfId="0" applyFont="1" applyBorder="1" applyAlignment="1" applyProtection="1">
      <alignment vertical="top"/>
      <protection locked="0"/>
    </xf>
    <xf numFmtId="0" fontId="37" fillId="0" borderId="1" xfId="0" applyFont="1" applyBorder="1" applyAlignment="1" applyProtection="1">
      <alignment horizontal="center" vertical="center"/>
      <protection locked="0"/>
    </xf>
    <xf numFmtId="0" fontId="37" fillId="0" borderId="1" xfId="0" applyFont="1" applyBorder="1" applyAlignment="1" applyProtection="1">
      <alignment horizontal="left" vertical="top"/>
      <protection locked="0"/>
    </xf>
    <xf numFmtId="0" fontId="37" fillId="0" borderId="35" xfId="0" applyFont="1" applyBorder="1" applyAlignment="1" applyProtection="1">
      <alignment vertical="top"/>
      <protection locked="0"/>
    </xf>
    <xf numFmtId="0" fontId="37" fillId="0" borderId="34" xfId="0" applyFont="1" applyBorder="1" applyAlignment="1" applyProtection="1">
      <alignment vertical="top"/>
      <protection locked="0"/>
    </xf>
    <xf numFmtId="0" fontId="37" fillId="0" borderId="36" xfId="0" applyFont="1" applyBorder="1" applyAlignment="1" applyProtection="1">
      <alignment vertical="top"/>
      <protection locked="0"/>
    </xf>
    <xf numFmtId="0" fontId="20" fillId="0" borderId="0" xfId="0" applyFont="1" applyAlignment="1">
      <alignment horizontal="left" vertical="top" wrapText="1"/>
    </xf>
    <xf numFmtId="0" fontId="20" fillId="0" borderId="0" xfId="0" applyFont="1" applyAlignment="1">
      <alignment horizontal="left" vertical="center"/>
    </xf>
    <xf numFmtId="0" fontId="2" fillId="0" borderId="0" xfId="0" applyFont="1" applyBorder="1" applyAlignment="1" applyProtection="1">
      <alignment horizontal="left" vertical="center"/>
    </xf>
    <xf numFmtId="0" fontId="0" fillId="0" borderId="0" xfId="0" applyBorder="1" applyProtection="1"/>
    <xf numFmtId="0" fontId="3" fillId="0" borderId="0" xfId="0" applyFont="1" applyBorder="1" applyAlignment="1" applyProtection="1">
      <alignment horizontal="left" vertical="top" wrapText="1"/>
    </xf>
    <xf numFmtId="49" fontId="2" fillId="4" borderId="0" xfId="0" applyNumberFormat="1" applyFont="1" applyFill="1" applyBorder="1" applyAlignment="1" applyProtection="1">
      <alignment horizontal="left" vertical="center"/>
      <protection locked="0"/>
    </xf>
    <xf numFmtId="49" fontId="2" fillId="0" borderId="0" xfId="0" applyNumberFormat="1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 wrapText="1"/>
    </xf>
    <xf numFmtId="4" fontId="21" fillId="0" borderId="8" xfId="0" applyNumberFormat="1" applyFont="1" applyBorder="1" applyAlignment="1" applyProtection="1">
      <alignment vertical="center"/>
    </xf>
    <xf numFmtId="0" fontId="0" fillId="0" borderId="8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</xf>
    <xf numFmtId="164" fontId="1" fillId="0" borderId="0" xfId="0" applyNumberFormat="1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vertical="center"/>
    </xf>
    <xf numFmtId="4" fontId="20" fillId="0" borderId="0" xfId="0" applyNumberFormat="1" applyFont="1" applyBorder="1" applyAlignment="1" applyProtection="1">
      <alignment vertical="center"/>
    </xf>
    <xf numFmtId="0" fontId="3" fillId="5" borderId="10" xfId="0" applyFont="1" applyFill="1" applyBorder="1" applyAlignment="1" applyProtection="1">
      <alignment horizontal="left" vertical="center"/>
    </xf>
    <xf numFmtId="0" fontId="0" fillId="5" borderId="10" xfId="0" applyFont="1" applyFill="1" applyBorder="1" applyAlignment="1" applyProtection="1">
      <alignment vertical="center"/>
    </xf>
    <xf numFmtId="4" fontId="3" fillId="5" borderId="10" xfId="0" applyNumberFormat="1" applyFont="1" applyFill="1" applyBorder="1" applyAlignment="1" applyProtection="1">
      <alignment vertical="center"/>
    </xf>
    <xf numFmtId="0" fontId="0" fillId="5" borderId="11" xfId="0" applyFont="1" applyFill="1" applyBorder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8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left" vertical="center"/>
    </xf>
    <xf numFmtId="0" fontId="2" fillId="6" borderId="9" xfId="0" applyFont="1" applyFill="1" applyBorder="1" applyAlignment="1" applyProtection="1">
      <alignment horizontal="center" vertical="center"/>
    </xf>
    <xf numFmtId="0" fontId="2" fillId="6" borderId="10" xfId="0" applyFont="1" applyFill="1" applyBorder="1" applyAlignment="1" applyProtection="1">
      <alignment horizontal="left" vertical="center"/>
    </xf>
    <xf numFmtId="0" fontId="2" fillId="6" borderId="10" xfId="0" applyFont="1" applyFill="1" applyBorder="1" applyAlignment="1" applyProtection="1">
      <alignment horizontal="center" vertical="center"/>
    </xf>
    <xf numFmtId="0" fontId="2" fillId="6" borderId="10" xfId="0" applyFont="1" applyFill="1" applyBorder="1" applyAlignment="1" applyProtection="1">
      <alignment horizontal="right" vertical="center"/>
    </xf>
    <xf numFmtId="4" fontId="28" fillId="0" borderId="0" xfId="0" applyNumberFormat="1" applyFont="1" applyAlignment="1" applyProtection="1">
      <alignment vertical="center"/>
    </xf>
    <xf numFmtId="0" fontId="28" fillId="0" borderId="0" xfId="0" applyFont="1" applyAlignment="1" applyProtection="1">
      <alignment vertical="center"/>
    </xf>
    <xf numFmtId="0" fontId="27" fillId="0" borderId="0" xfId="0" applyFont="1" applyAlignment="1" applyProtection="1">
      <alignment horizontal="left" vertical="center" wrapText="1"/>
    </xf>
    <xf numFmtId="4" fontId="24" fillId="0" borderId="0" xfId="0" applyNumberFormat="1" applyFont="1" applyAlignment="1" applyProtection="1">
      <alignment horizontal="right" vertical="center"/>
    </xf>
    <xf numFmtId="4" fontId="24" fillId="0" borderId="0" xfId="0" applyNumberFormat="1" applyFont="1" applyAlignment="1" applyProtection="1">
      <alignment vertical="center"/>
    </xf>
    <xf numFmtId="0" fontId="0" fillId="0" borderId="0" xfId="0"/>
    <xf numFmtId="0" fontId="19" fillId="0" borderId="0" xfId="0" applyFont="1" applyBorder="1" applyAlignment="1" applyProtection="1">
      <alignment horizontal="left" vertical="center" wrapText="1"/>
    </xf>
    <xf numFmtId="0" fontId="19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 wrapText="1"/>
    </xf>
    <xf numFmtId="0" fontId="0" fillId="0" borderId="0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horizontal="left" vertical="center"/>
    </xf>
    <xf numFmtId="0" fontId="19" fillId="0" borderId="0" xfId="0" applyFont="1" applyAlignment="1" applyProtection="1">
      <alignment horizontal="left" vertical="center" wrapText="1"/>
    </xf>
    <xf numFmtId="0" fontId="19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vertical="center"/>
    </xf>
    <xf numFmtId="0" fontId="31" fillId="3" borderId="0" xfId="1" applyFont="1" applyFill="1" applyAlignment="1">
      <alignment vertical="center"/>
    </xf>
    <xf numFmtId="0" fontId="40" fillId="0" borderId="1" xfId="0" applyFont="1" applyBorder="1" applyAlignment="1" applyProtection="1">
      <alignment horizontal="left" vertical="center"/>
      <protection locked="0"/>
    </xf>
    <xf numFmtId="0" fontId="40" fillId="0" borderId="1" xfId="0" applyFont="1" applyBorder="1" applyAlignment="1" applyProtection="1">
      <alignment horizontal="left" vertical="top"/>
      <protection locked="0"/>
    </xf>
    <xf numFmtId="0" fontId="39" fillId="0" borderId="34" xfId="0" applyFont="1" applyBorder="1" applyAlignment="1" applyProtection="1">
      <alignment horizontal="left"/>
      <protection locked="0"/>
    </xf>
    <xf numFmtId="0" fontId="38" fillId="0" borderId="1" xfId="0" applyFont="1" applyBorder="1" applyAlignment="1" applyProtection="1">
      <alignment horizontal="center" vertical="center" wrapText="1"/>
      <protection locked="0"/>
    </xf>
    <xf numFmtId="0" fontId="38" fillId="0" borderId="1" xfId="0" applyFont="1" applyBorder="1" applyAlignment="1" applyProtection="1">
      <alignment horizontal="center" vertical="center"/>
      <protection locked="0"/>
    </xf>
    <xf numFmtId="49" fontId="40" fillId="0" borderId="1" xfId="0" applyNumberFormat="1" applyFont="1" applyBorder="1" applyAlignment="1" applyProtection="1">
      <alignment horizontal="left" vertical="center" wrapText="1"/>
      <protection locked="0"/>
    </xf>
    <xf numFmtId="0" fontId="40" fillId="0" borderId="1" xfId="0" applyFont="1" applyBorder="1" applyAlignment="1" applyProtection="1">
      <alignment horizontal="left" vertical="center" wrapText="1"/>
      <protection locked="0"/>
    </xf>
    <xf numFmtId="0" fontId="39" fillId="0" borderId="34" xfId="0" applyFont="1" applyBorder="1" applyAlignment="1" applyProtection="1">
      <alignment horizontal="left" wrapText="1"/>
      <protection locked="0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71145" cy="271145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58"/>
  <sheetViews>
    <sheetView showGridLines="0" tabSelected="1" workbookViewId="0">
      <pane ySplit="1" topLeftCell="A2" activePane="bottomLeft" state="frozen"/>
      <selection pane="bottomLeft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33" width="2.6640625" customWidth="1"/>
    <col min="34" max="34" width="3.33203125" customWidth="1"/>
    <col min="35" max="35" width="31.6640625" customWidth="1"/>
    <col min="36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5.6640625" customWidth="1"/>
    <col min="44" max="44" width="13.6640625" customWidth="1"/>
    <col min="45" max="47" width="25.83203125" hidden="1" customWidth="1"/>
    <col min="48" max="52" width="21.6640625" hidden="1" customWidth="1"/>
    <col min="53" max="53" width="19.1640625" hidden="1" customWidth="1"/>
    <col min="54" max="54" width="25" hidden="1" customWidth="1"/>
    <col min="55" max="56" width="19.1640625" hidden="1" customWidth="1"/>
    <col min="57" max="57" width="66.5" customWidth="1"/>
    <col min="71" max="91" width="9.33203125" hidden="1"/>
  </cols>
  <sheetData>
    <row r="1" spans="1:74" ht="21.4" customHeight="1">
      <c r="A1" s="16" t="s">
        <v>0</v>
      </c>
      <c r="B1" s="17"/>
      <c r="C1" s="17"/>
      <c r="D1" s="18" t="s">
        <v>1</v>
      </c>
      <c r="E1" s="17"/>
      <c r="F1" s="17"/>
      <c r="G1" s="17"/>
      <c r="H1" s="17"/>
      <c r="I1" s="17"/>
      <c r="J1" s="17"/>
      <c r="K1" s="19" t="s">
        <v>2</v>
      </c>
      <c r="L1" s="19"/>
      <c r="M1" s="19"/>
      <c r="N1" s="19"/>
      <c r="O1" s="19"/>
      <c r="P1" s="19"/>
      <c r="Q1" s="19"/>
      <c r="R1" s="19"/>
      <c r="S1" s="19"/>
      <c r="T1" s="17"/>
      <c r="U1" s="17"/>
      <c r="V1" s="17"/>
      <c r="W1" s="19" t="s">
        <v>3</v>
      </c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20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2" t="s">
        <v>4</v>
      </c>
      <c r="BB1" s="22" t="s">
        <v>5</v>
      </c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T1" s="23" t="s">
        <v>6</v>
      </c>
      <c r="BU1" s="23" t="s">
        <v>6</v>
      </c>
      <c r="BV1" s="23" t="s">
        <v>7</v>
      </c>
    </row>
    <row r="2" spans="1:74" ht="36.950000000000003" customHeight="1">
      <c r="AR2" s="381"/>
      <c r="AS2" s="381"/>
      <c r="AT2" s="381"/>
      <c r="AU2" s="381"/>
      <c r="AV2" s="381"/>
      <c r="AW2" s="381"/>
      <c r="AX2" s="381"/>
      <c r="AY2" s="381"/>
      <c r="AZ2" s="381"/>
      <c r="BA2" s="381"/>
      <c r="BB2" s="381"/>
      <c r="BC2" s="381"/>
      <c r="BD2" s="381"/>
      <c r="BE2" s="381"/>
      <c r="BS2" s="24" t="s">
        <v>8</v>
      </c>
      <c r="BT2" s="24" t="s">
        <v>9</v>
      </c>
    </row>
    <row r="3" spans="1:74" ht="6.95" customHeight="1">
      <c r="B3" s="25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7"/>
      <c r="BS3" s="24" t="s">
        <v>8</v>
      </c>
      <c r="BT3" s="24" t="s">
        <v>10</v>
      </c>
    </row>
    <row r="4" spans="1:74" ht="36.950000000000003" customHeight="1">
      <c r="B4" s="28"/>
      <c r="C4" s="29"/>
      <c r="D4" s="30" t="s">
        <v>11</v>
      </c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31"/>
      <c r="AS4" s="32" t="s">
        <v>12</v>
      </c>
      <c r="BE4" s="33" t="s">
        <v>13</v>
      </c>
      <c r="BS4" s="24" t="s">
        <v>14</v>
      </c>
    </row>
    <row r="5" spans="1:74" ht="14.45" customHeight="1">
      <c r="B5" s="28"/>
      <c r="C5" s="29"/>
      <c r="D5" s="34" t="s">
        <v>15</v>
      </c>
      <c r="E5" s="29"/>
      <c r="F5" s="29"/>
      <c r="G5" s="29"/>
      <c r="H5" s="29"/>
      <c r="I5" s="29"/>
      <c r="J5" s="29"/>
      <c r="K5" s="346" t="s">
        <v>16</v>
      </c>
      <c r="L5" s="347"/>
      <c r="M5" s="347"/>
      <c r="N5" s="347"/>
      <c r="O5" s="347"/>
      <c r="P5" s="347"/>
      <c r="Q5" s="347"/>
      <c r="R5" s="347"/>
      <c r="S5" s="347"/>
      <c r="T5" s="347"/>
      <c r="U5" s="347"/>
      <c r="V5" s="347"/>
      <c r="W5" s="347"/>
      <c r="X5" s="347"/>
      <c r="Y5" s="347"/>
      <c r="Z5" s="347"/>
      <c r="AA5" s="347"/>
      <c r="AB5" s="347"/>
      <c r="AC5" s="347"/>
      <c r="AD5" s="347"/>
      <c r="AE5" s="347"/>
      <c r="AF5" s="347"/>
      <c r="AG5" s="347"/>
      <c r="AH5" s="347"/>
      <c r="AI5" s="347"/>
      <c r="AJ5" s="347"/>
      <c r="AK5" s="347"/>
      <c r="AL5" s="347"/>
      <c r="AM5" s="347"/>
      <c r="AN5" s="347"/>
      <c r="AO5" s="347"/>
      <c r="AP5" s="29"/>
      <c r="AQ5" s="31"/>
      <c r="BE5" s="344" t="s">
        <v>17</v>
      </c>
      <c r="BS5" s="24" t="s">
        <v>8</v>
      </c>
    </row>
    <row r="6" spans="1:74" ht="36.950000000000003" customHeight="1">
      <c r="B6" s="28"/>
      <c r="C6" s="29"/>
      <c r="D6" s="36" t="s">
        <v>18</v>
      </c>
      <c r="E6" s="29"/>
      <c r="F6" s="29"/>
      <c r="G6" s="29"/>
      <c r="H6" s="29"/>
      <c r="I6" s="29"/>
      <c r="J6" s="29"/>
      <c r="K6" s="348" t="s">
        <v>19</v>
      </c>
      <c r="L6" s="347"/>
      <c r="M6" s="347"/>
      <c r="N6" s="347"/>
      <c r="O6" s="347"/>
      <c r="P6" s="347"/>
      <c r="Q6" s="347"/>
      <c r="R6" s="347"/>
      <c r="S6" s="347"/>
      <c r="T6" s="347"/>
      <c r="U6" s="347"/>
      <c r="V6" s="347"/>
      <c r="W6" s="347"/>
      <c r="X6" s="347"/>
      <c r="Y6" s="347"/>
      <c r="Z6" s="347"/>
      <c r="AA6" s="347"/>
      <c r="AB6" s="347"/>
      <c r="AC6" s="347"/>
      <c r="AD6" s="347"/>
      <c r="AE6" s="347"/>
      <c r="AF6" s="347"/>
      <c r="AG6" s="347"/>
      <c r="AH6" s="347"/>
      <c r="AI6" s="347"/>
      <c r="AJ6" s="347"/>
      <c r="AK6" s="347"/>
      <c r="AL6" s="347"/>
      <c r="AM6" s="347"/>
      <c r="AN6" s="347"/>
      <c r="AO6" s="347"/>
      <c r="AP6" s="29"/>
      <c r="AQ6" s="31"/>
      <c r="BE6" s="345"/>
      <c r="BS6" s="24" t="s">
        <v>8</v>
      </c>
    </row>
    <row r="7" spans="1:74" ht="14.45" customHeight="1">
      <c r="B7" s="28"/>
      <c r="C7" s="29"/>
      <c r="D7" s="37" t="s">
        <v>20</v>
      </c>
      <c r="E7" s="29"/>
      <c r="F7" s="29"/>
      <c r="G7" s="29"/>
      <c r="H7" s="29"/>
      <c r="I7" s="29"/>
      <c r="J7" s="29"/>
      <c r="K7" s="35" t="s">
        <v>21</v>
      </c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37" t="s">
        <v>22</v>
      </c>
      <c r="AL7" s="29"/>
      <c r="AM7" s="29"/>
      <c r="AN7" s="35" t="s">
        <v>21</v>
      </c>
      <c r="AO7" s="29"/>
      <c r="AP7" s="29"/>
      <c r="AQ7" s="31"/>
      <c r="BE7" s="345"/>
      <c r="BS7" s="24" t="s">
        <v>8</v>
      </c>
    </row>
    <row r="8" spans="1:74" ht="14.45" customHeight="1">
      <c r="B8" s="28"/>
      <c r="C8" s="29"/>
      <c r="D8" s="37" t="s">
        <v>23</v>
      </c>
      <c r="E8" s="29"/>
      <c r="F8" s="29"/>
      <c r="G8" s="29"/>
      <c r="H8" s="29"/>
      <c r="I8" s="29"/>
      <c r="J8" s="29"/>
      <c r="K8" s="35" t="s">
        <v>24</v>
      </c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37" t="s">
        <v>25</v>
      </c>
      <c r="AL8" s="29"/>
      <c r="AM8" s="29"/>
      <c r="AN8" s="38" t="s">
        <v>26</v>
      </c>
      <c r="AO8" s="29"/>
      <c r="AP8" s="29"/>
      <c r="AQ8" s="31"/>
      <c r="BE8" s="345"/>
      <c r="BS8" s="24" t="s">
        <v>8</v>
      </c>
    </row>
    <row r="9" spans="1:74" ht="14.45" customHeight="1">
      <c r="B9" s="28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31"/>
      <c r="BE9" s="345"/>
      <c r="BS9" s="24" t="s">
        <v>8</v>
      </c>
    </row>
    <row r="10" spans="1:74" ht="14.45" customHeight="1">
      <c r="B10" s="28"/>
      <c r="C10" s="29"/>
      <c r="D10" s="37" t="s">
        <v>27</v>
      </c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37" t="s">
        <v>28</v>
      </c>
      <c r="AL10" s="29"/>
      <c r="AM10" s="29"/>
      <c r="AN10" s="35" t="s">
        <v>21</v>
      </c>
      <c r="AO10" s="29"/>
      <c r="AP10" s="29"/>
      <c r="AQ10" s="31"/>
      <c r="BE10" s="345"/>
      <c r="BS10" s="24" t="s">
        <v>8</v>
      </c>
    </row>
    <row r="11" spans="1:74" ht="18.399999999999999" customHeight="1">
      <c r="B11" s="28"/>
      <c r="C11" s="29"/>
      <c r="D11" s="29"/>
      <c r="E11" s="35" t="s">
        <v>29</v>
      </c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37" t="s">
        <v>30</v>
      </c>
      <c r="AL11" s="29"/>
      <c r="AM11" s="29"/>
      <c r="AN11" s="35" t="s">
        <v>21</v>
      </c>
      <c r="AO11" s="29"/>
      <c r="AP11" s="29"/>
      <c r="AQ11" s="31"/>
      <c r="BE11" s="345"/>
      <c r="BS11" s="24" t="s">
        <v>8</v>
      </c>
    </row>
    <row r="12" spans="1:74" ht="6.95" customHeight="1">
      <c r="B12" s="28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31"/>
      <c r="BE12" s="345"/>
      <c r="BS12" s="24" t="s">
        <v>8</v>
      </c>
    </row>
    <row r="13" spans="1:74" ht="14.45" customHeight="1">
      <c r="B13" s="28"/>
      <c r="C13" s="29"/>
      <c r="D13" s="37" t="s">
        <v>31</v>
      </c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37" t="s">
        <v>28</v>
      </c>
      <c r="AL13" s="29"/>
      <c r="AM13" s="29"/>
      <c r="AN13" s="39" t="s">
        <v>32</v>
      </c>
      <c r="AO13" s="29"/>
      <c r="AP13" s="29"/>
      <c r="AQ13" s="31"/>
      <c r="BE13" s="345"/>
      <c r="BS13" s="24" t="s">
        <v>8</v>
      </c>
    </row>
    <row r="14" spans="1:74">
      <c r="B14" s="28"/>
      <c r="C14" s="29"/>
      <c r="D14" s="29"/>
      <c r="E14" s="349" t="s">
        <v>32</v>
      </c>
      <c r="F14" s="350"/>
      <c r="G14" s="350"/>
      <c r="H14" s="350"/>
      <c r="I14" s="350"/>
      <c r="J14" s="350"/>
      <c r="K14" s="350"/>
      <c r="L14" s="350"/>
      <c r="M14" s="350"/>
      <c r="N14" s="350"/>
      <c r="O14" s="350"/>
      <c r="P14" s="350"/>
      <c r="Q14" s="350"/>
      <c r="R14" s="350"/>
      <c r="S14" s="350"/>
      <c r="T14" s="350"/>
      <c r="U14" s="350"/>
      <c r="V14" s="350"/>
      <c r="W14" s="350"/>
      <c r="X14" s="350"/>
      <c r="Y14" s="350"/>
      <c r="Z14" s="350"/>
      <c r="AA14" s="350"/>
      <c r="AB14" s="350"/>
      <c r="AC14" s="350"/>
      <c r="AD14" s="350"/>
      <c r="AE14" s="350"/>
      <c r="AF14" s="350"/>
      <c r="AG14" s="350"/>
      <c r="AH14" s="350"/>
      <c r="AI14" s="350"/>
      <c r="AJ14" s="350"/>
      <c r="AK14" s="37" t="s">
        <v>30</v>
      </c>
      <c r="AL14" s="29"/>
      <c r="AM14" s="29"/>
      <c r="AN14" s="39" t="s">
        <v>32</v>
      </c>
      <c r="AO14" s="29"/>
      <c r="AP14" s="29"/>
      <c r="AQ14" s="31"/>
      <c r="BE14" s="345"/>
      <c r="BS14" s="24" t="s">
        <v>8</v>
      </c>
    </row>
    <row r="15" spans="1:74" ht="6.95" customHeight="1">
      <c r="B15" s="28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31"/>
      <c r="BE15" s="345"/>
      <c r="BS15" s="24" t="s">
        <v>6</v>
      </c>
    </row>
    <row r="16" spans="1:74" ht="14.45" customHeight="1">
      <c r="B16" s="28"/>
      <c r="C16" s="29"/>
      <c r="D16" s="37" t="s">
        <v>33</v>
      </c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37" t="s">
        <v>28</v>
      </c>
      <c r="AL16" s="29"/>
      <c r="AM16" s="29"/>
      <c r="AN16" s="35" t="s">
        <v>21</v>
      </c>
      <c r="AO16" s="29"/>
      <c r="AP16" s="29"/>
      <c r="AQ16" s="31"/>
      <c r="BE16" s="345"/>
      <c r="BS16" s="24" t="s">
        <v>6</v>
      </c>
    </row>
    <row r="17" spans="2:71" ht="18.399999999999999" customHeight="1">
      <c r="B17" s="28"/>
      <c r="C17" s="29"/>
      <c r="D17" s="29"/>
      <c r="E17" s="35" t="s">
        <v>34</v>
      </c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37" t="s">
        <v>30</v>
      </c>
      <c r="AL17" s="29"/>
      <c r="AM17" s="29"/>
      <c r="AN17" s="35" t="s">
        <v>21</v>
      </c>
      <c r="AO17" s="29"/>
      <c r="AP17" s="29"/>
      <c r="AQ17" s="31"/>
      <c r="BE17" s="345"/>
      <c r="BS17" s="24" t="s">
        <v>35</v>
      </c>
    </row>
    <row r="18" spans="2:71" ht="6.95" customHeight="1">
      <c r="B18" s="28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31"/>
      <c r="BE18" s="345"/>
      <c r="BS18" s="24" t="s">
        <v>8</v>
      </c>
    </row>
    <row r="19" spans="2:71" ht="14.45" customHeight="1">
      <c r="B19" s="28"/>
      <c r="C19" s="29"/>
      <c r="D19" s="37" t="s">
        <v>36</v>
      </c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31"/>
      <c r="BE19" s="345"/>
      <c r="BS19" s="24" t="s">
        <v>8</v>
      </c>
    </row>
    <row r="20" spans="2:71" ht="57" customHeight="1">
      <c r="B20" s="28"/>
      <c r="C20" s="29"/>
      <c r="D20" s="29"/>
      <c r="E20" s="351" t="s">
        <v>37</v>
      </c>
      <c r="F20" s="351"/>
      <c r="G20" s="351"/>
      <c r="H20" s="351"/>
      <c r="I20" s="351"/>
      <c r="J20" s="351"/>
      <c r="K20" s="351"/>
      <c r="L20" s="351"/>
      <c r="M20" s="351"/>
      <c r="N20" s="351"/>
      <c r="O20" s="351"/>
      <c r="P20" s="351"/>
      <c r="Q20" s="351"/>
      <c r="R20" s="351"/>
      <c r="S20" s="351"/>
      <c r="T20" s="351"/>
      <c r="U20" s="351"/>
      <c r="V20" s="351"/>
      <c r="W20" s="351"/>
      <c r="X20" s="351"/>
      <c r="Y20" s="351"/>
      <c r="Z20" s="351"/>
      <c r="AA20" s="351"/>
      <c r="AB20" s="351"/>
      <c r="AC20" s="351"/>
      <c r="AD20" s="351"/>
      <c r="AE20" s="351"/>
      <c r="AF20" s="351"/>
      <c r="AG20" s="351"/>
      <c r="AH20" s="351"/>
      <c r="AI20" s="351"/>
      <c r="AJ20" s="351"/>
      <c r="AK20" s="351"/>
      <c r="AL20" s="351"/>
      <c r="AM20" s="351"/>
      <c r="AN20" s="351"/>
      <c r="AO20" s="29"/>
      <c r="AP20" s="29"/>
      <c r="AQ20" s="31"/>
      <c r="BE20" s="345"/>
      <c r="BS20" s="24" t="s">
        <v>6</v>
      </c>
    </row>
    <row r="21" spans="2:71" ht="6.95" customHeight="1">
      <c r="B21" s="28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31"/>
      <c r="BE21" s="345"/>
    </row>
    <row r="22" spans="2:71" ht="6.95" customHeight="1">
      <c r="B22" s="28"/>
      <c r="C22" s="29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29"/>
      <c r="AQ22" s="31"/>
      <c r="BE22" s="345"/>
    </row>
    <row r="23" spans="2:71" s="1" customFormat="1" ht="25.9" customHeight="1">
      <c r="B23" s="41"/>
      <c r="C23" s="42"/>
      <c r="D23" s="43" t="s">
        <v>38</v>
      </c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352">
        <f>ROUND(AG51,2)</f>
        <v>0</v>
      </c>
      <c r="AL23" s="353"/>
      <c r="AM23" s="353"/>
      <c r="AN23" s="353"/>
      <c r="AO23" s="353"/>
      <c r="AP23" s="42"/>
      <c r="AQ23" s="45"/>
      <c r="BE23" s="345"/>
    </row>
    <row r="24" spans="2:71" s="1" customFormat="1" ht="6.95" customHeight="1">
      <c r="B24" s="41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5"/>
      <c r="BE24" s="345"/>
    </row>
    <row r="25" spans="2:71" s="1" customFormat="1" ht="13.5">
      <c r="B25" s="41"/>
      <c r="C25" s="42"/>
      <c r="D25" s="42"/>
      <c r="E25" s="42"/>
      <c r="F25" s="42"/>
      <c r="G25" s="42"/>
      <c r="H25" s="42"/>
      <c r="I25" s="42"/>
      <c r="J25" s="42"/>
      <c r="K25" s="42"/>
      <c r="L25" s="354" t="s">
        <v>39</v>
      </c>
      <c r="M25" s="354"/>
      <c r="N25" s="354"/>
      <c r="O25" s="354"/>
      <c r="P25" s="42"/>
      <c r="Q25" s="42"/>
      <c r="R25" s="42"/>
      <c r="S25" s="42"/>
      <c r="T25" s="42"/>
      <c r="U25" s="42"/>
      <c r="V25" s="42"/>
      <c r="W25" s="354" t="s">
        <v>40</v>
      </c>
      <c r="X25" s="354"/>
      <c r="Y25" s="354"/>
      <c r="Z25" s="354"/>
      <c r="AA25" s="354"/>
      <c r="AB25" s="354"/>
      <c r="AC25" s="354"/>
      <c r="AD25" s="354"/>
      <c r="AE25" s="354"/>
      <c r="AF25" s="42"/>
      <c r="AG25" s="42"/>
      <c r="AH25" s="42"/>
      <c r="AI25" s="42"/>
      <c r="AJ25" s="42"/>
      <c r="AK25" s="354" t="s">
        <v>41</v>
      </c>
      <c r="AL25" s="354"/>
      <c r="AM25" s="354"/>
      <c r="AN25" s="354"/>
      <c r="AO25" s="354"/>
      <c r="AP25" s="42"/>
      <c r="AQ25" s="45"/>
      <c r="BE25" s="345"/>
    </row>
    <row r="26" spans="2:71" s="2" customFormat="1" ht="14.45" customHeight="1">
      <c r="B26" s="47"/>
      <c r="C26" s="48"/>
      <c r="D26" s="49" t="s">
        <v>42</v>
      </c>
      <c r="E26" s="48"/>
      <c r="F26" s="49" t="s">
        <v>43</v>
      </c>
      <c r="G26" s="48"/>
      <c r="H26" s="48"/>
      <c r="I26" s="48"/>
      <c r="J26" s="48"/>
      <c r="K26" s="48"/>
      <c r="L26" s="355">
        <v>0.21</v>
      </c>
      <c r="M26" s="356"/>
      <c r="N26" s="356"/>
      <c r="O26" s="356"/>
      <c r="P26" s="48"/>
      <c r="Q26" s="48"/>
      <c r="R26" s="48"/>
      <c r="S26" s="48"/>
      <c r="T26" s="48"/>
      <c r="U26" s="48"/>
      <c r="V26" s="48"/>
      <c r="W26" s="357">
        <f>ROUND(AZ51,2)</f>
        <v>0</v>
      </c>
      <c r="X26" s="356"/>
      <c r="Y26" s="356"/>
      <c r="Z26" s="356"/>
      <c r="AA26" s="356"/>
      <c r="AB26" s="356"/>
      <c r="AC26" s="356"/>
      <c r="AD26" s="356"/>
      <c r="AE26" s="356"/>
      <c r="AF26" s="48"/>
      <c r="AG26" s="48"/>
      <c r="AH26" s="48"/>
      <c r="AI26" s="48"/>
      <c r="AJ26" s="48"/>
      <c r="AK26" s="357">
        <f>ROUND(AV51,2)</f>
        <v>0</v>
      </c>
      <c r="AL26" s="356"/>
      <c r="AM26" s="356"/>
      <c r="AN26" s="356"/>
      <c r="AO26" s="356"/>
      <c r="AP26" s="48"/>
      <c r="AQ26" s="50"/>
      <c r="BE26" s="345"/>
    </row>
    <row r="27" spans="2:71" s="2" customFormat="1" ht="14.45" customHeight="1">
      <c r="B27" s="47"/>
      <c r="C27" s="48"/>
      <c r="D27" s="48"/>
      <c r="E27" s="48"/>
      <c r="F27" s="49" t="s">
        <v>44</v>
      </c>
      <c r="G27" s="48"/>
      <c r="H27" s="48"/>
      <c r="I27" s="48"/>
      <c r="J27" s="48"/>
      <c r="K27" s="48"/>
      <c r="L27" s="355">
        <v>0.15</v>
      </c>
      <c r="M27" s="356"/>
      <c r="N27" s="356"/>
      <c r="O27" s="356"/>
      <c r="P27" s="48"/>
      <c r="Q27" s="48"/>
      <c r="R27" s="48"/>
      <c r="S27" s="48"/>
      <c r="T27" s="48"/>
      <c r="U27" s="48"/>
      <c r="V27" s="48"/>
      <c r="W27" s="357">
        <f>ROUND(BA51,2)</f>
        <v>0</v>
      </c>
      <c r="X27" s="356"/>
      <c r="Y27" s="356"/>
      <c r="Z27" s="356"/>
      <c r="AA27" s="356"/>
      <c r="AB27" s="356"/>
      <c r="AC27" s="356"/>
      <c r="AD27" s="356"/>
      <c r="AE27" s="356"/>
      <c r="AF27" s="48"/>
      <c r="AG27" s="48"/>
      <c r="AH27" s="48"/>
      <c r="AI27" s="48"/>
      <c r="AJ27" s="48"/>
      <c r="AK27" s="357">
        <f>ROUND(AW51,2)</f>
        <v>0</v>
      </c>
      <c r="AL27" s="356"/>
      <c r="AM27" s="356"/>
      <c r="AN27" s="356"/>
      <c r="AO27" s="356"/>
      <c r="AP27" s="48"/>
      <c r="AQ27" s="50"/>
      <c r="BE27" s="345"/>
    </row>
    <row r="28" spans="2:71" s="2" customFormat="1" ht="14.45" hidden="1" customHeight="1">
      <c r="B28" s="47"/>
      <c r="C28" s="48"/>
      <c r="D28" s="48"/>
      <c r="E28" s="48"/>
      <c r="F28" s="49" t="s">
        <v>45</v>
      </c>
      <c r="G28" s="48"/>
      <c r="H28" s="48"/>
      <c r="I28" s="48"/>
      <c r="J28" s="48"/>
      <c r="K28" s="48"/>
      <c r="L28" s="355">
        <v>0.21</v>
      </c>
      <c r="M28" s="356"/>
      <c r="N28" s="356"/>
      <c r="O28" s="356"/>
      <c r="P28" s="48"/>
      <c r="Q28" s="48"/>
      <c r="R28" s="48"/>
      <c r="S28" s="48"/>
      <c r="T28" s="48"/>
      <c r="U28" s="48"/>
      <c r="V28" s="48"/>
      <c r="W28" s="357">
        <f>ROUND(BB51,2)</f>
        <v>0</v>
      </c>
      <c r="X28" s="356"/>
      <c r="Y28" s="356"/>
      <c r="Z28" s="356"/>
      <c r="AA28" s="356"/>
      <c r="AB28" s="356"/>
      <c r="AC28" s="356"/>
      <c r="AD28" s="356"/>
      <c r="AE28" s="356"/>
      <c r="AF28" s="48"/>
      <c r="AG28" s="48"/>
      <c r="AH28" s="48"/>
      <c r="AI28" s="48"/>
      <c r="AJ28" s="48"/>
      <c r="AK28" s="357">
        <v>0</v>
      </c>
      <c r="AL28" s="356"/>
      <c r="AM28" s="356"/>
      <c r="AN28" s="356"/>
      <c r="AO28" s="356"/>
      <c r="AP28" s="48"/>
      <c r="AQ28" s="50"/>
      <c r="BE28" s="345"/>
    </row>
    <row r="29" spans="2:71" s="2" customFormat="1" ht="14.45" hidden="1" customHeight="1">
      <c r="B29" s="47"/>
      <c r="C29" s="48"/>
      <c r="D29" s="48"/>
      <c r="E29" s="48"/>
      <c r="F29" s="49" t="s">
        <v>46</v>
      </c>
      <c r="G29" s="48"/>
      <c r="H29" s="48"/>
      <c r="I29" s="48"/>
      <c r="J29" s="48"/>
      <c r="K29" s="48"/>
      <c r="L29" s="355">
        <v>0.15</v>
      </c>
      <c r="M29" s="356"/>
      <c r="N29" s="356"/>
      <c r="O29" s="356"/>
      <c r="P29" s="48"/>
      <c r="Q29" s="48"/>
      <c r="R29" s="48"/>
      <c r="S29" s="48"/>
      <c r="T29" s="48"/>
      <c r="U29" s="48"/>
      <c r="V29" s="48"/>
      <c r="W29" s="357">
        <f>ROUND(BC51,2)</f>
        <v>0</v>
      </c>
      <c r="X29" s="356"/>
      <c r="Y29" s="356"/>
      <c r="Z29" s="356"/>
      <c r="AA29" s="356"/>
      <c r="AB29" s="356"/>
      <c r="AC29" s="356"/>
      <c r="AD29" s="356"/>
      <c r="AE29" s="356"/>
      <c r="AF29" s="48"/>
      <c r="AG29" s="48"/>
      <c r="AH29" s="48"/>
      <c r="AI29" s="48"/>
      <c r="AJ29" s="48"/>
      <c r="AK29" s="357">
        <v>0</v>
      </c>
      <c r="AL29" s="356"/>
      <c r="AM29" s="356"/>
      <c r="AN29" s="356"/>
      <c r="AO29" s="356"/>
      <c r="AP29" s="48"/>
      <c r="AQ29" s="50"/>
      <c r="BE29" s="345"/>
    </row>
    <row r="30" spans="2:71" s="2" customFormat="1" ht="14.45" hidden="1" customHeight="1">
      <c r="B30" s="47"/>
      <c r="C30" s="48"/>
      <c r="D30" s="48"/>
      <c r="E30" s="48"/>
      <c r="F30" s="49" t="s">
        <v>47</v>
      </c>
      <c r="G30" s="48"/>
      <c r="H30" s="48"/>
      <c r="I30" s="48"/>
      <c r="J30" s="48"/>
      <c r="K30" s="48"/>
      <c r="L30" s="355">
        <v>0</v>
      </c>
      <c r="M30" s="356"/>
      <c r="N30" s="356"/>
      <c r="O30" s="356"/>
      <c r="P30" s="48"/>
      <c r="Q30" s="48"/>
      <c r="R30" s="48"/>
      <c r="S30" s="48"/>
      <c r="T30" s="48"/>
      <c r="U30" s="48"/>
      <c r="V30" s="48"/>
      <c r="W30" s="357">
        <f>ROUND(BD51,2)</f>
        <v>0</v>
      </c>
      <c r="X30" s="356"/>
      <c r="Y30" s="356"/>
      <c r="Z30" s="356"/>
      <c r="AA30" s="356"/>
      <c r="AB30" s="356"/>
      <c r="AC30" s="356"/>
      <c r="AD30" s="356"/>
      <c r="AE30" s="356"/>
      <c r="AF30" s="48"/>
      <c r="AG30" s="48"/>
      <c r="AH30" s="48"/>
      <c r="AI30" s="48"/>
      <c r="AJ30" s="48"/>
      <c r="AK30" s="357">
        <v>0</v>
      </c>
      <c r="AL30" s="356"/>
      <c r="AM30" s="356"/>
      <c r="AN30" s="356"/>
      <c r="AO30" s="356"/>
      <c r="AP30" s="48"/>
      <c r="AQ30" s="50"/>
      <c r="BE30" s="345"/>
    </row>
    <row r="31" spans="2:71" s="1" customFormat="1" ht="6.95" customHeight="1">
      <c r="B31" s="41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5"/>
      <c r="BE31" s="345"/>
    </row>
    <row r="32" spans="2:71" s="1" customFormat="1" ht="25.9" customHeight="1">
      <c r="B32" s="41"/>
      <c r="C32" s="51"/>
      <c r="D32" s="52" t="s">
        <v>48</v>
      </c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4" t="s">
        <v>49</v>
      </c>
      <c r="U32" s="53"/>
      <c r="V32" s="53"/>
      <c r="W32" s="53"/>
      <c r="X32" s="358" t="s">
        <v>50</v>
      </c>
      <c r="Y32" s="359"/>
      <c r="Z32" s="359"/>
      <c r="AA32" s="359"/>
      <c r="AB32" s="359"/>
      <c r="AC32" s="53"/>
      <c r="AD32" s="53"/>
      <c r="AE32" s="53"/>
      <c r="AF32" s="53"/>
      <c r="AG32" s="53"/>
      <c r="AH32" s="53"/>
      <c r="AI32" s="53"/>
      <c r="AJ32" s="53"/>
      <c r="AK32" s="360">
        <f>SUM(AK23:AK30)</f>
        <v>0</v>
      </c>
      <c r="AL32" s="359"/>
      <c r="AM32" s="359"/>
      <c r="AN32" s="359"/>
      <c r="AO32" s="361"/>
      <c r="AP32" s="51"/>
      <c r="AQ32" s="55"/>
      <c r="BE32" s="345"/>
    </row>
    <row r="33" spans="2:56" s="1" customFormat="1" ht="6.95" customHeight="1">
      <c r="B33" s="41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5"/>
    </row>
    <row r="34" spans="2:56" s="1" customFormat="1" ht="6.95" customHeight="1">
      <c r="B34" s="56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8"/>
    </row>
    <row r="38" spans="2:56" s="1" customFormat="1" ht="6.95" customHeight="1">
      <c r="B38" s="59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1"/>
    </row>
    <row r="39" spans="2:56" s="1" customFormat="1" ht="36.950000000000003" customHeight="1">
      <c r="B39" s="41"/>
      <c r="C39" s="62" t="s">
        <v>51</v>
      </c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1"/>
    </row>
    <row r="40" spans="2:56" s="1" customFormat="1" ht="6.95" customHeight="1">
      <c r="B40" s="41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1"/>
    </row>
    <row r="41" spans="2:56" s="3" customFormat="1" ht="14.45" customHeight="1">
      <c r="B41" s="64"/>
      <c r="C41" s="65" t="s">
        <v>15</v>
      </c>
      <c r="D41" s="66"/>
      <c r="E41" s="66"/>
      <c r="F41" s="66"/>
      <c r="G41" s="66"/>
      <c r="H41" s="66"/>
      <c r="I41" s="66"/>
      <c r="J41" s="66"/>
      <c r="K41" s="66"/>
      <c r="L41" s="66" t="str">
        <f>K5</f>
        <v>18708</v>
      </c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7"/>
    </row>
    <row r="42" spans="2:56" s="4" customFormat="1" ht="36.950000000000003" customHeight="1">
      <c r="B42" s="68"/>
      <c r="C42" s="69" t="s">
        <v>18</v>
      </c>
      <c r="D42" s="70"/>
      <c r="E42" s="70"/>
      <c r="F42" s="70"/>
      <c r="G42" s="70"/>
      <c r="H42" s="70"/>
      <c r="I42" s="70"/>
      <c r="J42" s="70"/>
      <c r="K42" s="70"/>
      <c r="L42" s="362" t="str">
        <f>K6</f>
        <v>SOU řemesel KH - rekonstrukce sociálního zařízení u jídelny</v>
      </c>
      <c r="M42" s="363"/>
      <c r="N42" s="363"/>
      <c r="O42" s="363"/>
      <c r="P42" s="363"/>
      <c r="Q42" s="363"/>
      <c r="R42" s="363"/>
      <c r="S42" s="363"/>
      <c r="T42" s="363"/>
      <c r="U42" s="363"/>
      <c r="V42" s="363"/>
      <c r="W42" s="363"/>
      <c r="X42" s="363"/>
      <c r="Y42" s="363"/>
      <c r="Z42" s="363"/>
      <c r="AA42" s="363"/>
      <c r="AB42" s="363"/>
      <c r="AC42" s="363"/>
      <c r="AD42" s="363"/>
      <c r="AE42" s="363"/>
      <c r="AF42" s="363"/>
      <c r="AG42" s="363"/>
      <c r="AH42" s="363"/>
      <c r="AI42" s="363"/>
      <c r="AJ42" s="363"/>
      <c r="AK42" s="363"/>
      <c r="AL42" s="363"/>
      <c r="AM42" s="363"/>
      <c r="AN42" s="363"/>
      <c r="AO42" s="363"/>
      <c r="AP42" s="70"/>
      <c r="AQ42" s="70"/>
      <c r="AR42" s="71"/>
    </row>
    <row r="43" spans="2:56" s="1" customFormat="1" ht="6.95" customHeight="1">
      <c r="B43" s="41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1"/>
    </row>
    <row r="44" spans="2:56" s="1" customFormat="1">
      <c r="B44" s="41"/>
      <c r="C44" s="65" t="s">
        <v>23</v>
      </c>
      <c r="D44" s="63"/>
      <c r="E44" s="63"/>
      <c r="F44" s="63"/>
      <c r="G44" s="63"/>
      <c r="H44" s="63"/>
      <c r="I44" s="63"/>
      <c r="J44" s="63"/>
      <c r="K44" s="63"/>
      <c r="L44" s="72" t="str">
        <f>IF(K8="","",K8)</f>
        <v>SOŠ a SOU řemesel Kutná Hora</v>
      </c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5" t="s">
        <v>25</v>
      </c>
      <c r="AJ44" s="63"/>
      <c r="AK44" s="63"/>
      <c r="AL44" s="63"/>
      <c r="AM44" s="364" t="str">
        <f>IF(AN8= "","",AN8)</f>
        <v>21. 1. 2019</v>
      </c>
      <c r="AN44" s="364"/>
      <c r="AO44" s="63"/>
      <c r="AP44" s="63"/>
      <c r="AQ44" s="63"/>
      <c r="AR44" s="61"/>
    </row>
    <row r="45" spans="2:56" s="1" customFormat="1" ht="6.95" customHeight="1">
      <c r="B45" s="41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1"/>
    </row>
    <row r="46" spans="2:56" s="1" customFormat="1">
      <c r="B46" s="41"/>
      <c r="C46" s="65" t="s">
        <v>27</v>
      </c>
      <c r="D46" s="63"/>
      <c r="E46" s="63"/>
      <c r="F46" s="63"/>
      <c r="G46" s="63"/>
      <c r="H46" s="63"/>
      <c r="I46" s="63"/>
      <c r="J46" s="63"/>
      <c r="K46" s="63"/>
      <c r="L46" s="66" t="str">
        <f>IF(E11= "","",E11)</f>
        <v>SOŠ a SOU řemesel Kutná Hora, Čáslavská č.p.20</v>
      </c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5" t="s">
        <v>33</v>
      </c>
      <c r="AJ46" s="63"/>
      <c r="AK46" s="63"/>
      <c r="AL46" s="63"/>
      <c r="AM46" s="365" t="str">
        <f>IF(E17="","",E17)</f>
        <v>Ing. Hádek Martin</v>
      </c>
      <c r="AN46" s="365"/>
      <c r="AO46" s="365"/>
      <c r="AP46" s="365"/>
      <c r="AQ46" s="63"/>
      <c r="AR46" s="61"/>
      <c r="AS46" s="366" t="s">
        <v>52</v>
      </c>
      <c r="AT46" s="367"/>
      <c r="AU46" s="74"/>
      <c r="AV46" s="74"/>
      <c r="AW46" s="74"/>
      <c r="AX46" s="74"/>
      <c r="AY46" s="74"/>
      <c r="AZ46" s="74"/>
      <c r="BA46" s="74"/>
      <c r="BB46" s="74"/>
      <c r="BC46" s="74"/>
      <c r="BD46" s="75"/>
    </row>
    <row r="47" spans="2:56" s="1" customFormat="1">
      <c r="B47" s="41"/>
      <c r="C47" s="65" t="s">
        <v>31</v>
      </c>
      <c r="D47" s="63"/>
      <c r="E47" s="63"/>
      <c r="F47" s="63"/>
      <c r="G47" s="63"/>
      <c r="H47" s="63"/>
      <c r="I47" s="63"/>
      <c r="J47" s="63"/>
      <c r="K47" s="63"/>
      <c r="L47" s="66" t="str">
        <f>IF(E14= "Vyplň údaj","",E14)</f>
        <v/>
      </c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1"/>
      <c r="AS47" s="368"/>
      <c r="AT47" s="369"/>
      <c r="AU47" s="76"/>
      <c r="AV47" s="76"/>
      <c r="AW47" s="76"/>
      <c r="AX47" s="76"/>
      <c r="AY47" s="76"/>
      <c r="AZ47" s="76"/>
      <c r="BA47" s="76"/>
      <c r="BB47" s="76"/>
      <c r="BC47" s="76"/>
      <c r="BD47" s="77"/>
    </row>
    <row r="48" spans="2:56" s="1" customFormat="1" ht="10.9" customHeight="1">
      <c r="B48" s="41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1"/>
      <c r="AS48" s="370"/>
      <c r="AT48" s="371"/>
      <c r="AU48" s="42"/>
      <c r="AV48" s="42"/>
      <c r="AW48" s="42"/>
      <c r="AX48" s="42"/>
      <c r="AY48" s="42"/>
      <c r="AZ48" s="42"/>
      <c r="BA48" s="42"/>
      <c r="BB48" s="42"/>
      <c r="BC48" s="42"/>
      <c r="BD48" s="78"/>
    </row>
    <row r="49" spans="1:91" s="1" customFormat="1" ht="29.25" customHeight="1">
      <c r="B49" s="41"/>
      <c r="C49" s="372" t="s">
        <v>53</v>
      </c>
      <c r="D49" s="373"/>
      <c r="E49" s="373"/>
      <c r="F49" s="373"/>
      <c r="G49" s="373"/>
      <c r="H49" s="79"/>
      <c r="I49" s="374" t="s">
        <v>54</v>
      </c>
      <c r="J49" s="373"/>
      <c r="K49" s="373"/>
      <c r="L49" s="373"/>
      <c r="M49" s="373"/>
      <c r="N49" s="373"/>
      <c r="O49" s="373"/>
      <c r="P49" s="373"/>
      <c r="Q49" s="373"/>
      <c r="R49" s="373"/>
      <c r="S49" s="373"/>
      <c r="T49" s="373"/>
      <c r="U49" s="373"/>
      <c r="V49" s="373"/>
      <c r="W49" s="373"/>
      <c r="X49" s="373"/>
      <c r="Y49" s="373"/>
      <c r="Z49" s="373"/>
      <c r="AA49" s="373"/>
      <c r="AB49" s="373"/>
      <c r="AC49" s="373"/>
      <c r="AD49" s="373"/>
      <c r="AE49" s="373"/>
      <c r="AF49" s="373"/>
      <c r="AG49" s="375" t="s">
        <v>55</v>
      </c>
      <c r="AH49" s="373"/>
      <c r="AI49" s="373"/>
      <c r="AJ49" s="373"/>
      <c r="AK49" s="373"/>
      <c r="AL49" s="373"/>
      <c r="AM49" s="373"/>
      <c r="AN49" s="374" t="s">
        <v>56</v>
      </c>
      <c r="AO49" s="373"/>
      <c r="AP49" s="373"/>
      <c r="AQ49" s="80" t="s">
        <v>57</v>
      </c>
      <c r="AR49" s="61"/>
      <c r="AS49" s="81" t="s">
        <v>58</v>
      </c>
      <c r="AT49" s="82" t="s">
        <v>59</v>
      </c>
      <c r="AU49" s="82" t="s">
        <v>60</v>
      </c>
      <c r="AV49" s="82" t="s">
        <v>61</v>
      </c>
      <c r="AW49" s="82" t="s">
        <v>62</v>
      </c>
      <c r="AX49" s="82" t="s">
        <v>63</v>
      </c>
      <c r="AY49" s="82" t="s">
        <v>64</v>
      </c>
      <c r="AZ49" s="82" t="s">
        <v>65</v>
      </c>
      <c r="BA49" s="82" t="s">
        <v>66</v>
      </c>
      <c r="BB49" s="82" t="s">
        <v>67</v>
      </c>
      <c r="BC49" s="82" t="s">
        <v>68</v>
      </c>
      <c r="BD49" s="83" t="s">
        <v>69</v>
      </c>
    </row>
    <row r="50" spans="1:91" s="1" customFormat="1" ht="10.9" customHeight="1">
      <c r="B50" s="41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1"/>
      <c r="AS50" s="84"/>
      <c r="AT50" s="85"/>
      <c r="AU50" s="85"/>
      <c r="AV50" s="85"/>
      <c r="AW50" s="85"/>
      <c r="AX50" s="85"/>
      <c r="AY50" s="85"/>
      <c r="AZ50" s="85"/>
      <c r="BA50" s="85"/>
      <c r="BB50" s="85"/>
      <c r="BC50" s="85"/>
      <c r="BD50" s="86"/>
    </row>
    <row r="51" spans="1:91" s="4" customFormat="1" ht="32.450000000000003" customHeight="1">
      <c r="B51" s="68"/>
      <c r="C51" s="87" t="s">
        <v>70</v>
      </c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8"/>
      <c r="AC51" s="88"/>
      <c r="AD51" s="88"/>
      <c r="AE51" s="88"/>
      <c r="AF51" s="88"/>
      <c r="AG51" s="379">
        <f>ROUND(SUM(AG52:AG56),2)</f>
        <v>0</v>
      </c>
      <c r="AH51" s="379"/>
      <c r="AI51" s="379"/>
      <c r="AJ51" s="379"/>
      <c r="AK51" s="379"/>
      <c r="AL51" s="379"/>
      <c r="AM51" s="379"/>
      <c r="AN51" s="380">
        <f t="shared" ref="AN51:AN56" si="0">SUM(AG51,AT51)</f>
        <v>0</v>
      </c>
      <c r="AO51" s="380"/>
      <c r="AP51" s="380"/>
      <c r="AQ51" s="89" t="s">
        <v>21</v>
      </c>
      <c r="AR51" s="71"/>
      <c r="AS51" s="90">
        <f>ROUND(SUM(AS52:AS56),2)</f>
        <v>0</v>
      </c>
      <c r="AT51" s="91">
        <f t="shared" ref="AT51:AT56" si="1">ROUND(SUM(AV51:AW51),2)</f>
        <v>0</v>
      </c>
      <c r="AU51" s="92">
        <f>ROUND(SUM(AU52:AU56),5)</f>
        <v>0</v>
      </c>
      <c r="AV51" s="91">
        <f>ROUND(AZ51*L26,2)</f>
        <v>0</v>
      </c>
      <c r="AW51" s="91">
        <f>ROUND(BA51*L27,2)</f>
        <v>0</v>
      </c>
      <c r="AX51" s="91">
        <f>ROUND(BB51*L26,2)</f>
        <v>0</v>
      </c>
      <c r="AY51" s="91">
        <f>ROUND(BC51*L27,2)</f>
        <v>0</v>
      </c>
      <c r="AZ51" s="91">
        <f>ROUND(SUM(AZ52:AZ56),2)</f>
        <v>0</v>
      </c>
      <c r="BA51" s="91">
        <f>ROUND(SUM(BA52:BA56),2)</f>
        <v>0</v>
      </c>
      <c r="BB51" s="91">
        <f>ROUND(SUM(BB52:BB56),2)</f>
        <v>0</v>
      </c>
      <c r="BC51" s="91">
        <f>ROUND(SUM(BC52:BC56),2)</f>
        <v>0</v>
      </c>
      <c r="BD51" s="93">
        <f>ROUND(SUM(BD52:BD56),2)</f>
        <v>0</v>
      </c>
      <c r="BS51" s="94" t="s">
        <v>71</v>
      </c>
      <c r="BT51" s="94" t="s">
        <v>72</v>
      </c>
      <c r="BU51" s="95" t="s">
        <v>73</v>
      </c>
      <c r="BV51" s="94" t="s">
        <v>74</v>
      </c>
      <c r="BW51" s="94" t="s">
        <v>7</v>
      </c>
      <c r="BX51" s="94" t="s">
        <v>75</v>
      </c>
      <c r="CL51" s="94" t="s">
        <v>21</v>
      </c>
    </row>
    <row r="52" spans="1:91" s="5" customFormat="1" ht="16.5" customHeight="1">
      <c r="A52" s="96" t="s">
        <v>76</v>
      </c>
      <c r="B52" s="97"/>
      <c r="C52" s="98"/>
      <c r="D52" s="378" t="s">
        <v>77</v>
      </c>
      <c r="E52" s="378"/>
      <c r="F52" s="378"/>
      <c r="G52" s="378"/>
      <c r="H52" s="378"/>
      <c r="I52" s="99"/>
      <c r="J52" s="378" t="s">
        <v>78</v>
      </c>
      <c r="K52" s="378"/>
      <c r="L52" s="378"/>
      <c r="M52" s="378"/>
      <c r="N52" s="378"/>
      <c r="O52" s="378"/>
      <c r="P52" s="378"/>
      <c r="Q52" s="378"/>
      <c r="R52" s="378"/>
      <c r="S52" s="378"/>
      <c r="T52" s="378"/>
      <c r="U52" s="378"/>
      <c r="V52" s="378"/>
      <c r="W52" s="378"/>
      <c r="X52" s="378"/>
      <c r="Y52" s="378"/>
      <c r="Z52" s="378"/>
      <c r="AA52" s="378"/>
      <c r="AB52" s="378"/>
      <c r="AC52" s="378"/>
      <c r="AD52" s="378"/>
      <c r="AE52" s="378"/>
      <c r="AF52" s="378"/>
      <c r="AG52" s="376">
        <f>'18708St - Stavební práce'!J27</f>
        <v>0</v>
      </c>
      <c r="AH52" s="377"/>
      <c r="AI52" s="377"/>
      <c r="AJ52" s="377"/>
      <c r="AK52" s="377"/>
      <c r="AL52" s="377"/>
      <c r="AM52" s="377"/>
      <c r="AN52" s="376">
        <f t="shared" si="0"/>
        <v>0</v>
      </c>
      <c r="AO52" s="377"/>
      <c r="AP52" s="377"/>
      <c r="AQ52" s="100" t="s">
        <v>79</v>
      </c>
      <c r="AR52" s="101"/>
      <c r="AS52" s="102">
        <v>0</v>
      </c>
      <c r="AT52" s="103">
        <f t="shared" si="1"/>
        <v>0</v>
      </c>
      <c r="AU52" s="104">
        <f>'18708St - Stavební práce'!P92</f>
        <v>0</v>
      </c>
      <c r="AV52" s="103">
        <f>'18708St - Stavební práce'!J30</f>
        <v>0</v>
      </c>
      <c r="AW52" s="103">
        <f>'18708St - Stavební práce'!J31</f>
        <v>0</v>
      </c>
      <c r="AX52" s="103">
        <f>'18708St - Stavební práce'!J32</f>
        <v>0</v>
      </c>
      <c r="AY52" s="103">
        <f>'18708St - Stavební práce'!J33</f>
        <v>0</v>
      </c>
      <c r="AZ52" s="103">
        <f>'18708St - Stavební práce'!F30</f>
        <v>0</v>
      </c>
      <c r="BA52" s="103">
        <f>'18708St - Stavební práce'!F31</f>
        <v>0</v>
      </c>
      <c r="BB52" s="103">
        <f>'18708St - Stavební práce'!F32</f>
        <v>0</v>
      </c>
      <c r="BC52" s="103">
        <f>'18708St - Stavební práce'!F33</f>
        <v>0</v>
      </c>
      <c r="BD52" s="105">
        <f>'18708St - Stavební práce'!F34</f>
        <v>0</v>
      </c>
      <c r="BT52" s="106" t="s">
        <v>80</v>
      </c>
      <c r="BV52" s="106" t="s">
        <v>74</v>
      </c>
      <c r="BW52" s="106" t="s">
        <v>81</v>
      </c>
      <c r="BX52" s="106" t="s">
        <v>7</v>
      </c>
      <c r="CL52" s="106" t="s">
        <v>21</v>
      </c>
      <c r="CM52" s="106" t="s">
        <v>82</v>
      </c>
    </row>
    <row r="53" spans="1:91" s="5" customFormat="1" ht="16.5" customHeight="1">
      <c r="A53" s="96" t="s">
        <v>76</v>
      </c>
      <c r="B53" s="97"/>
      <c r="C53" s="98"/>
      <c r="D53" s="378" t="s">
        <v>83</v>
      </c>
      <c r="E53" s="378"/>
      <c r="F53" s="378"/>
      <c r="G53" s="378"/>
      <c r="H53" s="378"/>
      <c r="I53" s="99"/>
      <c r="J53" s="378" t="s">
        <v>84</v>
      </c>
      <c r="K53" s="378"/>
      <c r="L53" s="378"/>
      <c r="M53" s="378"/>
      <c r="N53" s="378"/>
      <c r="O53" s="378"/>
      <c r="P53" s="378"/>
      <c r="Q53" s="378"/>
      <c r="R53" s="378"/>
      <c r="S53" s="378"/>
      <c r="T53" s="378"/>
      <c r="U53" s="378"/>
      <c r="V53" s="378"/>
      <c r="W53" s="378"/>
      <c r="X53" s="378"/>
      <c r="Y53" s="378"/>
      <c r="Z53" s="378"/>
      <c r="AA53" s="378"/>
      <c r="AB53" s="378"/>
      <c r="AC53" s="378"/>
      <c r="AD53" s="378"/>
      <c r="AE53" s="378"/>
      <c r="AF53" s="378"/>
      <c r="AG53" s="376">
        <f>'18708ZT - Zdravotní technika'!J27</f>
        <v>0</v>
      </c>
      <c r="AH53" s="377"/>
      <c r="AI53" s="377"/>
      <c r="AJ53" s="377"/>
      <c r="AK53" s="377"/>
      <c r="AL53" s="377"/>
      <c r="AM53" s="377"/>
      <c r="AN53" s="376">
        <f t="shared" si="0"/>
        <v>0</v>
      </c>
      <c r="AO53" s="377"/>
      <c r="AP53" s="377"/>
      <c r="AQ53" s="100" t="s">
        <v>79</v>
      </c>
      <c r="AR53" s="101"/>
      <c r="AS53" s="102">
        <v>0</v>
      </c>
      <c r="AT53" s="103">
        <f t="shared" si="1"/>
        <v>0</v>
      </c>
      <c r="AU53" s="104">
        <f>'18708ZT - Zdravotní technika'!P84</f>
        <v>0</v>
      </c>
      <c r="AV53" s="103">
        <f>'18708ZT - Zdravotní technika'!J30</f>
        <v>0</v>
      </c>
      <c r="AW53" s="103">
        <f>'18708ZT - Zdravotní technika'!J31</f>
        <v>0</v>
      </c>
      <c r="AX53" s="103">
        <f>'18708ZT - Zdravotní technika'!J32</f>
        <v>0</v>
      </c>
      <c r="AY53" s="103">
        <f>'18708ZT - Zdravotní technika'!J33</f>
        <v>0</v>
      </c>
      <c r="AZ53" s="103">
        <f>'18708ZT - Zdravotní technika'!F30</f>
        <v>0</v>
      </c>
      <c r="BA53" s="103">
        <f>'18708ZT - Zdravotní technika'!F31</f>
        <v>0</v>
      </c>
      <c r="BB53" s="103">
        <f>'18708ZT - Zdravotní technika'!F32</f>
        <v>0</v>
      </c>
      <c r="BC53" s="103">
        <f>'18708ZT - Zdravotní technika'!F33</f>
        <v>0</v>
      </c>
      <c r="BD53" s="105">
        <f>'18708ZT - Zdravotní technika'!F34</f>
        <v>0</v>
      </c>
      <c r="BT53" s="106" t="s">
        <v>80</v>
      </c>
      <c r="BV53" s="106" t="s">
        <v>74</v>
      </c>
      <c r="BW53" s="106" t="s">
        <v>85</v>
      </c>
      <c r="BX53" s="106" t="s">
        <v>7</v>
      </c>
      <c r="CL53" s="106" t="s">
        <v>21</v>
      </c>
      <c r="CM53" s="106" t="s">
        <v>82</v>
      </c>
    </row>
    <row r="54" spans="1:91" s="5" customFormat="1" ht="31.5" customHeight="1">
      <c r="A54" s="96" t="s">
        <v>76</v>
      </c>
      <c r="B54" s="97"/>
      <c r="C54" s="98"/>
      <c r="D54" s="378" t="s">
        <v>86</v>
      </c>
      <c r="E54" s="378"/>
      <c r="F54" s="378"/>
      <c r="G54" s="378"/>
      <c r="H54" s="378"/>
      <c r="I54" s="99"/>
      <c r="J54" s="378" t="s">
        <v>87</v>
      </c>
      <c r="K54" s="378"/>
      <c r="L54" s="378"/>
      <c r="M54" s="378"/>
      <c r="N54" s="378"/>
      <c r="O54" s="378"/>
      <c r="P54" s="378"/>
      <c r="Q54" s="378"/>
      <c r="R54" s="378"/>
      <c r="S54" s="378"/>
      <c r="T54" s="378"/>
      <c r="U54" s="378"/>
      <c r="V54" s="378"/>
      <c r="W54" s="378"/>
      <c r="X54" s="378"/>
      <c r="Y54" s="378"/>
      <c r="Z54" s="378"/>
      <c r="AA54" s="378"/>
      <c r="AB54" s="378"/>
      <c r="AC54" s="378"/>
      <c r="AD54" s="378"/>
      <c r="AE54" s="378"/>
      <c r="AF54" s="378"/>
      <c r="AG54" s="376">
        <f>'18708UT - Vytápění'!J27</f>
        <v>0</v>
      </c>
      <c r="AH54" s="377"/>
      <c r="AI54" s="377"/>
      <c r="AJ54" s="377"/>
      <c r="AK54" s="377"/>
      <c r="AL54" s="377"/>
      <c r="AM54" s="377"/>
      <c r="AN54" s="376">
        <f t="shared" si="0"/>
        <v>0</v>
      </c>
      <c r="AO54" s="377"/>
      <c r="AP54" s="377"/>
      <c r="AQ54" s="100" t="s">
        <v>79</v>
      </c>
      <c r="AR54" s="101"/>
      <c r="AS54" s="102">
        <v>0</v>
      </c>
      <c r="AT54" s="103">
        <f t="shared" si="1"/>
        <v>0</v>
      </c>
      <c r="AU54" s="104">
        <f>'18708UT - Vytápění'!P85</f>
        <v>0</v>
      </c>
      <c r="AV54" s="103">
        <f>'18708UT - Vytápění'!J30</f>
        <v>0</v>
      </c>
      <c r="AW54" s="103">
        <f>'18708UT - Vytápění'!J31</f>
        <v>0</v>
      </c>
      <c r="AX54" s="103">
        <f>'18708UT - Vytápění'!J32</f>
        <v>0</v>
      </c>
      <c r="AY54" s="103">
        <f>'18708UT - Vytápění'!J33</f>
        <v>0</v>
      </c>
      <c r="AZ54" s="103">
        <f>'18708UT - Vytápění'!F30</f>
        <v>0</v>
      </c>
      <c r="BA54" s="103">
        <f>'18708UT - Vytápění'!F31</f>
        <v>0</v>
      </c>
      <c r="BB54" s="103">
        <f>'18708UT - Vytápění'!F32</f>
        <v>0</v>
      </c>
      <c r="BC54" s="103">
        <f>'18708UT - Vytápění'!F33</f>
        <v>0</v>
      </c>
      <c r="BD54" s="105">
        <f>'18708UT - Vytápění'!F34</f>
        <v>0</v>
      </c>
      <c r="BT54" s="106" t="s">
        <v>80</v>
      </c>
      <c r="BV54" s="106" t="s">
        <v>74</v>
      </c>
      <c r="BW54" s="106" t="s">
        <v>88</v>
      </c>
      <c r="BX54" s="106" t="s">
        <v>7</v>
      </c>
      <c r="CL54" s="106" t="s">
        <v>21</v>
      </c>
      <c r="CM54" s="106" t="s">
        <v>82</v>
      </c>
    </row>
    <row r="55" spans="1:91" s="5" customFormat="1" ht="16.5" customHeight="1">
      <c r="A55" s="96" t="s">
        <v>76</v>
      </c>
      <c r="B55" s="97"/>
      <c r="C55" s="98"/>
      <c r="D55" s="378" t="s">
        <v>89</v>
      </c>
      <c r="E55" s="378"/>
      <c r="F55" s="378"/>
      <c r="G55" s="378"/>
      <c r="H55" s="378"/>
      <c r="I55" s="99"/>
      <c r="J55" s="378" t="s">
        <v>90</v>
      </c>
      <c r="K55" s="378"/>
      <c r="L55" s="378"/>
      <c r="M55" s="378"/>
      <c r="N55" s="378"/>
      <c r="O55" s="378"/>
      <c r="P55" s="378"/>
      <c r="Q55" s="378"/>
      <c r="R55" s="378"/>
      <c r="S55" s="378"/>
      <c r="T55" s="378"/>
      <c r="U55" s="378"/>
      <c r="V55" s="378"/>
      <c r="W55" s="378"/>
      <c r="X55" s="378"/>
      <c r="Y55" s="378"/>
      <c r="Z55" s="378"/>
      <c r="AA55" s="378"/>
      <c r="AB55" s="378"/>
      <c r="AC55" s="378"/>
      <c r="AD55" s="378"/>
      <c r="AE55" s="378"/>
      <c r="AF55" s="378"/>
      <c r="AG55" s="376">
        <f>'18708EL - elektroinstalace'!J27</f>
        <v>0</v>
      </c>
      <c r="AH55" s="377"/>
      <c r="AI55" s="377"/>
      <c r="AJ55" s="377"/>
      <c r="AK55" s="377"/>
      <c r="AL55" s="377"/>
      <c r="AM55" s="377"/>
      <c r="AN55" s="376">
        <f t="shared" si="0"/>
        <v>0</v>
      </c>
      <c r="AO55" s="377"/>
      <c r="AP55" s="377"/>
      <c r="AQ55" s="100" t="s">
        <v>79</v>
      </c>
      <c r="AR55" s="101"/>
      <c r="AS55" s="102">
        <v>0</v>
      </c>
      <c r="AT55" s="103">
        <f t="shared" si="1"/>
        <v>0</v>
      </c>
      <c r="AU55" s="104">
        <f>'18708EL - elektroinstalace'!P80</f>
        <v>0</v>
      </c>
      <c r="AV55" s="103">
        <f>'18708EL - elektroinstalace'!J30</f>
        <v>0</v>
      </c>
      <c r="AW55" s="103">
        <f>'18708EL - elektroinstalace'!J31</f>
        <v>0</v>
      </c>
      <c r="AX55" s="103">
        <f>'18708EL - elektroinstalace'!J32</f>
        <v>0</v>
      </c>
      <c r="AY55" s="103">
        <f>'18708EL - elektroinstalace'!J33</f>
        <v>0</v>
      </c>
      <c r="AZ55" s="103">
        <f>'18708EL - elektroinstalace'!F30</f>
        <v>0</v>
      </c>
      <c r="BA55" s="103">
        <f>'18708EL - elektroinstalace'!F31</f>
        <v>0</v>
      </c>
      <c r="BB55" s="103">
        <f>'18708EL - elektroinstalace'!F32</f>
        <v>0</v>
      </c>
      <c r="BC55" s="103">
        <f>'18708EL - elektroinstalace'!F33</f>
        <v>0</v>
      </c>
      <c r="BD55" s="105">
        <f>'18708EL - elektroinstalace'!F34</f>
        <v>0</v>
      </c>
      <c r="BT55" s="106" t="s">
        <v>80</v>
      </c>
      <c r="BV55" s="106" t="s">
        <v>74</v>
      </c>
      <c r="BW55" s="106" t="s">
        <v>91</v>
      </c>
      <c r="BX55" s="106" t="s">
        <v>7</v>
      </c>
      <c r="CL55" s="106" t="s">
        <v>21</v>
      </c>
      <c r="CM55" s="106" t="s">
        <v>82</v>
      </c>
    </row>
    <row r="56" spans="1:91" s="5" customFormat="1" ht="31.5" customHeight="1">
      <c r="A56" s="96" t="s">
        <v>76</v>
      </c>
      <c r="B56" s="97"/>
      <c r="C56" s="98"/>
      <c r="D56" s="378" t="s">
        <v>92</v>
      </c>
      <c r="E56" s="378"/>
      <c r="F56" s="378"/>
      <c r="G56" s="378"/>
      <c r="H56" s="378"/>
      <c r="I56" s="99"/>
      <c r="J56" s="378" t="s">
        <v>93</v>
      </c>
      <c r="K56" s="378"/>
      <c r="L56" s="378"/>
      <c r="M56" s="378"/>
      <c r="N56" s="378"/>
      <c r="O56" s="378"/>
      <c r="P56" s="378"/>
      <c r="Q56" s="378"/>
      <c r="R56" s="378"/>
      <c r="S56" s="378"/>
      <c r="T56" s="378"/>
      <c r="U56" s="378"/>
      <c r="V56" s="378"/>
      <c r="W56" s="378"/>
      <c r="X56" s="378"/>
      <c r="Y56" s="378"/>
      <c r="Z56" s="378"/>
      <c r="AA56" s="378"/>
      <c r="AB56" s="378"/>
      <c r="AC56" s="378"/>
      <c r="AD56" s="378"/>
      <c r="AE56" s="378"/>
      <c r="AF56" s="378"/>
      <c r="AG56" s="376">
        <f>'18708VN - Vedlejší náklady'!J27</f>
        <v>0</v>
      </c>
      <c r="AH56" s="377"/>
      <c r="AI56" s="377"/>
      <c r="AJ56" s="377"/>
      <c r="AK56" s="377"/>
      <c r="AL56" s="377"/>
      <c r="AM56" s="377"/>
      <c r="AN56" s="376">
        <f t="shared" si="0"/>
        <v>0</v>
      </c>
      <c r="AO56" s="377"/>
      <c r="AP56" s="377"/>
      <c r="AQ56" s="100" t="s">
        <v>79</v>
      </c>
      <c r="AR56" s="101"/>
      <c r="AS56" s="107">
        <v>0</v>
      </c>
      <c r="AT56" s="108">
        <f t="shared" si="1"/>
        <v>0</v>
      </c>
      <c r="AU56" s="109">
        <f>'18708VN - Vedlejší náklady'!P79</f>
        <v>0</v>
      </c>
      <c r="AV56" s="108">
        <f>'18708VN - Vedlejší náklady'!J30</f>
        <v>0</v>
      </c>
      <c r="AW56" s="108">
        <f>'18708VN - Vedlejší náklady'!J31</f>
        <v>0</v>
      </c>
      <c r="AX56" s="108">
        <f>'18708VN - Vedlejší náklady'!J32</f>
        <v>0</v>
      </c>
      <c r="AY56" s="108">
        <f>'18708VN - Vedlejší náklady'!J33</f>
        <v>0</v>
      </c>
      <c r="AZ56" s="108">
        <f>'18708VN - Vedlejší náklady'!F30</f>
        <v>0</v>
      </c>
      <c r="BA56" s="108">
        <f>'18708VN - Vedlejší náklady'!F31</f>
        <v>0</v>
      </c>
      <c r="BB56" s="108">
        <f>'18708VN - Vedlejší náklady'!F32</f>
        <v>0</v>
      </c>
      <c r="BC56" s="108">
        <f>'18708VN - Vedlejší náklady'!F33</f>
        <v>0</v>
      </c>
      <c r="BD56" s="110">
        <f>'18708VN - Vedlejší náklady'!F34</f>
        <v>0</v>
      </c>
      <c r="BT56" s="106" t="s">
        <v>80</v>
      </c>
      <c r="BV56" s="106" t="s">
        <v>74</v>
      </c>
      <c r="BW56" s="106" t="s">
        <v>94</v>
      </c>
      <c r="BX56" s="106" t="s">
        <v>7</v>
      </c>
      <c r="CL56" s="106" t="s">
        <v>21</v>
      </c>
      <c r="CM56" s="106" t="s">
        <v>82</v>
      </c>
    </row>
    <row r="57" spans="1:91" s="1" customFormat="1" ht="30" customHeight="1">
      <c r="B57" s="41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1"/>
    </row>
    <row r="58" spans="1:91" s="1" customFormat="1" ht="6.95" customHeight="1">
      <c r="B58" s="56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7"/>
      <c r="AK58" s="57"/>
      <c r="AL58" s="57"/>
      <c r="AM58" s="57"/>
      <c r="AN58" s="57"/>
      <c r="AO58" s="57"/>
      <c r="AP58" s="57"/>
      <c r="AQ58" s="57"/>
      <c r="AR58" s="61"/>
    </row>
  </sheetData>
  <sheetProtection algorithmName="SHA-512" hashValue="8sCJLzqcpEeYwFqqYX3gsH1yNTHr8yUnUEbpv8aFmM28lVeo14R5z1nY55cigE7hoVNU+Ivox02ADy8RlL7Hcw==" saltValue="BHg2QmcW+nHhpvKitvUi7nNL3iXa0HecuhtxxrEiJh6Fs6/km056ds6RdO7qW+zSClHaQAbVbqPtQ/2dQxC02g==" spinCount="100000" sheet="1" objects="1" scenarios="1" formatColumns="0" formatRows="0"/>
  <mergeCells count="57">
    <mergeCell ref="AR2:BE2"/>
    <mergeCell ref="AN56:AP56"/>
    <mergeCell ref="AG56:AM56"/>
    <mergeCell ref="D56:H56"/>
    <mergeCell ref="J56:AF56"/>
    <mergeCell ref="AG51:AM51"/>
    <mergeCell ref="AN51:AP51"/>
    <mergeCell ref="AN54:AP54"/>
    <mergeCell ref="AG54:AM54"/>
    <mergeCell ref="D54:H54"/>
    <mergeCell ref="J54:AF54"/>
    <mergeCell ref="AN55:AP55"/>
    <mergeCell ref="AG55:AM55"/>
    <mergeCell ref="D55:H55"/>
    <mergeCell ref="J55:AF55"/>
    <mergeCell ref="AN52:AP52"/>
    <mergeCell ref="AG52:AM52"/>
    <mergeCell ref="D52:H52"/>
    <mergeCell ref="J52:AF52"/>
    <mergeCell ref="AN53:AP53"/>
    <mergeCell ref="AG53:AM53"/>
    <mergeCell ref="D53:H53"/>
    <mergeCell ref="J53:AF53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L30:O30"/>
    <mergeCell ref="W30:AE30"/>
    <mergeCell ref="AK30:AO30"/>
    <mergeCell ref="X32:AB32"/>
    <mergeCell ref="AK32:AO32"/>
    <mergeCell ref="W28:AE28"/>
    <mergeCell ref="AK28:AO28"/>
    <mergeCell ref="L29:O29"/>
    <mergeCell ref="W29:AE29"/>
    <mergeCell ref="AK29:AO29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</mergeCells>
  <hyperlinks>
    <hyperlink ref="K1:S1" location="C2" display="1) Rekapitulace stavby" xr:uid="{00000000-0004-0000-0000-000000000000}"/>
    <hyperlink ref="W1:AI1" location="C51" display="2) Rekapitulace objektů stavby a soupisů prací" xr:uid="{00000000-0004-0000-0000-000001000000}"/>
    <hyperlink ref="A52" location="'18708St - Stavební práce'!C2" display="/" xr:uid="{00000000-0004-0000-0000-000002000000}"/>
    <hyperlink ref="A53" location="'18708ZT - Zdravotní technika'!C2" display="/" xr:uid="{00000000-0004-0000-0000-000003000000}"/>
    <hyperlink ref="A54" location="'18708UT - Vytápění'!C2" display="/" xr:uid="{00000000-0004-0000-0000-000004000000}"/>
    <hyperlink ref="A55" location="'18708EL - elektroinstalace'!C2" display="/" xr:uid="{00000000-0004-0000-0000-000005000000}"/>
    <hyperlink ref="A56" location="'18708VN - Vedlejší náklady'!C2" display="/" xr:uid="{00000000-0004-0000-0000-000006000000}"/>
  </hyperlinks>
  <pageMargins left="0.58333330000000005" right="0.58333330000000005" top="0.58333330000000005" bottom="0.58333330000000005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R338"/>
  <sheetViews>
    <sheetView showGridLines="0" workbookViewId="0">
      <pane ySplit="1" topLeftCell="A2" activePane="bottomLeft" state="frozen"/>
      <selection pane="bottomLeft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11" customWidth="1"/>
    <col min="10" max="10" width="23.5" customWidth="1"/>
    <col min="11" max="11" width="15.5" customWidth="1"/>
    <col min="13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>
      <c r="A1" s="21"/>
      <c r="B1" s="112"/>
      <c r="C1" s="112"/>
      <c r="D1" s="113" t="s">
        <v>1</v>
      </c>
      <c r="E1" s="112"/>
      <c r="F1" s="114" t="s">
        <v>95</v>
      </c>
      <c r="G1" s="390" t="s">
        <v>96</v>
      </c>
      <c r="H1" s="390"/>
      <c r="I1" s="115"/>
      <c r="J1" s="114" t="s">
        <v>97</v>
      </c>
      <c r="K1" s="113" t="s">
        <v>98</v>
      </c>
      <c r="L1" s="114" t="s">
        <v>99</v>
      </c>
      <c r="M1" s="114"/>
      <c r="N1" s="114"/>
      <c r="O1" s="114"/>
      <c r="P1" s="114"/>
      <c r="Q1" s="114"/>
      <c r="R1" s="114"/>
      <c r="S1" s="114"/>
      <c r="T1" s="114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1:70" ht="36.950000000000003" customHeight="1">
      <c r="L2" s="381"/>
      <c r="M2" s="381"/>
      <c r="N2" s="381"/>
      <c r="O2" s="381"/>
      <c r="P2" s="381"/>
      <c r="Q2" s="381"/>
      <c r="R2" s="381"/>
      <c r="S2" s="381"/>
      <c r="T2" s="381"/>
      <c r="U2" s="381"/>
      <c r="V2" s="381"/>
      <c r="AT2" s="24" t="s">
        <v>81</v>
      </c>
    </row>
    <row r="3" spans="1:70" ht="6.95" customHeight="1">
      <c r="B3" s="25"/>
      <c r="C3" s="26"/>
      <c r="D3" s="26"/>
      <c r="E3" s="26"/>
      <c r="F3" s="26"/>
      <c r="G3" s="26"/>
      <c r="H3" s="26"/>
      <c r="I3" s="116"/>
      <c r="J3" s="26"/>
      <c r="K3" s="27"/>
      <c r="AT3" s="24" t="s">
        <v>82</v>
      </c>
    </row>
    <row r="4" spans="1:70" ht="36.950000000000003" customHeight="1">
      <c r="B4" s="28"/>
      <c r="C4" s="29"/>
      <c r="D4" s="30" t="s">
        <v>100</v>
      </c>
      <c r="E4" s="29"/>
      <c r="F4" s="29"/>
      <c r="G4" s="29"/>
      <c r="H4" s="29"/>
      <c r="I4" s="117"/>
      <c r="J4" s="29"/>
      <c r="K4" s="31"/>
      <c r="M4" s="32" t="s">
        <v>12</v>
      </c>
      <c r="AT4" s="24" t="s">
        <v>6</v>
      </c>
    </row>
    <row r="5" spans="1:70" ht="6.95" customHeight="1">
      <c r="B5" s="28"/>
      <c r="C5" s="29"/>
      <c r="D5" s="29"/>
      <c r="E5" s="29"/>
      <c r="F5" s="29"/>
      <c r="G5" s="29"/>
      <c r="H5" s="29"/>
      <c r="I5" s="117"/>
      <c r="J5" s="29"/>
      <c r="K5" s="31"/>
    </row>
    <row r="6" spans="1:70">
      <c r="B6" s="28"/>
      <c r="C6" s="29"/>
      <c r="D6" s="37" t="s">
        <v>18</v>
      </c>
      <c r="E6" s="29"/>
      <c r="F6" s="29"/>
      <c r="G6" s="29"/>
      <c r="H6" s="29"/>
      <c r="I6" s="117"/>
      <c r="J6" s="29"/>
      <c r="K6" s="31"/>
    </row>
    <row r="7" spans="1:70" ht="16.5" customHeight="1">
      <c r="B7" s="28"/>
      <c r="C7" s="29"/>
      <c r="D7" s="29"/>
      <c r="E7" s="382" t="str">
        <f>'Rekapitulace stavby'!K6</f>
        <v>SOU řemesel KH - rekonstrukce sociálního zařízení u jídelny</v>
      </c>
      <c r="F7" s="383"/>
      <c r="G7" s="383"/>
      <c r="H7" s="383"/>
      <c r="I7" s="117"/>
      <c r="J7" s="29"/>
      <c r="K7" s="31"/>
    </row>
    <row r="8" spans="1:70" s="1" customFormat="1">
      <c r="B8" s="41"/>
      <c r="C8" s="42"/>
      <c r="D8" s="37" t="s">
        <v>101</v>
      </c>
      <c r="E8" s="42"/>
      <c r="F8" s="42"/>
      <c r="G8" s="42"/>
      <c r="H8" s="42"/>
      <c r="I8" s="118"/>
      <c r="J8" s="42"/>
      <c r="K8" s="45"/>
    </row>
    <row r="9" spans="1:70" s="1" customFormat="1" ht="36.950000000000003" customHeight="1">
      <c r="B9" s="41"/>
      <c r="C9" s="42"/>
      <c r="D9" s="42"/>
      <c r="E9" s="384" t="s">
        <v>102</v>
      </c>
      <c r="F9" s="385"/>
      <c r="G9" s="385"/>
      <c r="H9" s="385"/>
      <c r="I9" s="118"/>
      <c r="J9" s="42"/>
      <c r="K9" s="45"/>
    </row>
    <row r="10" spans="1:70" s="1" customFormat="1" ht="13.5">
      <c r="B10" s="41"/>
      <c r="C10" s="42"/>
      <c r="D10" s="42"/>
      <c r="E10" s="42"/>
      <c r="F10" s="42"/>
      <c r="G10" s="42"/>
      <c r="H10" s="42"/>
      <c r="I10" s="118"/>
      <c r="J10" s="42"/>
      <c r="K10" s="45"/>
    </row>
    <row r="11" spans="1:70" s="1" customFormat="1" ht="14.45" customHeight="1">
      <c r="B11" s="41"/>
      <c r="C11" s="42"/>
      <c r="D11" s="37" t="s">
        <v>20</v>
      </c>
      <c r="E11" s="42"/>
      <c r="F11" s="35" t="s">
        <v>21</v>
      </c>
      <c r="G11" s="42"/>
      <c r="H11" s="42"/>
      <c r="I11" s="119" t="s">
        <v>22</v>
      </c>
      <c r="J11" s="35" t="s">
        <v>21</v>
      </c>
      <c r="K11" s="45"/>
    </row>
    <row r="12" spans="1:70" s="1" customFormat="1" ht="14.45" customHeight="1">
      <c r="B12" s="41"/>
      <c r="C12" s="42"/>
      <c r="D12" s="37" t="s">
        <v>23</v>
      </c>
      <c r="E12" s="42"/>
      <c r="F12" s="35" t="s">
        <v>24</v>
      </c>
      <c r="G12" s="42"/>
      <c r="H12" s="42"/>
      <c r="I12" s="119" t="s">
        <v>25</v>
      </c>
      <c r="J12" s="120" t="str">
        <f>'Rekapitulace stavby'!AN8</f>
        <v>21. 1. 2019</v>
      </c>
      <c r="K12" s="45"/>
    </row>
    <row r="13" spans="1:70" s="1" customFormat="1" ht="10.9" customHeight="1">
      <c r="B13" s="41"/>
      <c r="C13" s="42"/>
      <c r="D13" s="42"/>
      <c r="E13" s="42"/>
      <c r="F13" s="42"/>
      <c r="G13" s="42"/>
      <c r="H13" s="42"/>
      <c r="I13" s="118"/>
      <c r="J13" s="42"/>
      <c r="K13" s="45"/>
    </row>
    <row r="14" spans="1:70" s="1" customFormat="1" ht="14.45" customHeight="1">
      <c r="B14" s="41"/>
      <c r="C14" s="42"/>
      <c r="D14" s="37" t="s">
        <v>27</v>
      </c>
      <c r="E14" s="42"/>
      <c r="F14" s="42"/>
      <c r="G14" s="42"/>
      <c r="H14" s="42"/>
      <c r="I14" s="119" t="s">
        <v>28</v>
      </c>
      <c r="J14" s="35" t="s">
        <v>21</v>
      </c>
      <c r="K14" s="45"/>
    </row>
    <row r="15" spans="1:70" s="1" customFormat="1" ht="18" customHeight="1">
      <c r="B15" s="41"/>
      <c r="C15" s="42"/>
      <c r="D15" s="42"/>
      <c r="E15" s="35" t="s">
        <v>29</v>
      </c>
      <c r="F15" s="42"/>
      <c r="G15" s="42"/>
      <c r="H15" s="42"/>
      <c r="I15" s="119" t="s">
        <v>30</v>
      </c>
      <c r="J15" s="35" t="s">
        <v>21</v>
      </c>
      <c r="K15" s="45"/>
    </row>
    <row r="16" spans="1:70" s="1" customFormat="1" ht="6.95" customHeight="1">
      <c r="B16" s="41"/>
      <c r="C16" s="42"/>
      <c r="D16" s="42"/>
      <c r="E16" s="42"/>
      <c r="F16" s="42"/>
      <c r="G16" s="42"/>
      <c r="H16" s="42"/>
      <c r="I16" s="118"/>
      <c r="J16" s="42"/>
      <c r="K16" s="45"/>
    </row>
    <row r="17" spans="2:11" s="1" customFormat="1" ht="14.45" customHeight="1">
      <c r="B17" s="41"/>
      <c r="C17" s="42"/>
      <c r="D17" s="37" t="s">
        <v>31</v>
      </c>
      <c r="E17" s="42"/>
      <c r="F17" s="42"/>
      <c r="G17" s="42"/>
      <c r="H17" s="42"/>
      <c r="I17" s="119" t="s">
        <v>28</v>
      </c>
      <c r="J17" s="35" t="str">
        <f>IF('Rekapitulace stavby'!AN13="Vyplň údaj","",IF('Rekapitulace stavby'!AN13="","",'Rekapitulace stavby'!AN13))</f>
        <v/>
      </c>
      <c r="K17" s="45"/>
    </row>
    <row r="18" spans="2:11" s="1" customFormat="1" ht="18" customHeight="1">
      <c r="B18" s="41"/>
      <c r="C18" s="42"/>
      <c r="D18" s="42"/>
      <c r="E18" s="35" t="str">
        <f>IF('Rekapitulace stavby'!E14="Vyplň údaj","",IF('Rekapitulace stavby'!E14="","",'Rekapitulace stavby'!E14))</f>
        <v/>
      </c>
      <c r="F18" s="42"/>
      <c r="G18" s="42"/>
      <c r="H18" s="42"/>
      <c r="I18" s="119" t="s">
        <v>30</v>
      </c>
      <c r="J18" s="35" t="str">
        <f>IF('Rekapitulace stavby'!AN14="Vyplň údaj","",IF('Rekapitulace stavby'!AN14="","",'Rekapitulace stavby'!AN14))</f>
        <v/>
      </c>
      <c r="K18" s="45"/>
    </row>
    <row r="19" spans="2:11" s="1" customFormat="1" ht="6.95" customHeight="1">
      <c r="B19" s="41"/>
      <c r="C19" s="42"/>
      <c r="D19" s="42"/>
      <c r="E19" s="42"/>
      <c r="F19" s="42"/>
      <c r="G19" s="42"/>
      <c r="H19" s="42"/>
      <c r="I19" s="118"/>
      <c r="J19" s="42"/>
      <c r="K19" s="45"/>
    </row>
    <row r="20" spans="2:11" s="1" customFormat="1" ht="14.45" customHeight="1">
      <c r="B20" s="41"/>
      <c r="C20" s="42"/>
      <c r="D20" s="37" t="s">
        <v>33</v>
      </c>
      <c r="E20" s="42"/>
      <c r="F20" s="42"/>
      <c r="G20" s="42"/>
      <c r="H20" s="42"/>
      <c r="I20" s="119" t="s">
        <v>28</v>
      </c>
      <c r="J20" s="35" t="s">
        <v>21</v>
      </c>
      <c r="K20" s="45"/>
    </row>
    <row r="21" spans="2:11" s="1" customFormat="1" ht="18" customHeight="1">
      <c r="B21" s="41"/>
      <c r="C21" s="42"/>
      <c r="D21" s="42"/>
      <c r="E21" s="35" t="s">
        <v>34</v>
      </c>
      <c r="F21" s="42"/>
      <c r="G21" s="42"/>
      <c r="H21" s="42"/>
      <c r="I21" s="119" t="s">
        <v>30</v>
      </c>
      <c r="J21" s="35" t="s">
        <v>21</v>
      </c>
      <c r="K21" s="45"/>
    </row>
    <row r="22" spans="2:11" s="1" customFormat="1" ht="6.95" customHeight="1">
      <c r="B22" s="41"/>
      <c r="C22" s="42"/>
      <c r="D22" s="42"/>
      <c r="E22" s="42"/>
      <c r="F22" s="42"/>
      <c r="G22" s="42"/>
      <c r="H22" s="42"/>
      <c r="I22" s="118"/>
      <c r="J22" s="42"/>
      <c r="K22" s="45"/>
    </row>
    <row r="23" spans="2:11" s="1" customFormat="1" ht="14.45" customHeight="1">
      <c r="B23" s="41"/>
      <c r="C23" s="42"/>
      <c r="D23" s="37" t="s">
        <v>36</v>
      </c>
      <c r="E23" s="42"/>
      <c r="F23" s="42"/>
      <c r="G23" s="42"/>
      <c r="H23" s="42"/>
      <c r="I23" s="118"/>
      <c r="J23" s="42"/>
      <c r="K23" s="45"/>
    </row>
    <row r="24" spans="2:11" s="6" customFormat="1" ht="16.5" customHeight="1">
      <c r="B24" s="121"/>
      <c r="C24" s="122"/>
      <c r="D24" s="122"/>
      <c r="E24" s="351" t="s">
        <v>21</v>
      </c>
      <c r="F24" s="351"/>
      <c r="G24" s="351"/>
      <c r="H24" s="351"/>
      <c r="I24" s="123"/>
      <c r="J24" s="122"/>
      <c r="K24" s="124"/>
    </row>
    <row r="25" spans="2:11" s="1" customFormat="1" ht="6.95" customHeight="1">
      <c r="B25" s="41"/>
      <c r="C25" s="42"/>
      <c r="D25" s="42"/>
      <c r="E25" s="42"/>
      <c r="F25" s="42"/>
      <c r="G25" s="42"/>
      <c r="H25" s="42"/>
      <c r="I25" s="118"/>
      <c r="J25" s="42"/>
      <c r="K25" s="45"/>
    </row>
    <row r="26" spans="2:11" s="1" customFormat="1" ht="6.95" customHeight="1">
      <c r="B26" s="41"/>
      <c r="C26" s="42"/>
      <c r="D26" s="85"/>
      <c r="E26" s="85"/>
      <c r="F26" s="85"/>
      <c r="G26" s="85"/>
      <c r="H26" s="85"/>
      <c r="I26" s="125"/>
      <c r="J26" s="85"/>
      <c r="K26" s="126"/>
    </row>
    <row r="27" spans="2:11" s="1" customFormat="1" ht="25.35" customHeight="1">
      <c r="B27" s="41"/>
      <c r="C27" s="42"/>
      <c r="D27" s="127" t="s">
        <v>38</v>
      </c>
      <c r="E27" s="42"/>
      <c r="F27" s="42"/>
      <c r="G27" s="42"/>
      <c r="H27" s="42"/>
      <c r="I27" s="118"/>
      <c r="J27" s="128">
        <f>ROUND(J92,2)</f>
        <v>0</v>
      </c>
      <c r="K27" s="45"/>
    </row>
    <row r="28" spans="2:11" s="1" customFormat="1" ht="6.95" customHeight="1">
      <c r="B28" s="41"/>
      <c r="C28" s="42"/>
      <c r="D28" s="85"/>
      <c r="E28" s="85"/>
      <c r="F28" s="85"/>
      <c r="G28" s="85"/>
      <c r="H28" s="85"/>
      <c r="I28" s="125"/>
      <c r="J28" s="85"/>
      <c r="K28" s="126"/>
    </row>
    <row r="29" spans="2:11" s="1" customFormat="1" ht="14.45" customHeight="1">
      <c r="B29" s="41"/>
      <c r="C29" s="42"/>
      <c r="D29" s="42"/>
      <c r="E29" s="42"/>
      <c r="F29" s="46" t="s">
        <v>40</v>
      </c>
      <c r="G29" s="42"/>
      <c r="H29" s="42"/>
      <c r="I29" s="129" t="s">
        <v>39</v>
      </c>
      <c r="J29" s="46" t="s">
        <v>41</v>
      </c>
      <c r="K29" s="45"/>
    </row>
    <row r="30" spans="2:11" s="1" customFormat="1" ht="14.45" customHeight="1">
      <c r="B30" s="41"/>
      <c r="C30" s="42"/>
      <c r="D30" s="49" t="s">
        <v>42</v>
      </c>
      <c r="E30" s="49" t="s">
        <v>43</v>
      </c>
      <c r="F30" s="130">
        <f>ROUND(SUM(BE92:BE337), 2)</f>
        <v>0</v>
      </c>
      <c r="G30" s="42"/>
      <c r="H30" s="42"/>
      <c r="I30" s="131">
        <v>0.21</v>
      </c>
      <c r="J30" s="130">
        <f>ROUND(ROUND((SUM(BE92:BE337)), 2)*I30, 2)</f>
        <v>0</v>
      </c>
      <c r="K30" s="45"/>
    </row>
    <row r="31" spans="2:11" s="1" customFormat="1" ht="14.45" customHeight="1">
      <c r="B31" s="41"/>
      <c r="C31" s="42"/>
      <c r="D31" s="42"/>
      <c r="E31" s="49" t="s">
        <v>44</v>
      </c>
      <c r="F31" s="130">
        <f>ROUND(SUM(BF92:BF337), 2)</f>
        <v>0</v>
      </c>
      <c r="G31" s="42"/>
      <c r="H31" s="42"/>
      <c r="I31" s="131">
        <v>0.15</v>
      </c>
      <c r="J31" s="130">
        <f>ROUND(ROUND((SUM(BF92:BF337)), 2)*I31, 2)</f>
        <v>0</v>
      </c>
      <c r="K31" s="45"/>
    </row>
    <row r="32" spans="2:11" s="1" customFormat="1" ht="14.45" hidden="1" customHeight="1">
      <c r="B32" s="41"/>
      <c r="C32" s="42"/>
      <c r="D32" s="42"/>
      <c r="E32" s="49" t="s">
        <v>45</v>
      </c>
      <c r="F32" s="130">
        <f>ROUND(SUM(BG92:BG337), 2)</f>
        <v>0</v>
      </c>
      <c r="G32" s="42"/>
      <c r="H32" s="42"/>
      <c r="I32" s="131">
        <v>0.21</v>
      </c>
      <c r="J32" s="130">
        <v>0</v>
      </c>
      <c r="K32" s="45"/>
    </row>
    <row r="33" spans="2:11" s="1" customFormat="1" ht="14.45" hidden="1" customHeight="1">
      <c r="B33" s="41"/>
      <c r="C33" s="42"/>
      <c r="D33" s="42"/>
      <c r="E33" s="49" t="s">
        <v>46</v>
      </c>
      <c r="F33" s="130">
        <f>ROUND(SUM(BH92:BH337), 2)</f>
        <v>0</v>
      </c>
      <c r="G33" s="42"/>
      <c r="H33" s="42"/>
      <c r="I33" s="131">
        <v>0.15</v>
      </c>
      <c r="J33" s="130">
        <v>0</v>
      </c>
      <c r="K33" s="45"/>
    </row>
    <row r="34" spans="2:11" s="1" customFormat="1" ht="14.45" hidden="1" customHeight="1">
      <c r="B34" s="41"/>
      <c r="C34" s="42"/>
      <c r="D34" s="42"/>
      <c r="E34" s="49" t="s">
        <v>47</v>
      </c>
      <c r="F34" s="130">
        <f>ROUND(SUM(BI92:BI337), 2)</f>
        <v>0</v>
      </c>
      <c r="G34" s="42"/>
      <c r="H34" s="42"/>
      <c r="I34" s="131">
        <v>0</v>
      </c>
      <c r="J34" s="130">
        <v>0</v>
      </c>
      <c r="K34" s="45"/>
    </row>
    <row r="35" spans="2:11" s="1" customFormat="1" ht="6.95" customHeight="1">
      <c r="B35" s="41"/>
      <c r="C35" s="42"/>
      <c r="D35" s="42"/>
      <c r="E35" s="42"/>
      <c r="F35" s="42"/>
      <c r="G35" s="42"/>
      <c r="H35" s="42"/>
      <c r="I35" s="118"/>
      <c r="J35" s="42"/>
      <c r="K35" s="45"/>
    </row>
    <row r="36" spans="2:11" s="1" customFormat="1" ht="25.35" customHeight="1">
      <c r="B36" s="41"/>
      <c r="C36" s="132"/>
      <c r="D36" s="133" t="s">
        <v>48</v>
      </c>
      <c r="E36" s="79"/>
      <c r="F36" s="79"/>
      <c r="G36" s="134" t="s">
        <v>49</v>
      </c>
      <c r="H36" s="135" t="s">
        <v>50</v>
      </c>
      <c r="I36" s="136"/>
      <c r="J36" s="137">
        <f>SUM(J27:J34)</f>
        <v>0</v>
      </c>
      <c r="K36" s="138"/>
    </row>
    <row r="37" spans="2:11" s="1" customFormat="1" ht="14.45" customHeight="1">
      <c r="B37" s="56"/>
      <c r="C37" s="57"/>
      <c r="D37" s="57"/>
      <c r="E37" s="57"/>
      <c r="F37" s="57"/>
      <c r="G37" s="57"/>
      <c r="H37" s="57"/>
      <c r="I37" s="139"/>
      <c r="J37" s="57"/>
      <c r="K37" s="58"/>
    </row>
    <row r="41" spans="2:11" s="1" customFormat="1" ht="6.95" customHeight="1">
      <c r="B41" s="140"/>
      <c r="C41" s="141"/>
      <c r="D41" s="141"/>
      <c r="E41" s="141"/>
      <c r="F41" s="141"/>
      <c r="G41" s="141"/>
      <c r="H41" s="141"/>
      <c r="I41" s="142"/>
      <c r="J41" s="141"/>
      <c r="K41" s="143"/>
    </row>
    <row r="42" spans="2:11" s="1" customFormat="1" ht="36.950000000000003" customHeight="1">
      <c r="B42" s="41"/>
      <c r="C42" s="30" t="s">
        <v>103</v>
      </c>
      <c r="D42" s="42"/>
      <c r="E42" s="42"/>
      <c r="F42" s="42"/>
      <c r="G42" s="42"/>
      <c r="H42" s="42"/>
      <c r="I42" s="118"/>
      <c r="J42" s="42"/>
      <c r="K42" s="45"/>
    </row>
    <row r="43" spans="2:11" s="1" customFormat="1" ht="6.95" customHeight="1">
      <c r="B43" s="41"/>
      <c r="C43" s="42"/>
      <c r="D43" s="42"/>
      <c r="E43" s="42"/>
      <c r="F43" s="42"/>
      <c r="G43" s="42"/>
      <c r="H43" s="42"/>
      <c r="I43" s="118"/>
      <c r="J43" s="42"/>
      <c r="K43" s="45"/>
    </row>
    <row r="44" spans="2:11" s="1" customFormat="1" ht="14.45" customHeight="1">
      <c r="B44" s="41"/>
      <c r="C44" s="37" t="s">
        <v>18</v>
      </c>
      <c r="D44" s="42"/>
      <c r="E44" s="42"/>
      <c r="F44" s="42"/>
      <c r="G44" s="42"/>
      <c r="H44" s="42"/>
      <c r="I44" s="118"/>
      <c r="J44" s="42"/>
      <c r="K44" s="45"/>
    </row>
    <row r="45" spans="2:11" s="1" customFormat="1" ht="16.5" customHeight="1">
      <c r="B45" s="41"/>
      <c r="C45" s="42"/>
      <c r="D45" s="42"/>
      <c r="E45" s="382" t="str">
        <f>E7</f>
        <v>SOU řemesel KH - rekonstrukce sociálního zařízení u jídelny</v>
      </c>
      <c r="F45" s="383"/>
      <c r="G45" s="383"/>
      <c r="H45" s="383"/>
      <c r="I45" s="118"/>
      <c r="J45" s="42"/>
      <c r="K45" s="45"/>
    </row>
    <row r="46" spans="2:11" s="1" customFormat="1" ht="14.45" customHeight="1">
      <c r="B46" s="41"/>
      <c r="C46" s="37" t="s">
        <v>101</v>
      </c>
      <c r="D46" s="42"/>
      <c r="E46" s="42"/>
      <c r="F46" s="42"/>
      <c r="G46" s="42"/>
      <c r="H46" s="42"/>
      <c r="I46" s="118"/>
      <c r="J46" s="42"/>
      <c r="K46" s="45"/>
    </row>
    <row r="47" spans="2:11" s="1" customFormat="1" ht="17.25" customHeight="1">
      <c r="B47" s="41"/>
      <c r="C47" s="42"/>
      <c r="D47" s="42"/>
      <c r="E47" s="384" t="str">
        <f>E9</f>
        <v>18708St - Stavební práce</v>
      </c>
      <c r="F47" s="385"/>
      <c r="G47" s="385"/>
      <c r="H47" s="385"/>
      <c r="I47" s="118"/>
      <c r="J47" s="42"/>
      <c r="K47" s="45"/>
    </row>
    <row r="48" spans="2:11" s="1" customFormat="1" ht="6.95" customHeight="1">
      <c r="B48" s="41"/>
      <c r="C48" s="42"/>
      <c r="D48" s="42"/>
      <c r="E48" s="42"/>
      <c r="F48" s="42"/>
      <c r="G48" s="42"/>
      <c r="H48" s="42"/>
      <c r="I48" s="118"/>
      <c r="J48" s="42"/>
      <c r="K48" s="45"/>
    </row>
    <row r="49" spans="2:47" s="1" customFormat="1" ht="18" customHeight="1">
      <c r="B49" s="41"/>
      <c r="C49" s="37" t="s">
        <v>23</v>
      </c>
      <c r="D49" s="42"/>
      <c r="E49" s="42"/>
      <c r="F49" s="35" t="str">
        <f>F12</f>
        <v>SOŠ a SOU řemesel Kutná Hora</v>
      </c>
      <c r="G49" s="42"/>
      <c r="H49" s="42"/>
      <c r="I49" s="119" t="s">
        <v>25</v>
      </c>
      <c r="J49" s="120" t="str">
        <f>IF(J12="","",J12)</f>
        <v>21. 1. 2019</v>
      </c>
      <c r="K49" s="45"/>
    </row>
    <row r="50" spans="2:47" s="1" customFormat="1" ht="6.95" customHeight="1">
      <c r="B50" s="41"/>
      <c r="C50" s="42"/>
      <c r="D50" s="42"/>
      <c r="E50" s="42"/>
      <c r="F50" s="42"/>
      <c r="G50" s="42"/>
      <c r="H50" s="42"/>
      <c r="I50" s="118"/>
      <c r="J50" s="42"/>
      <c r="K50" s="45"/>
    </row>
    <row r="51" spans="2:47" s="1" customFormat="1">
      <c r="B51" s="41"/>
      <c r="C51" s="37" t="s">
        <v>27</v>
      </c>
      <c r="D51" s="42"/>
      <c r="E51" s="42"/>
      <c r="F51" s="35" t="str">
        <f>E15</f>
        <v>SOŠ a SOU řemesel Kutná Hora, Čáslavská č.p.20</v>
      </c>
      <c r="G51" s="42"/>
      <c r="H51" s="42"/>
      <c r="I51" s="119" t="s">
        <v>33</v>
      </c>
      <c r="J51" s="351" t="str">
        <f>E21</f>
        <v>Ing. Hádek Martin</v>
      </c>
      <c r="K51" s="45"/>
    </row>
    <row r="52" spans="2:47" s="1" customFormat="1" ht="14.45" customHeight="1">
      <c r="B52" s="41"/>
      <c r="C52" s="37" t="s">
        <v>31</v>
      </c>
      <c r="D52" s="42"/>
      <c r="E52" s="42"/>
      <c r="F52" s="35" t="str">
        <f>IF(E18="","",E18)</f>
        <v/>
      </c>
      <c r="G52" s="42"/>
      <c r="H52" s="42"/>
      <c r="I52" s="118"/>
      <c r="J52" s="386"/>
      <c r="K52" s="45"/>
    </row>
    <row r="53" spans="2:47" s="1" customFormat="1" ht="10.35" customHeight="1">
      <c r="B53" s="41"/>
      <c r="C53" s="42"/>
      <c r="D53" s="42"/>
      <c r="E53" s="42"/>
      <c r="F53" s="42"/>
      <c r="G53" s="42"/>
      <c r="H53" s="42"/>
      <c r="I53" s="118"/>
      <c r="J53" s="42"/>
      <c r="K53" s="45"/>
    </row>
    <row r="54" spans="2:47" s="1" customFormat="1" ht="29.25" customHeight="1">
      <c r="B54" s="41"/>
      <c r="C54" s="144" t="s">
        <v>104</v>
      </c>
      <c r="D54" s="132"/>
      <c r="E54" s="132"/>
      <c r="F54" s="132"/>
      <c r="G54" s="132"/>
      <c r="H54" s="132"/>
      <c r="I54" s="145"/>
      <c r="J54" s="146" t="s">
        <v>105</v>
      </c>
      <c r="K54" s="147"/>
    </row>
    <row r="55" spans="2:47" s="1" customFormat="1" ht="10.35" customHeight="1">
      <c r="B55" s="41"/>
      <c r="C55" s="42"/>
      <c r="D55" s="42"/>
      <c r="E55" s="42"/>
      <c r="F55" s="42"/>
      <c r="G55" s="42"/>
      <c r="H55" s="42"/>
      <c r="I55" s="118"/>
      <c r="J55" s="42"/>
      <c r="K55" s="45"/>
    </row>
    <row r="56" spans="2:47" s="1" customFormat="1" ht="29.25" customHeight="1">
      <c r="B56" s="41"/>
      <c r="C56" s="148" t="s">
        <v>106</v>
      </c>
      <c r="D56" s="42"/>
      <c r="E56" s="42"/>
      <c r="F56" s="42"/>
      <c r="G56" s="42"/>
      <c r="H56" s="42"/>
      <c r="I56" s="118"/>
      <c r="J56" s="128">
        <f>J92</f>
        <v>0</v>
      </c>
      <c r="K56" s="45"/>
      <c r="AU56" s="24" t="s">
        <v>107</v>
      </c>
    </row>
    <row r="57" spans="2:47" s="7" customFormat="1" ht="24.95" customHeight="1">
      <c r="B57" s="149"/>
      <c r="C57" s="150"/>
      <c r="D57" s="151" t="s">
        <v>108</v>
      </c>
      <c r="E57" s="152"/>
      <c r="F57" s="152"/>
      <c r="G57" s="152"/>
      <c r="H57" s="152"/>
      <c r="I57" s="153"/>
      <c r="J57" s="154">
        <f>J93</f>
        <v>0</v>
      </c>
      <c r="K57" s="155"/>
    </row>
    <row r="58" spans="2:47" s="8" customFormat="1" ht="19.899999999999999" customHeight="1">
      <c r="B58" s="156"/>
      <c r="C58" s="157"/>
      <c r="D58" s="158" t="s">
        <v>109</v>
      </c>
      <c r="E58" s="159"/>
      <c r="F58" s="159"/>
      <c r="G58" s="159"/>
      <c r="H58" s="159"/>
      <c r="I58" s="160"/>
      <c r="J58" s="161">
        <f>J94</f>
        <v>0</v>
      </c>
      <c r="K58" s="162"/>
    </row>
    <row r="59" spans="2:47" s="8" customFormat="1" ht="19.899999999999999" customHeight="1">
      <c r="B59" s="156"/>
      <c r="C59" s="157"/>
      <c r="D59" s="158" t="s">
        <v>110</v>
      </c>
      <c r="E59" s="159"/>
      <c r="F59" s="159"/>
      <c r="G59" s="159"/>
      <c r="H59" s="159"/>
      <c r="I59" s="160"/>
      <c r="J59" s="161">
        <f>J118</f>
        <v>0</v>
      </c>
      <c r="K59" s="162"/>
    </row>
    <row r="60" spans="2:47" s="8" customFormat="1" ht="19.899999999999999" customHeight="1">
      <c r="B60" s="156"/>
      <c r="C60" s="157"/>
      <c r="D60" s="158" t="s">
        <v>111</v>
      </c>
      <c r="E60" s="159"/>
      <c r="F60" s="159"/>
      <c r="G60" s="159"/>
      <c r="H60" s="159"/>
      <c r="I60" s="160"/>
      <c r="J60" s="161">
        <f>J174</f>
        <v>0</v>
      </c>
      <c r="K60" s="162"/>
    </row>
    <row r="61" spans="2:47" s="8" customFormat="1" ht="19.899999999999999" customHeight="1">
      <c r="B61" s="156"/>
      <c r="C61" s="157"/>
      <c r="D61" s="158" t="s">
        <v>112</v>
      </c>
      <c r="E61" s="159"/>
      <c r="F61" s="159"/>
      <c r="G61" s="159"/>
      <c r="H61" s="159"/>
      <c r="I61" s="160"/>
      <c r="J61" s="161">
        <f>J201</f>
        <v>0</v>
      </c>
      <c r="K61" s="162"/>
    </row>
    <row r="62" spans="2:47" s="8" customFormat="1" ht="19.899999999999999" customHeight="1">
      <c r="B62" s="156"/>
      <c r="C62" s="157"/>
      <c r="D62" s="158" t="s">
        <v>113</v>
      </c>
      <c r="E62" s="159"/>
      <c r="F62" s="159"/>
      <c r="G62" s="159"/>
      <c r="H62" s="159"/>
      <c r="I62" s="160"/>
      <c r="J62" s="161">
        <f>J207</f>
        <v>0</v>
      </c>
      <c r="K62" s="162"/>
    </row>
    <row r="63" spans="2:47" s="7" customFormat="1" ht="24.95" customHeight="1">
      <c r="B63" s="149"/>
      <c r="C63" s="150"/>
      <c r="D63" s="151" t="s">
        <v>114</v>
      </c>
      <c r="E63" s="152"/>
      <c r="F63" s="152"/>
      <c r="G63" s="152"/>
      <c r="H63" s="152"/>
      <c r="I63" s="153"/>
      <c r="J63" s="154">
        <f>J209</f>
        <v>0</v>
      </c>
      <c r="K63" s="155"/>
    </row>
    <row r="64" spans="2:47" s="8" customFormat="1" ht="19.899999999999999" customHeight="1">
      <c r="B64" s="156"/>
      <c r="C64" s="157"/>
      <c r="D64" s="158" t="s">
        <v>115</v>
      </c>
      <c r="E64" s="159"/>
      <c r="F64" s="159"/>
      <c r="G64" s="159"/>
      <c r="H64" s="159"/>
      <c r="I64" s="160"/>
      <c r="J64" s="161">
        <f>J210</f>
        <v>0</v>
      </c>
      <c r="K64" s="162"/>
    </row>
    <row r="65" spans="2:12" s="8" customFormat="1" ht="19.899999999999999" customHeight="1">
      <c r="B65" s="156"/>
      <c r="C65" s="157"/>
      <c r="D65" s="158" t="s">
        <v>116</v>
      </c>
      <c r="E65" s="159"/>
      <c r="F65" s="159"/>
      <c r="G65" s="159"/>
      <c r="H65" s="159"/>
      <c r="I65" s="160"/>
      <c r="J65" s="161">
        <f>J214</f>
        <v>0</v>
      </c>
      <c r="K65" s="162"/>
    </row>
    <row r="66" spans="2:12" s="8" customFormat="1" ht="19.899999999999999" customHeight="1">
      <c r="B66" s="156"/>
      <c r="C66" s="157"/>
      <c r="D66" s="158" t="s">
        <v>117</v>
      </c>
      <c r="E66" s="159"/>
      <c r="F66" s="159"/>
      <c r="G66" s="159"/>
      <c r="H66" s="159"/>
      <c r="I66" s="160"/>
      <c r="J66" s="161">
        <f>J223</f>
        <v>0</v>
      </c>
      <c r="K66" s="162"/>
    </row>
    <row r="67" spans="2:12" s="8" customFormat="1" ht="19.899999999999999" customHeight="1">
      <c r="B67" s="156"/>
      <c r="C67" s="157"/>
      <c r="D67" s="158" t="s">
        <v>118</v>
      </c>
      <c r="E67" s="159"/>
      <c r="F67" s="159"/>
      <c r="G67" s="159"/>
      <c r="H67" s="159"/>
      <c r="I67" s="160"/>
      <c r="J67" s="161">
        <f>J230</f>
        <v>0</v>
      </c>
      <c r="K67" s="162"/>
    </row>
    <row r="68" spans="2:12" s="8" customFormat="1" ht="19.899999999999999" customHeight="1">
      <c r="B68" s="156"/>
      <c r="C68" s="157"/>
      <c r="D68" s="158" t="s">
        <v>119</v>
      </c>
      <c r="E68" s="159"/>
      <c r="F68" s="159"/>
      <c r="G68" s="159"/>
      <c r="H68" s="159"/>
      <c r="I68" s="160"/>
      <c r="J68" s="161">
        <f>J243</f>
        <v>0</v>
      </c>
      <c r="K68" s="162"/>
    </row>
    <row r="69" spans="2:12" s="8" customFormat="1" ht="19.899999999999999" customHeight="1">
      <c r="B69" s="156"/>
      <c r="C69" s="157"/>
      <c r="D69" s="158" t="s">
        <v>120</v>
      </c>
      <c r="E69" s="159"/>
      <c r="F69" s="159"/>
      <c r="G69" s="159"/>
      <c r="H69" s="159"/>
      <c r="I69" s="160"/>
      <c r="J69" s="161">
        <f>J255</f>
        <v>0</v>
      </c>
      <c r="K69" s="162"/>
    </row>
    <row r="70" spans="2:12" s="8" customFormat="1" ht="19.899999999999999" customHeight="1">
      <c r="B70" s="156"/>
      <c r="C70" s="157"/>
      <c r="D70" s="158" t="s">
        <v>121</v>
      </c>
      <c r="E70" s="159"/>
      <c r="F70" s="159"/>
      <c r="G70" s="159"/>
      <c r="H70" s="159"/>
      <c r="I70" s="160"/>
      <c r="J70" s="161">
        <f>J269</f>
        <v>0</v>
      </c>
      <c r="K70" s="162"/>
    </row>
    <row r="71" spans="2:12" s="8" customFormat="1" ht="19.899999999999999" customHeight="1">
      <c r="B71" s="156"/>
      <c r="C71" s="157"/>
      <c r="D71" s="158" t="s">
        <v>122</v>
      </c>
      <c r="E71" s="159"/>
      <c r="F71" s="159"/>
      <c r="G71" s="159"/>
      <c r="H71" s="159"/>
      <c r="I71" s="160"/>
      <c r="J71" s="161">
        <f>J302</f>
        <v>0</v>
      </c>
      <c r="K71" s="162"/>
    </row>
    <row r="72" spans="2:12" s="8" customFormat="1" ht="19.899999999999999" customHeight="1">
      <c r="B72" s="156"/>
      <c r="C72" s="157"/>
      <c r="D72" s="158" t="s">
        <v>123</v>
      </c>
      <c r="E72" s="159"/>
      <c r="F72" s="159"/>
      <c r="G72" s="159"/>
      <c r="H72" s="159"/>
      <c r="I72" s="160"/>
      <c r="J72" s="161">
        <f>J311</f>
        <v>0</v>
      </c>
      <c r="K72" s="162"/>
    </row>
    <row r="73" spans="2:12" s="1" customFormat="1" ht="21.75" customHeight="1">
      <c r="B73" s="41"/>
      <c r="C73" s="42"/>
      <c r="D73" s="42"/>
      <c r="E73" s="42"/>
      <c r="F73" s="42"/>
      <c r="G73" s="42"/>
      <c r="H73" s="42"/>
      <c r="I73" s="118"/>
      <c r="J73" s="42"/>
      <c r="K73" s="45"/>
    </row>
    <row r="74" spans="2:12" s="1" customFormat="1" ht="6.95" customHeight="1">
      <c r="B74" s="56"/>
      <c r="C74" s="57"/>
      <c r="D74" s="57"/>
      <c r="E74" s="57"/>
      <c r="F74" s="57"/>
      <c r="G74" s="57"/>
      <c r="H74" s="57"/>
      <c r="I74" s="139"/>
      <c r="J74" s="57"/>
      <c r="K74" s="58"/>
    </row>
    <row r="78" spans="2:12" s="1" customFormat="1" ht="6.95" customHeight="1">
      <c r="B78" s="59"/>
      <c r="C78" s="60"/>
      <c r="D78" s="60"/>
      <c r="E78" s="60"/>
      <c r="F78" s="60"/>
      <c r="G78" s="60"/>
      <c r="H78" s="60"/>
      <c r="I78" s="142"/>
      <c r="J78" s="60"/>
      <c r="K78" s="60"/>
      <c r="L78" s="61"/>
    </row>
    <row r="79" spans="2:12" s="1" customFormat="1" ht="36.950000000000003" customHeight="1">
      <c r="B79" s="41"/>
      <c r="C79" s="62" t="s">
        <v>124</v>
      </c>
      <c r="D79" s="63"/>
      <c r="E79" s="63"/>
      <c r="F79" s="63"/>
      <c r="G79" s="63"/>
      <c r="H79" s="63"/>
      <c r="I79" s="163"/>
      <c r="J79" s="63"/>
      <c r="K79" s="63"/>
      <c r="L79" s="61"/>
    </row>
    <row r="80" spans="2:12" s="1" customFormat="1" ht="6.95" customHeight="1">
      <c r="B80" s="41"/>
      <c r="C80" s="63"/>
      <c r="D80" s="63"/>
      <c r="E80" s="63"/>
      <c r="F80" s="63"/>
      <c r="G80" s="63"/>
      <c r="H80" s="63"/>
      <c r="I80" s="163"/>
      <c r="J80" s="63"/>
      <c r="K80" s="63"/>
      <c r="L80" s="61"/>
    </row>
    <row r="81" spans="2:65" s="1" customFormat="1" ht="14.45" customHeight="1">
      <c r="B81" s="41"/>
      <c r="C81" s="65" t="s">
        <v>18</v>
      </c>
      <c r="D81" s="63"/>
      <c r="E81" s="63"/>
      <c r="F81" s="63"/>
      <c r="G81" s="63"/>
      <c r="H81" s="63"/>
      <c r="I81" s="163"/>
      <c r="J81" s="63"/>
      <c r="K81" s="63"/>
      <c r="L81" s="61"/>
    </row>
    <row r="82" spans="2:65" s="1" customFormat="1" ht="16.5" customHeight="1">
      <c r="B82" s="41"/>
      <c r="C82" s="63"/>
      <c r="D82" s="63"/>
      <c r="E82" s="387" t="str">
        <f>E7</f>
        <v>SOU řemesel KH - rekonstrukce sociálního zařízení u jídelny</v>
      </c>
      <c r="F82" s="388"/>
      <c r="G82" s="388"/>
      <c r="H82" s="388"/>
      <c r="I82" s="163"/>
      <c r="J82" s="63"/>
      <c r="K82" s="63"/>
      <c r="L82" s="61"/>
    </row>
    <row r="83" spans="2:65" s="1" customFormat="1" ht="14.45" customHeight="1">
      <c r="B83" s="41"/>
      <c r="C83" s="65" t="s">
        <v>101</v>
      </c>
      <c r="D83" s="63"/>
      <c r="E83" s="63"/>
      <c r="F83" s="63"/>
      <c r="G83" s="63"/>
      <c r="H83" s="63"/>
      <c r="I83" s="163"/>
      <c r="J83" s="63"/>
      <c r="K83" s="63"/>
      <c r="L83" s="61"/>
    </row>
    <row r="84" spans="2:65" s="1" customFormat="1" ht="17.25" customHeight="1">
      <c r="B84" s="41"/>
      <c r="C84" s="63"/>
      <c r="D84" s="63"/>
      <c r="E84" s="362" t="str">
        <f>E9</f>
        <v>18708St - Stavební práce</v>
      </c>
      <c r="F84" s="389"/>
      <c r="G84" s="389"/>
      <c r="H84" s="389"/>
      <c r="I84" s="163"/>
      <c r="J84" s="63"/>
      <c r="K84" s="63"/>
      <c r="L84" s="61"/>
    </row>
    <row r="85" spans="2:65" s="1" customFormat="1" ht="6.95" customHeight="1">
      <c r="B85" s="41"/>
      <c r="C85" s="63"/>
      <c r="D85" s="63"/>
      <c r="E85" s="63"/>
      <c r="F85" s="63"/>
      <c r="G85" s="63"/>
      <c r="H85" s="63"/>
      <c r="I85" s="163"/>
      <c r="J85" s="63"/>
      <c r="K85" s="63"/>
      <c r="L85" s="61"/>
    </row>
    <row r="86" spans="2:65" s="1" customFormat="1" ht="18" customHeight="1">
      <c r="B86" s="41"/>
      <c r="C86" s="65" t="s">
        <v>23</v>
      </c>
      <c r="D86" s="63"/>
      <c r="E86" s="63"/>
      <c r="F86" s="164" t="str">
        <f>F12</f>
        <v>SOŠ a SOU řemesel Kutná Hora</v>
      </c>
      <c r="G86" s="63"/>
      <c r="H86" s="63"/>
      <c r="I86" s="165" t="s">
        <v>25</v>
      </c>
      <c r="J86" s="73" t="str">
        <f>IF(J12="","",J12)</f>
        <v>21. 1. 2019</v>
      </c>
      <c r="K86" s="63"/>
      <c r="L86" s="61"/>
    </row>
    <row r="87" spans="2:65" s="1" customFormat="1" ht="6.95" customHeight="1">
      <c r="B87" s="41"/>
      <c r="C87" s="63"/>
      <c r="D87" s="63"/>
      <c r="E87" s="63"/>
      <c r="F87" s="63"/>
      <c r="G87" s="63"/>
      <c r="H87" s="63"/>
      <c r="I87" s="163"/>
      <c r="J87" s="63"/>
      <c r="K87" s="63"/>
      <c r="L87" s="61"/>
    </row>
    <row r="88" spans="2:65" s="1" customFormat="1">
      <c r="B88" s="41"/>
      <c r="C88" s="65" t="s">
        <v>27</v>
      </c>
      <c r="D88" s="63"/>
      <c r="E88" s="63"/>
      <c r="F88" s="164" t="str">
        <f>E15</f>
        <v>SOŠ a SOU řemesel Kutná Hora, Čáslavská č.p.20</v>
      </c>
      <c r="G88" s="63"/>
      <c r="H88" s="63"/>
      <c r="I88" s="165" t="s">
        <v>33</v>
      </c>
      <c r="J88" s="164" t="str">
        <f>E21</f>
        <v>Ing. Hádek Martin</v>
      </c>
      <c r="K88" s="63"/>
      <c r="L88" s="61"/>
    </row>
    <row r="89" spans="2:65" s="1" customFormat="1" ht="14.45" customHeight="1">
      <c r="B89" s="41"/>
      <c r="C89" s="65" t="s">
        <v>31</v>
      </c>
      <c r="D89" s="63"/>
      <c r="E89" s="63"/>
      <c r="F89" s="164" t="str">
        <f>IF(E18="","",E18)</f>
        <v/>
      </c>
      <c r="G89" s="63"/>
      <c r="H89" s="63"/>
      <c r="I89" s="163"/>
      <c r="J89" s="63"/>
      <c r="K89" s="63"/>
      <c r="L89" s="61"/>
    </row>
    <row r="90" spans="2:65" s="1" customFormat="1" ht="10.35" customHeight="1">
      <c r="B90" s="41"/>
      <c r="C90" s="63"/>
      <c r="D90" s="63"/>
      <c r="E90" s="63"/>
      <c r="F90" s="63"/>
      <c r="G90" s="63"/>
      <c r="H90" s="63"/>
      <c r="I90" s="163"/>
      <c r="J90" s="63"/>
      <c r="K90" s="63"/>
      <c r="L90" s="61"/>
    </row>
    <row r="91" spans="2:65" s="9" customFormat="1" ht="29.25" customHeight="1">
      <c r="B91" s="166"/>
      <c r="C91" s="167" t="s">
        <v>125</v>
      </c>
      <c r="D91" s="168" t="s">
        <v>57</v>
      </c>
      <c r="E91" s="168" t="s">
        <v>53</v>
      </c>
      <c r="F91" s="168" t="s">
        <v>126</v>
      </c>
      <c r="G91" s="168" t="s">
        <v>127</v>
      </c>
      <c r="H91" s="168" t="s">
        <v>128</v>
      </c>
      <c r="I91" s="169" t="s">
        <v>129</v>
      </c>
      <c r="J91" s="168" t="s">
        <v>105</v>
      </c>
      <c r="K91" s="170" t="s">
        <v>130</v>
      </c>
      <c r="L91" s="171"/>
      <c r="M91" s="81" t="s">
        <v>131</v>
      </c>
      <c r="N91" s="82" t="s">
        <v>42</v>
      </c>
      <c r="O91" s="82" t="s">
        <v>132</v>
      </c>
      <c r="P91" s="82" t="s">
        <v>133</v>
      </c>
      <c r="Q91" s="82" t="s">
        <v>134</v>
      </c>
      <c r="R91" s="82" t="s">
        <v>135</v>
      </c>
      <c r="S91" s="82" t="s">
        <v>136</v>
      </c>
      <c r="T91" s="83" t="s">
        <v>137</v>
      </c>
    </row>
    <row r="92" spans="2:65" s="1" customFormat="1" ht="29.25" customHeight="1">
      <c r="B92" s="41"/>
      <c r="C92" s="87" t="s">
        <v>106</v>
      </c>
      <c r="D92" s="63"/>
      <c r="E92" s="63"/>
      <c r="F92" s="63"/>
      <c r="G92" s="63"/>
      <c r="H92" s="63"/>
      <c r="I92" s="163"/>
      <c r="J92" s="172">
        <f>BK92</f>
        <v>0</v>
      </c>
      <c r="K92" s="63"/>
      <c r="L92" s="61"/>
      <c r="M92" s="84"/>
      <c r="N92" s="85"/>
      <c r="O92" s="85"/>
      <c r="P92" s="173">
        <f>P93+P209</f>
        <v>0</v>
      </c>
      <c r="Q92" s="85"/>
      <c r="R92" s="173">
        <f>R93+R209</f>
        <v>17.249233969999999</v>
      </c>
      <c r="S92" s="85"/>
      <c r="T92" s="174">
        <f>T93+T209</f>
        <v>14.16952667</v>
      </c>
      <c r="AT92" s="24" t="s">
        <v>71</v>
      </c>
      <c r="AU92" s="24" t="s">
        <v>107</v>
      </c>
      <c r="BK92" s="175">
        <f>BK93+BK209</f>
        <v>0</v>
      </c>
    </row>
    <row r="93" spans="2:65" s="10" customFormat="1" ht="37.35" customHeight="1">
      <c r="B93" s="176"/>
      <c r="C93" s="177"/>
      <c r="D93" s="178" t="s">
        <v>71</v>
      </c>
      <c r="E93" s="179" t="s">
        <v>138</v>
      </c>
      <c r="F93" s="179" t="s">
        <v>139</v>
      </c>
      <c r="G93" s="177"/>
      <c r="H93" s="177"/>
      <c r="I93" s="180"/>
      <c r="J93" s="181">
        <f>BK93</f>
        <v>0</v>
      </c>
      <c r="K93" s="177"/>
      <c r="L93" s="182"/>
      <c r="M93" s="183"/>
      <c r="N93" s="184"/>
      <c r="O93" s="184"/>
      <c r="P93" s="185">
        <f>P94+P118+P174+P201+P207</f>
        <v>0</v>
      </c>
      <c r="Q93" s="184"/>
      <c r="R93" s="185">
        <f>R94+R118+R174+R201+R207</f>
        <v>13.97944695</v>
      </c>
      <c r="S93" s="184"/>
      <c r="T93" s="186">
        <f>T94+T118+T174+T201+T207</f>
        <v>7.8121009999999993</v>
      </c>
      <c r="AR93" s="187" t="s">
        <v>80</v>
      </c>
      <c r="AT93" s="188" t="s">
        <v>71</v>
      </c>
      <c r="AU93" s="188" t="s">
        <v>72</v>
      </c>
      <c r="AY93" s="187" t="s">
        <v>140</v>
      </c>
      <c r="BK93" s="189">
        <f>BK94+BK118+BK174+BK201+BK207</f>
        <v>0</v>
      </c>
    </row>
    <row r="94" spans="2:65" s="10" customFormat="1" ht="19.899999999999999" customHeight="1">
      <c r="B94" s="176"/>
      <c r="C94" s="177"/>
      <c r="D94" s="178" t="s">
        <v>71</v>
      </c>
      <c r="E94" s="190" t="s">
        <v>141</v>
      </c>
      <c r="F94" s="190" t="s">
        <v>142</v>
      </c>
      <c r="G94" s="177"/>
      <c r="H94" s="177"/>
      <c r="I94" s="180"/>
      <c r="J94" s="191">
        <f>BK94</f>
        <v>0</v>
      </c>
      <c r="K94" s="177"/>
      <c r="L94" s="182"/>
      <c r="M94" s="183"/>
      <c r="N94" s="184"/>
      <c r="O94" s="184"/>
      <c r="P94" s="185">
        <f>SUM(P95:P117)</f>
        <v>0</v>
      </c>
      <c r="Q94" s="184"/>
      <c r="R94" s="185">
        <f>SUM(R95:R117)</f>
        <v>4.6123085499999998</v>
      </c>
      <c r="S94" s="184"/>
      <c r="T94" s="186">
        <f>SUM(T95:T117)</f>
        <v>0</v>
      </c>
      <c r="AR94" s="187" t="s">
        <v>80</v>
      </c>
      <c r="AT94" s="188" t="s">
        <v>71</v>
      </c>
      <c r="AU94" s="188" t="s">
        <v>80</v>
      </c>
      <c r="AY94" s="187" t="s">
        <v>140</v>
      </c>
      <c r="BK94" s="189">
        <f>SUM(BK95:BK117)</f>
        <v>0</v>
      </c>
    </row>
    <row r="95" spans="2:65" s="1" customFormat="1" ht="25.5" customHeight="1">
      <c r="B95" s="41"/>
      <c r="C95" s="192" t="s">
        <v>80</v>
      </c>
      <c r="D95" s="192" t="s">
        <v>143</v>
      </c>
      <c r="E95" s="193" t="s">
        <v>144</v>
      </c>
      <c r="F95" s="194" t="s">
        <v>145</v>
      </c>
      <c r="G95" s="195" t="s">
        <v>146</v>
      </c>
      <c r="H95" s="196">
        <v>0.11600000000000001</v>
      </c>
      <c r="I95" s="197"/>
      <c r="J95" s="198">
        <f>ROUND(I95*H95,2)</f>
        <v>0</v>
      </c>
      <c r="K95" s="194" t="s">
        <v>147</v>
      </c>
      <c r="L95" s="61"/>
      <c r="M95" s="199" t="s">
        <v>21</v>
      </c>
      <c r="N95" s="200" t="s">
        <v>43</v>
      </c>
      <c r="O95" s="42"/>
      <c r="P95" s="201">
        <f>O95*H95</f>
        <v>0</v>
      </c>
      <c r="Q95" s="201">
        <v>1.8774999999999999</v>
      </c>
      <c r="R95" s="201">
        <f>Q95*H95</f>
        <v>0.21779000000000001</v>
      </c>
      <c r="S95" s="201">
        <v>0</v>
      </c>
      <c r="T95" s="202">
        <f>S95*H95</f>
        <v>0</v>
      </c>
      <c r="AR95" s="24" t="s">
        <v>148</v>
      </c>
      <c r="AT95" s="24" t="s">
        <v>143</v>
      </c>
      <c r="AU95" s="24" t="s">
        <v>82</v>
      </c>
      <c r="AY95" s="24" t="s">
        <v>140</v>
      </c>
      <c r="BE95" s="203">
        <f>IF(N95="základní",J95,0)</f>
        <v>0</v>
      </c>
      <c r="BF95" s="203">
        <f>IF(N95="snížená",J95,0)</f>
        <v>0</v>
      </c>
      <c r="BG95" s="203">
        <f>IF(N95="zákl. přenesená",J95,0)</f>
        <v>0</v>
      </c>
      <c r="BH95" s="203">
        <f>IF(N95="sníž. přenesená",J95,0)</f>
        <v>0</v>
      </c>
      <c r="BI95" s="203">
        <f>IF(N95="nulová",J95,0)</f>
        <v>0</v>
      </c>
      <c r="BJ95" s="24" t="s">
        <v>80</v>
      </c>
      <c r="BK95" s="203">
        <f>ROUND(I95*H95,2)</f>
        <v>0</v>
      </c>
      <c r="BL95" s="24" t="s">
        <v>148</v>
      </c>
      <c r="BM95" s="24" t="s">
        <v>149</v>
      </c>
    </row>
    <row r="96" spans="2:65" s="11" customFormat="1" ht="13.5">
      <c r="B96" s="204"/>
      <c r="C96" s="205"/>
      <c r="D96" s="206" t="s">
        <v>150</v>
      </c>
      <c r="E96" s="207" t="s">
        <v>21</v>
      </c>
      <c r="F96" s="208" t="s">
        <v>151</v>
      </c>
      <c r="G96" s="205"/>
      <c r="H96" s="209">
        <v>0.11600000000000001</v>
      </c>
      <c r="I96" s="210"/>
      <c r="J96" s="205"/>
      <c r="K96" s="205"/>
      <c r="L96" s="211"/>
      <c r="M96" s="212"/>
      <c r="N96" s="213"/>
      <c r="O96" s="213"/>
      <c r="P96" s="213"/>
      <c r="Q96" s="213"/>
      <c r="R96" s="213"/>
      <c r="S96" s="213"/>
      <c r="T96" s="214"/>
      <c r="AT96" s="215" t="s">
        <v>150</v>
      </c>
      <c r="AU96" s="215" t="s">
        <v>82</v>
      </c>
      <c r="AV96" s="11" t="s">
        <v>82</v>
      </c>
      <c r="AW96" s="11" t="s">
        <v>35</v>
      </c>
      <c r="AX96" s="11" t="s">
        <v>80</v>
      </c>
      <c r="AY96" s="215" t="s">
        <v>140</v>
      </c>
    </row>
    <row r="97" spans="2:65" s="1" customFormat="1" ht="16.5" customHeight="1">
      <c r="B97" s="41"/>
      <c r="C97" s="192" t="s">
        <v>82</v>
      </c>
      <c r="D97" s="192" t="s">
        <v>143</v>
      </c>
      <c r="E97" s="193" t="s">
        <v>152</v>
      </c>
      <c r="F97" s="194" t="s">
        <v>153</v>
      </c>
      <c r="G97" s="195" t="s">
        <v>146</v>
      </c>
      <c r="H97" s="196">
        <v>6.3E-2</v>
      </c>
      <c r="I97" s="197"/>
      <c r="J97" s="198">
        <f>ROUND(I97*H97,2)</f>
        <v>0</v>
      </c>
      <c r="K97" s="194" t="s">
        <v>147</v>
      </c>
      <c r="L97" s="61"/>
      <c r="M97" s="199" t="s">
        <v>21</v>
      </c>
      <c r="N97" s="200" t="s">
        <v>43</v>
      </c>
      <c r="O97" s="42"/>
      <c r="P97" s="201">
        <f>O97*H97</f>
        <v>0</v>
      </c>
      <c r="Q97" s="201">
        <v>2.2563499999999999</v>
      </c>
      <c r="R97" s="201">
        <f>Q97*H97</f>
        <v>0.14215005</v>
      </c>
      <c r="S97" s="201">
        <v>0</v>
      </c>
      <c r="T97" s="202">
        <f>S97*H97</f>
        <v>0</v>
      </c>
      <c r="AR97" s="24" t="s">
        <v>148</v>
      </c>
      <c r="AT97" s="24" t="s">
        <v>143</v>
      </c>
      <c r="AU97" s="24" t="s">
        <v>82</v>
      </c>
      <c r="AY97" s="24" t="s">
        <v>140</v>
      </c>
      <c r="BE97" s="203">
        <f>IF(N97="základní",J97,0)</f>
        <v>0</v>
      </c>
      <c r="BF97" s="203">
        <f>IF(N97="snížená",J97,0)</f>
        <v>0</v>
      </c>
      <c r="BG97" s="203">
        <f>IF(N97="zákl. přenesená",J97,0)</f>
        <v>0</v>
      </c>
      <c r="BH97" s="203">
        <f>IF(N97="sníž. přenesená",J97,0)</f>
        <v>0</v>
      </c>
      <c r="BI97" s="203">
        <f>IF(N97="nulová",J97,0)</f>
        <v>0</v>
      </c>
      <c r="BJ97" s="24" t="s">
        <v>80</v>
      </c>
      <c r="BK97" s="203">
        <f>ROUND(I97*H97,2)</f>
        <v>0</v>
      </c>
      <c r="BL97" s="24" t="s">
        <v>148</v>
      </c>
      <c r="BM97" s="24" t="s">
        <v>154</v>
      </c>
    </row>
    <row r="98" spans="2:65" s="11" customFormat="1" ht="13.5">
      <c r="B98" s="204"/>
      <c r="C98" s="205"/>
      <c r="D98" s="206" t="s">
        <v>150</v>
      </c>
      <c r="E98" s="207" t="s">
        <v>21</v>
      </c>
      <c r="F98" s="208" t="s">
        <v>155</v>
      </c>
      <c r="G98" s="205"/>
      <c r="H98" s="209">
        <v>6.3E-2</v>
      </c>
      <c r="I98" s="210"/>
      <c r="J98" s="205"/>
      <c r="K98" s="205"/>
      <c r="L98" s="211"/>
      <c r="M98" s="212"/>
      <c r="N98" s="213"/>
      <c r="O98" s="213"/>
      <c r="P98" s="213"/>
      <c r="Q98" s="213"/>
      <c r="R98" s="213"/>
      <c r="S98" s="213"/>
      <c r="T98" s="214"/>
      <c r="AT98" s="215" t="s">
        <v>150</v>
      </c>
      <c r="AU98" s="215" t="s">
        <v>82</v>
      </c>
      <c r="AV98" s="11" t="s">
        <v>82</v>
      </c>
      <c r="AW98" s="11" t="s">
        <v>35</v>
      </c>
      <c r="AX98" s="11" t="s">
        <v>80</v>
      </c>
      <c r="AY98" s="215" t="s">
        <v>140</v>
      </c>
    </row>
    <row r="99" spans="2:65" s="1" customFormat="1" ht="38.25" customHeight="1">
      <c r="B99" s="41"/>
      <c r="C99" s="192" t="s">
        <v>141</v>
      </c>
      <c r="D99" s="192" t="s">
        <v>143</v>
      </c>
      <c r="E99" s="193" t="s">
        <v>156</v>
      </c>
      <c r="F99" s="194" t="s">
        <v>157</v>
      </c>
      <c r="G99" s="195" t="s">
        <v>158</v>
      </c>
      <c r="H99" s="196">
        <v>0.83</v>
      </c>
      <c r="I99" s="197"/>
      <c r="J99" s="198">
        <f>ROUND(I99*H99,2)</f>
        <v>0</v>
      </c>
      <c r="K99" s="194" t="s">
        <v>147</v>
      </c>
      <c r="L99" s="61"/>
      <c r="M99" s="199" t="s">
        <v>21</v>
      </c>
      <c r="N99" s="200" t="s">
        <v>43</v>
      </c>
      <c r="O99" s="42"/>
      <c r="P99" s="201">
        <f>O99*H99</f>
        <v>0</v>
      </c>
      <c r="Q99" s="201">
        <v>0</v>
      </c>
      <c r="R99" s="201">
        <f>Q99*H99</f>
        <v>0</v>
      </c>
      <c r="S99" s="201">
        <v>0</v>
      </c>
      <c r="T99" s="202">
        <f>S99*H99</f>
        <v>0</v>
      </c>
      <c r="AR99" s="24" t="s">
        <v>148</v>
      </c>
      <c r="AT99" s="24" t="s">
        <v>143</v>
      </c>
      <c r="AU99" s="24" t="s">
        <v>82</v>
      </c>
      <c r="AY99" s="24" t="s">
        <v>140</v>
      </c>
      <c r="BE99" s="203">
        <f>IF(N99="základní",J99,0)</f>
        <v>0</v>
      </c>
      <c r="BF99" s="203">
        <f>IF(N99="snížená",J99,0)</f>
        <v>0</v>
      </c>
      <c r="BG99" s="203">
        <f>IF(N99="zákl. přenesená",J99,0)</f>
        <v>0</v>
      </c>
      <c r="BH99" s="203">
        <f>IF(N99="sníž. přenesená",J99,0)</f>
        <v>0</v>
      </c>
      <c r="BI99" s="203">
        <f>IF(N99="nulová",J99,0)</f>
        <v>0</v>
      </c>
      <c r="BJ99" s="24" t="s">
        <v>80</v>
      </c>
      <c r="BK99" s="203">
        <f>ROUND(I99*H99,2)</f>
        <v>0</v>
      </c>
      <c r="BL99" s="24" t="s">
        <v>148</v>
      </c>
      <c r="BM99" s="24" t="s">
        <v>159</v>
      </c>
    </row>
    <row r="100" spans="2:65" s="11" customFormat="1" ht="13.5">
      <c r="B100" s="204"/>
      <c r="C100" s="205"/>
      <c r="D100" s="206" t="s">
        <v>150</v>
      </c>
      <c r="E100" s="207" t="s">
        <v>21</v>
      </c>
      <c r="F100" s="208" t="s">
        <v>160</v>
      </c>
      <c r="G100" s="205"/>
      <c r="H100" s="209">
        <v>0.83</v>
      </c>
      <c r="I100" s="210"/>
      <c r="J100" s="205"/>
      <c r="K100" s="205"/>
      <c r="L100" s="211"/>
      <c r="M100" s="212"/>
      <c r="N100" s="213"/>
      <c r="O100" s="213"/>
      <c r="P100" s="213"/>
      <c r="Q100" s="213"/>
      <c r="R100" s="213"/>
      <c r="S100" s="213"/>
      <c r="T100" s="214"/>
      <c r="AT100" s="215" t="s">
        <v>150</v>
      </c>
      <c r="AU100" s="215" t="s">
        <v>82</v>
      </c>
      <c r="AV100" s="11" t="s">
        <v>82</v>
      </c>
      <c r="AW100" s="11" t="s">
        <v>35</v>
      </c>
      <c r="AX100" s="11" t="s">
        <v>80</v>
      </c>
      <c r="AY100" s="215" t="s">
        <v>140</v>
      </c>
    </row>
    <row r="101" spans="2:65" s="1" customFormat="1" ht="38.25" customHeight="1">
      <c r="B101" s="41"/>
      <c r="C101" s="192" t="s">
        <v>148</v>
      </c>
      <c r="D101" s="192" t="s">
        <v>143</v>
      </c>
      <c r="E101" s="193" t="s">
        <v>161</v>
      </c>
      <c r="F101" s="194" t="s">
        <v>162</v>
      </c>
      <c r="G101" s="195" t="s">
        <v>158</v>
      </c>
      <c r="H101" s="196">
        <v>0.83</v>
      </c>
      <c r="I101" s="197"/>
      <c r="J101" s="198">
        <f>ROUND(I101*H101,2)</f>
        <v>0</v>
      </c>
      <c r="K101" s="194" t="s">
        <v>147</v>
      </c>
      <c r="L101" s="61"/>
      <c r="M101" s="199" t="s">
        <v>21</v>
      </c>
      <c r="N101" s="200" t="s">
        <v>43</v>
      </c>
      <c r="O101" s="42"/>
      <c r="P101" s="201">
        <f>O101*H101</f>
        <v>0</v>
      </c>
      <c r="Q101" s="201">
        <v>0</v>
      </c>
      <c r="R101" s="201">
        <f>Q101*H101</f>
        <v>0</v>
      </c>
      <c r="S101" s="201">
        <v>0</v>
      </c>
      <c r="T101" s="202">
        <f>S101*H101</f>
        <v>0</v>
      </c>
      <c r="AR101" s="24" t="s">
        <v>148</v>
      </c>
      <c r="AT101" s="24" t="s">
        <v>143</v>
      </c>
      <c r="AU101" s="24" t="s">
        <v>82</v>
      </c>
      <c r="AY101" s="24" t="s">
        <v>140</v>
      </c>
      <c r="BE101" s="203">
        <f>IF(N101="základní",J101,0)</f>
        <v>0</v>
      </c>
      <c r="BF101" s="203">
        <f>IF(N101="snížená",J101,0)</f>
        <v>0</v>
      </c>
      <c r="BG101" s="203">
        <f>IF(N101="zákl. přenesená",J101,0)</f>
        <v>0</v>
      </c>
      <c r="BH101" s="203">
        <f>IF(N101="sníž. přenesená",J101,0)</f>
        <v>0</v>
      </c>
      <c r="BI101" s="203">
        <f>IF(N101="nulová",J101,0)</f>
        <v>0</v>
      </c>
      <c r="BJ101" s="24" t="s">
        <v>80</v>
      </c>
      <c r="BK101" s="203">
        <f>ROUND(I101*H101,2)</f>
        <v>0</v>
      </c>
      <c r="BL101" s="24" t="s">
        <v>148</v>
      </c>
      <c r="BM101" s="24" t="s">
        <v>163</v>
      </c>
    </row>
    <row r="102" spans="2:65" s="1" customFormat="1" ht="25.5" customHeight="1">
      <c r="B102" s="41"/>
      <c r="C102" s="192" t="s">
        <v>164</v>
      </c>
      <c r="D102" s="192" t="s">
        <v>143</v>
      </c>
      <c r="E102" s="193" t="s">
        <v>165</v>
      </c>
      <c r="F102" s="194" t="s">
        <v>166</v>
      </c>
      <c r="G102" s="195" t="s">
        <v>167</v>
      </c>
      <c r="H102" s="196">
        <v>2.4E-2</v>
      </c>
      <c r="I102" s="197"/>
      <c r="J102" s="198">
        <f>ROUND(I102*H102,2)</f>
        <v>0</v>
      </c>
      <c r="K102" s="194" t="s">
        <v>147</v>
      </c>
      <c r="L102" s="61"/>
      <c r="M102" s="199" t="s">
        <v>21</v>
      </c>
      <c r="N102" s="200" t="s">
        <v>43</v>
      </c>
      <c r="O102" s="42"/>
      <c r="P102" s="201">
        <f>O102*H102</f>
        <v>0</v>
      </c>
      <c r="Q102" s="201">
        <v>1.0900000000000001</v>
      </c>
      <c r="R102" s="201">
        <f>Q102*H102</f>
        <v>2.6160000000000003E-2</v>
      </c>
      <c r="S102" s="201">
        <v>0</v>
      </c>
      <c r="T102" s="202">
        <f>S102*H102</f>
        <v>0</v>
      </c>
      <c r="AR102" s="24" t="s">
        <v>148</v>
      </c>
      <c r="AT102" s="24" t="s">
        <v>143</v>
      </c>
      <c r="AU102" s="24" t="s">
        <v>82</v>
      </c>
      <c r="AY102" s="24" t="s">
        <v>140</v>
      </c>
      <c r="BE102" s="203">
        <f>IF(N102="základní",J102,0)</f>
        <v>0</v>
      </c>
      <c r="BF102" s="203">
        <f>IF(N102="snížená",J102,0)</f>
        <v>0</v>
      </c>
      <c r="BG102" s="203">
        <f>IF(N102="zákl. přenesená",J102,0)</f>
        <v>0</v>
      </c>
      <c r="BH102" s="203">
        <f>IF(N102="sníž. přenesená",J102,0)</f>
        <v>0</v>
      </c>
      <c r="BI102" s="203">
        <f>IF(N102="nulová",J102,0)</f>
        <v>0</v>
      </c>
      <c r="BJ102" s="24" t="s">
        <v>80</v>
      </c>
      <c r="BK102" s="203">
        <f>ROUND(I102*H102,2)</f>
        <v>0</v>
      </c>
      <c r="BL102" s="24" t="s">
        <v>148</v>
      </c>
      <c r="BM102" s="24" t="s">
        <v>168</v>
      </c>
    </row>
    <row r="103" spans="2:65" s="11" customFormat="1" ht="13.5">
      <c r="B103" s="204"/>
      <c r="C103" s="205"/>
      <c r="D103" s="206" t="s">
        <v>150</v>
      </c>
      <c r="E103" s="207" t="s">
        <v>21</v>
      </c>
      <c r="F103" s="208" t="s">
        <v>169</v>
      </c>
      <c r="G103" s="205"/>
      <c r="H103" s="209">
        <v>2.4E-2</v>
      </c>
      <c r="I103" s="210"/>
      <c r="J103" s="205"/>
      <c r="K103" s="205"/>
      <c r="L103" s="211"/>
      <c r="M103" s="212"/>
      <c r="N103" s="213"/>
      <c r="O103" s="213"/>
      <c r="P103" s="213"/>
      <c r="Q103" s="213"/>
      <c r="R103" s="213"/>
      <c r="S103" s="213"/>
      <c r="T103" s="214"/>
      <c r="AT103" s="215" t="s">
        <v>150</v>
      </c>
      <c r="AU103" s="215" t="s">
        <v>82</v>
      </c>
      <c r="AV103" s="11" t="s">
        <v>82</v>
      </c>
      <c r="AW103" s="11" t="s">
        <v>35</v>
      </c>
      <c r="AX103" s="11" t="s">
        <v>80</v>
      </c>
      <c r="AY103" s="215" t="s">
        <v>140</v>
      </c>
    </row>
    <row r="104" spans="2:65" s="1" customFormat="1" ht="25.5" customHeight="1">
      <c r="B104" s="41"/>
      <c r="C104" s="192" t="s">
        <v>170</v>
      </c>
      <c r="D104" s="192" t="s">
        <v>143</v>
      </c>
      <c r="E104" s="193" t="s">
        <v>171</v>
      </c>
      <c r="F104" s="194" t="s">
        <v>172</v>
      </c>
      <c r="G104" s="195" t="s">
        <v>158</v>
      </c>
      <c r="H104" s="196">
        <v>3.18</v>
      </c>
      <c r="I104" s="197"/>
      <c r="J104" s="198">
        <f>ROUND(I104*H104,2)</f>
        <v>0</v>
      </c>
      <c r="K104" s="194" t="s">
        <v>147</v>
      </c>
      <c r="L104" s="61"/>
      <c r="M104" s="199" t="s">
        <v>21</v>
      </c>
      <c r="N104" s="200" t="s">
        <v>43</v>
      </c>
      <c r="O104" s="42"/>
      <c r="P104" s="201">
        <f>O104*H104</f>
        <v>0</v>
      </c>
      <c r="Q104" s="201">
        <v>0.12335</v>
      </c>
      <c r="R104" s="201">
        <f>Q104*H104</f>
        <v>0.39225300000000002</v>
      </c>
      <c r="S104" s="201">
        <v>0</v>
      </c>
      <c r="T104" s="202">
        <f>S104*H104</f>
        <v>0</v>
      </c>
      <c r="AR104" s="24" t="s">
        <v>148</v>
      </c>
      <c r="AT104" s="24" t="s">
        <v>143</v>
      </c>
      <c r="AU104" s="24" t="s">
        <v>82</v>
      </c>
      <c r="AY104" s="24" t="s">
        <v>140</v>
      </c>
      <c r="BE104" s="203">
        <f>IF(N104="základní",J104,0)</f>
        <v>0</v>
      </c>
      <c r="BF104" s="203">
        <f>IF(N104="snížená",J104,0)</f>
        <v>0</v>
      </c>
      <c r="BG104" s="203">
        <f>IF(N104="zákl. přenesená",J104,0)</f>
        <v>0</v>
      </c>
      <c r="BH104" s="203">
        <f>IF(N104="sníž. přenesená",J104,0)</f>
        <v>0</v>
      </c>
      <c r="BI104" s="203">
        <f>IF(N104="nulová",J104,0)</f>
        <v>0</v>
      </c>
      <c r="BJ104" s="24" t="s">
        <v>80</v>
      </c>
      <c r="BK104" s="203">
        <f>ROUND(I104*H104,2)</f>
        <v>0</v>
      </c>
      <c r="BL104" s="24" t="s">
        <v>148</v>
      </c>
      <c r="BM104" s="24" t="s">
        <v>173</v>
      </c>
    </row>
    <row r="105" spans="2:65" s="11" customFormat="1" ht="13.5">
      <c r="B105" s="204"/>
      <c r="C105" s="205"/>
      <c r="D105" s="206" t="s">
        <v>150</v>
      </c>
      <c r="E105" s="207" t="s">
        <v>21</v>
      </c>
      <c r="F105" s="208" t="s">
        <v>174</v>
      </c>
      <c r="G105" s="205"/>
      <c r="H105" s="209">
        <v>1.89</v>
      </c>
      <c r="I105" s="210"/>
      <c r="J105" s="205"/>
      <c r="K105" s="205"/>
      <c r="L105" s="211"/>
      <c r="M105" s="212"/>
      <c r="N105" s="213"/>
      <c r="O105" s="213"/>
      <c r="P105" s="213"/>
      <c r="Q105" s="213"/>
      <c r="R105" s="213"/>
      <c r="S105" s="213"/>
      <c r="T105" s="214"/>
      <c r="AT105" s="215" t="s">
        <v>150</v>
      </c>
      <c r="AU105" s="215" t="s">
        <v>82</v>
      </c>
      <c r="AV105" s="11" t="s">
        <v>82</v>
      </c>
      <c r="AW105" s="11" t="s">
        <v>35</v>
      </c>
      <c r="AX105" s="11" t="s">
        <v>72</v>
      </c>
      <c r="AY105" s="215" t="s">
        <v>140</v>
      </c>
    </row>
    <row r="106" spans="2:65" s="11" customFormat="1" ht="13.5">
      <c r="B106" s="204"/>
      <c r="C106" s="205"/>
      <c r="D106" s="206" t="s">
        <v>150</v>
      </c>
      <c r="E106" s="207" t="s">
        <v>21</v>
      </c>
      <c r="F106" s="208" t="s">
        <v>175</v>
      </c>
      <c r="G106" s="205"/>
      <c r="H106" s="209">
        <v>1.29</v>
      </c>
      <c r="I106" s="210"/>
      <c r="J106" s="205"/>
      <c r="K106" s="205"/>
      <c r="L106" s="211"/>
      <c r="M106" s="212"/>
      <c r="N106" s="213"/>
      <c r="O106" s="213"/>
      <c r="P106" s="213"/>
      <c r="Q106" s="213"/>
      <c r="R106" s="213"/>
      <c r="S106" s="213"/>
      <c r="T106" s="214"/>
      <c r="AT106" s="215" t="s">
        <v>150</v>
      </c>
      <c r="AU106" s="215" t="s">
        <v>82</v>
      </c>
      <c r="AV106" s="11" t="s">
        <v>82</v>
      </c>
      <c r="AW106" s="11" t="s">
        <v>35</v>
      </c>
      <c r="AX106" s="11" t="s">
        <v>72</v>
      </c>
      <c r="AY106" s="215" t="s">
        <v>140</v>
      </c>
    </row>
    <row r="107" spans="2:65" s="12" customFormat="1" ht="13.5">
      <c r="B107" s="216"/>
      <c r="C107" s="217"/>
      <c r="D107" s="206" t="s">
        <v>150</v>
      </c>
      <c r="E107" s="218" t="s">
        <v>21</v>
      </c>
      <c r="F107" s="219" t="s">
        <v>176</v>
      </c>
      <c r="G107" s="217"/>
      <c r="H107" s="220">
        <v>3.18</v>
      </c>
      <c r="I107" s="221"/>
      <c r="J107" s="217"/>
      <c r="K107" s="217"/>
      <c r="L107" s="222"/>
      <c r="M107" s="223"/>
      <c r="N107" s="224"/>
      <c r="O107" s="224"/>
      <c r="P107" s="224"/>
      <c r="Q107" s="224"/>
      <c r="R107" s="224"/>
      <c r="S107" s="224"/>
      <c r="T107" s="225"/>
      <c r="AT107" s="226" t="s">
        <v>150</v>
      </c>
      <c r="AU107" s="226" t="s">
        <v>82</v>
      </c>
      <c r="AV107" s="12" t="s">
        <v>148</v>
      </c>
      <c r="AW107" s="12" t="s">
        <v>35</v>
      </c>
      <c r="AX107" s="12" t="s">
        <v>80</v>
      </c>
      <c r="AY107" s="226" t="s">
        <v>140</v>
      </c>
    </row>
    <row r="108" spans="2:65" s="1" customFormat="1" ht="25.5" customHeight="1">
      <c r="B108" s="41"/>
      <c r="C108" s="192" t="s">
        <v>177</v>
      </c>
      <c r="D108" s="192" t="s">
        <v>143</v>
      </c>
      <c r="E108" s="193" t="s">
        <v>178</v>
      </c>
      <c r="F108" s="194" t="s">
        <v>179</v>
      </c>
      <c r="G108" s="195" t="s">
        <v>158</v>
      </c>
      <c r="H108" s="196">
        <v>4.21</v>
      </c>
      <c r="I108" s="197"/>
      <c r="J108" s="198">
        <f>ROUND(I108*H108,2)</f>
        <v>0</v>
      </c>
      <c r="K108" s="194" t="s">
        <v>147</v>
      </c>
      <c r="L108" s="61"/>
      <c r="M108" s="199" t="s">
        <v>21</v>
      </c>
      <c r="N108" s="200" t="s">
        <v>43</v>
      </c>
      <c r="O108" s="42"/>
      <c r="P108" s="201">
        <f>O108*H108</f>
        <v>0</v>
      </c>
      <c r="Q108" s="201">
        <v>9.2319999999999999E-2</v>
      </c>
      <c r="R108" s="201">
        <f>Q108*H108</f>
        <v>0.38866719999999999</v>
      </c>
      <c r="S108" s="201">
        <v>0</v>
      </c>
      <c r="T108" s="202">
        <f>S108*H108</f>
        <v>0</v>
      </c>
      <c r="AR108" s="24" t="s">
        <v>148</v>
      </c>
      <c r="AT108" s="24" t="s">
        <v>143</v>
      </c>
      <c r="AU108" s="24" t="s">
        <v>82</v>
      </c>
      <c r="AY108" s="24" t="s">
        <v>140</v>
      </c>
      <c r="BE108" s="203">
        <f>IF(N108="základní",J108,0)</f>
        <v>0</v>
      </c>
      <c r="BF108" s="203">
        <f>IF(N108="snížená",J108,0)</f>
        <v>0</v>
      </c>
      <c r="BG108" s="203">
        <f>IF(N108="zákl. přenesená",J108,0)</f>
        <v>0</v>
      </c>
      <c r="BH108" s="203">
        <f>IF(N108="sníž. přenesená",J108,0)</f>
        <v>0</v>
      </c>
      <c r="BI108" s="203">
        <f>IF(N108="nulová",J108,0)</f>
        <v>0</v>
      </c>
      <c r="BJ108" s="24" t="s">
        <v>80</v>
      </c>
      <c r="BK108" s="203">
        <f>ROUND(I108*H108,2)</f>
        <v>0</v>
      </c>
      <c r="BL108" s="24" t="s">
        <v>148</v>
      </c>
      <c r="BM108" s="24" t="s">
        <v>180</v>
      </c>
    </row>
    <row r="109" spans="2:65" s="11" customFormat="1" ht="13.5">
      <c r="B109" s="204"/>
      <c r="C109" s="205"/>
      <c r="D109" s="206" t="s">
        <v>150</v>
      </c>
      <c r="E109" s="207" t="s">
        <v>21</v>
      </c>
      <c r="F109" s="208" t="s">
        <v>181</v>
      </c>
      <c r="G109" s="205"/>
      <c r="H109" s="209">
        <v>4.21</v>
      </c>
      <c r="I109" s="210"/>
      <c r="J109" s="205"/>
      <c r="K109" s="205"/>
      <c r="L109" s="211"/>
      <c r="M109" s="212"/>
      <c r="N109" s="213"/>
      <c r="O109" s="213"/>
      <c r="P109" s="213"/>
      <c r="Q109" s="213"/>
      <c r="R109" s="213"/>
      <c r="S109" s="213"/>
      <c r="T109" s="214"/>
      <c r="AT109" s="215" t="s">
        <v>150</v>
      </c>
      <c r="AU109" s="215" t="s">
        <v>82</v>
      </c>
      <c r="AV109" s="11" t="s">
        <v>82</v>
      </c>
      <c r="AW109" s="11" t="s">
        <v>35</v>
      </c>
      <c r="AX109" s="11" t="s">
        <v>80</v>
      </c>
      <c r="AY109" s="215" t="s">
        <v>140</v>
      </c>
    </row>
    <row r="110" spans="2:65" s="1" customFormat="1" ht="25.5" customHeight="1">
      <c r="B110" s="41"/>
      <c r="C110" s="192" t="s">
        <v>182</v>
      </c>
      <c r="D110" s="192" t="s">
        <v>143</v>
      </c>
      <c r="E110" s="193" t="s">
        <v>183</v>
      </c>
      <c r="F110" s="194" t="s">
        <v>184</v>
      </c>
      <c r="G110" s="195" t="s">
        <v>158</v>
      </c>
      <c r="H110" s="196">
        <v>33.244999999999997</v>
      </c>
      <c r="I110" s="197"/>
      <c r="J110" s="198">
        <f>ROUND(I110*H110,2)</f>
        <v>0</v>
      </c>
      <c r="K110" s="194" t="s">
        <v>147</v>
      </c>
      <c r="L110" s="61"/>
      <c r="M110" s="199" t="s">
        <v>21</v>
      </c>
      <c r="N110" s="200" t="s">
        <v>43</v>
      </c>
      <c r="O110" s="42"/>
      <c r="P110" s="201">
        <f>O110*H110</f>
        <v>0</v>
      </c>
      <c r="Q110" s="201">
        <v>6.9819999999999993E-2</v>
      </c>
      <c r="R110" s="201">
        <f>Q110*H110</f>
        <v>2.3211658999999996</v>
      </c>
      <c r="S110" s="201">
        <v>0</v>
      </c>
      <c r="T110" s="202">
        <f>S110*H110</f>
        <v>0</v>
      </c>
      <c r="AR110" s="24" t="s">
        <v>148</v>
      </c>
      <c r="AT110" s="24" t="s">
        <v>143</v>
      </c>
      <c r="AU110" s="24" t="s">
        <v>82</v>
      </c>
      <c r="AY110" s="24" t="s">
        <v>140</v>
      </c>
      <c r="BE110" s="203">
        <f>IF(N110="základní",J110,0)</f>
        <v>0</v>
      </c>
      <c r="BF110" s="203">
        <f>IF(N110="snížená",J110,0)</f>
        <v>0</v>
      </c>
      <c r="BG110" s="203">
        <f>IF(N110="zákl. přenesená",J110,0)</f>
        <v>0</v>
      </c>
      <c r="BH110" s="203">
        <f>IF(N110="sníž. přenesená",J110,0)</f>
        <v>0</v>
      </c>
      <c r="BI110" s="203">
        <f>IF(N110="nulová",J110,0)</f>
        <v>0</v>
      </c>
      <c r="BJ110" s="24" t="s">
        <v>80</v>
      </c>
      <c r="BK110" s="203">
        <f>ROUND(I110*H110,2)</f>
        <v>0</v>
      </c>
      <c r="BL110" s="24" t="s">
        <v>148</v>
      </c>
      <c r="BM110" s="24" t="s">
        <v>185</v>
      </c>
    </row>
    <row r="111" spans="2:65" s="11" customFormat="1" ht="13.5">
      <c r="B111" s="204"/>
      <c r="C111" s="205"/>
      <c r="D111" s="206" t="s">
        <v>150</v>
      </c>
      <c r="E111" s="207" t="s">
        <v>21</v>
      </c>
      <c r="F111" s="208" t="s">
        <v>186</v>
      </c>
      <c r="G111" s="205"/>
      <c r="H111" s="209">
        <v>24.704999999999998</v>
      </c>
      <c r="I111" s="210"/>
      <c r="J111" s="205"/>
      <c r="K111" s="205"/>
      <c r="L111" s="211"/>
      <c r="M111" s="212"/>
      <c r="N111" s="213"/>
      <c r="O111" s="213"/>
      <c r="P111" s="213"/>
      <c r="Q111" s="213"/>
      <c r="R111" s="213"/>
      <c r="S111" s="213"/>
      <c r="T111" s="214"/>
      <c r="AT111" s="215" t="s">
        <v>150</v>
      </c>
      <c r="AU111" s="215" t="s">
        <v>82</v>
      </c>
      <c r="AV111" s="11" t="s">
        <v>82</v>
      </c>
      <c r="AW111" s="11" t="s">
        <v>35</v>
      </c>
      <c r="AX111" s="11" t="s">
        <v>72</v>
      </c>
      <c r="AY111" s="215" t="s">
        <v>140</v>
      </c>
    </row>
    <row r="112" spans="2:65" s="11" customFormat="1" ht="13.5">
      <c r="B112" s="204"/>
      <c r="C112" s="205"/>
      <c r="D112" s="206" t="s">
        <v>150</v>
      </c>
      <c r="E112" s="207" t="s">
        <v>21</v>
      </c>
      <c r="F112" s="208" t="s">
        <v>187</v>
      </c>
      <c r="G112" s="205"/>
      <c r="H112" s="209">
        <v>8.5399999999999991</v>
      </c>
      <c r="I112" s="210"/>
      <c r="J112" s="205"/>
      <c r="K112" s="205"/>
      <c r="L112" s="211"/>
      <c r="M112" s="212"/>
      <c r="N112" s="213"/>
      <c r="O112" s="213"/>
      <c r="P112" s="213"/>
      <c r="Q112" s="213"/>
      <c r="R112" s="213"/>
      <c r="S112" s="213"/>
      <c r="T112" s="214"/>
      <c r="AT112" s="215" t="s">
        <v>150</v>
      </c>
      <c r="AU112" s="215" t="s">
        <v>82</v>
      </c>
      <c r="AV112" s="11" t="s">
        <v>82</v>
      </c>
      <c r="AW112" s="11" t="s">
        <v>35</v>
      </c>
      <c r="AX112" s="11" t="s">
        <v>72</v>
      </c>
      <c r="AY112" s="215" t="s">
        <v>140</v>
      </c>
    </row>
    <row r="113" spans="2:65" s="12" customFormat="1" ht="13.5">
      <c r="B113" s="216"/>
      <c r="C113" s="217"/>
      <c r="D113" s="206" t="s">
        <v>150</v>
      </c>
      <c r="E113" s="218" t="s">
        <v>21</v>
      </c>
      <c r="F113" s="219" t="s">
        <v>176</v>
      </c>
      <c r="G113" s="217"/>
      <c r="H113" s="220">
        <v>33.244999999999997</v>
      </c>
      <c r="I113" s="221"/>
      <c r="J113" s="217"/>
      <c r="K113" s="217"/>
      <c r="L113" s="222"/>
      <c r="M113" s="223"/>
      <c r="N113" s="224"/>
      <c r="O113" s="224"/>
      <c r="P113" s="224"/>
      <c r="Q113" s="224"/>
      <c r="R113" s="224"/>
      <c r="S113" s="224"/>
      <c r="T113" s="225"/>
      <c r="AT113" s="226" t="s">
        <v>150</v>
      </c>
      <c r="AU113" s="226" t="s">
        <v>82</v>
      </c>
      <c r="AV113" s="12" t="s">
        <v>148</v>
      </c>
      <c r="AW113" s="12" t="s">
        <v>35</v>
      </c>
      <c r="AX113" s="12" t="s">
        <v>80</v>
      </c>
      <c r="AY113" s="226" t="s">
        <v>140</v>
      </c>
    </row>
    <row r="114" spans="2:65" s="1" customFormat="1" ht="16.5" customHeight="1">
      <c r="B114" s="41"/>
      <c r="C114" s="192" t="s">
        <v>188</v>
      </c>
      <c r="D114" s="192" t="s">
        <v>143</v>
      </c>
      <c r="E114" s="193" t="s">
        <v>189</v>
      </c>
      <c r="F114" s="194" t="s">
        <v>190</v>
      </c>
      <c r="G114" s="195" t="s">
        <v>191</v>
      </c>
      <c r="H114" s="196">
        <v>24.4</v>
      </c>
      <c r="I114" s="197"/>
      <c r="J114" s="198">
        <f>ROUND(I114*H114,2)</f>
        <v>0</v>
      </c>
      <c r="K114" s="194" t="s">
        <v>147</v>
      </c>
      <c r="L114" s="61"/>
      <c r="M114" s="199" t="s">
        <v>21</v>
      </c>
      <c r="N114" s="200" t="s">
        <v>43</v>
      </c>
      <c r="O114" s="42"/>
      <c r="P114" s="201">
        <f>O114*H114</f>
        <v>0</v>
      </c>
      <c r="Q114" s="201">
        <v>8.0000000000000007E-5</v>
      </c>
      <c r="R114" s="201">
        <f>Q114*H114</f>
        <v>1.952E-3</v>
      </c>
      <c r="S114" s="201">
        <v>0</v>
      </c>
      <c r="T114" s="202">
        <f>S114*H114</f>
        <v>0</v>
      </c>
      <c r="AR114" s="24" t="s">
        <v>148</v>
      </c>
      <c r="AT114" s="24" t="s">
        <v>143</v>
      </c>
      <c r="AU114" s="24" t="s">
        <v>82</v>
      </c>
      <c r="AY114" s="24" t="s">
        <v>140</v>
      </c>
      <c r="BE114" s="203">
        <f>IF(N114="základní",J114,0)</f>
        <v>0</v>
      </c>
      <c r="BF114" s="203">
        <f>IF(N114="snížená",J114,0)</f>
        <v>0</v>
      </c>
      <c r="BG114" s="203">
        <f>IF(N114="zákl. přenesená",J114,0)</f>
        <v>0</v>
      </c>
      <c r="BH114" s="203">
        <f>IF(N114="sníž. přenesená",J114,0)</f>
        <v>0</v>
      </c>
      <c r="BI114" s="203">
        <f>IF(N114="nulová",J114,0)</f>
        <v>0</v>
      </c>
      <c r="BJ114" s="24" t="s">
        <v>80</v>
      </c>
      <c r="BK114" s="203">
        <f>ROUND(I114*H114,2)</f>
        <v>0</v>
      </c>
      <c r="BL114" s="24" t="s">
        <v>148</v>
      </c>
      <c r="BM114" s="24" t="s">
        <v>192</v>
      </c>
    </row>
    <row r="115" spans="2:65" s="11" customFormat="1" ht="13.5">
      <c r="B115" s="204"/>
      <c r="C115" s="205"/>
      <c r="D115" s="206" t="s">
        <v>150</v>
      </c>
      <c r="E115" s="207" t="s">
        <v>21</v>
      </c>
      <c r="F115" s="208" t="s">
        <v>193</v>
      </c>
      <c r="G115" s="205"/>
      <c r="H115" s="209">
        <v>24.4</v>
      </c>
      <c r="I115" s="210"/>
      <c r="J115" s="205"/>
      <c r="K115" s="205"/>
      <c r="L115" s="211"/>
      <c r="M115" s="212"/>
      <c r="N115" s="213"/>
      <c r="O115" s="213"/>
      <c r="P115" s="213"/>
      <c r="Q115" s="213"/>
      <c r="R115" s="213"/>
      <c r="S115" s="213"/>
      <c r="T115" s="214"/>
      <c r="AT115" s="215" t="s">
        <v>150</v>
      </c>
      <c r="AU115" s="215" t="s">
        <v>82</v>
      </c>
      <c r="AV115" s="11" t="s">
        <v>82</v>
      </c>
      <c r="AW115" s="11" t="s">
        <v>35</v>
      </c>
      <c r="AX115" s="11" t="s">
        <v>80</v>
      </c>
      <c r="AY115" s="215" t="s">
        <v>140</v>
      </c>
    </row>
    <row r="116" spans="2:65" s="1" customFormat="1" ht="25.5" customHeight="1">
      <c r="B116" s="41"/>
      <c r="C116" s="192" t="s">
        <v>194</v>
      </c>
      <c r="D116" s="192" t="s">
        <v>143</v>
      </c>
      <c r="E116" s="193" t="s">
        <v>195</v>
      </c>
      <c r="F116" s="194" t="s">
        <v>196</v>
      </c>
      <c r="G116" s="195" t="s">
        <v>158</v>
      </c>
      <c r="H116" s="196">
        <v>2.4700000000000002</v>
      </c>
      <c r="I116" s="197"/>
      <c r="J116" s="198">
        <f>ROUND(I116*H116,2)</f>
        <v>0</v>
      </c>
      <c r="K116" s="194" t="s">
        <v>147</v>
      </c>
      <c r="L116" s="61"/>
      <c r="M116" s="199" t="s">
        <v>21</v>
      </c>
      <c r="N116" s="200" t="s">
        <v>43</v>
      </c>
      <c r="O116" s="42"/>
      <c r="P116" s="201">
        <f>O116*H116</f>
        <v>0</v>
      </c>
      <c r="Q116" s="201">
        <v>0.45432</v>
      </c>
      <c r="R116" s="201">
        <f>Q116*H116</f>
        <v>1.1221704000000001</v>
      </c>
      <c r="S116" s="201">
        <v>0</v>
      </c>
      <c r="T116" s="202">
        <f>S116*H116</f>
        <v>0</v>
      </c>
      <c r="AR116" s="24" t="s">
        <v>148</v>
      </c>
      <c r="AT116" s="24" t="s">
        <v>143</v>
      </c>
      <c r="AU116" s="24" t="s">
        <v>82</v>
      </c>
      <c r="AY116" s="24" t="s">
        <v>140</v>
      </c>
      <c r="BE116" s="203">
        <f>IF(N116="základní",J116,0)</f>
        <v>0</v>
      </c>
      <c r="BF116" s="203">
        <f>IF(N116="snížená",J116,0)</f>
        <v>0</v>
      </c>
      <c r="BG116" s="203">
        <f>IF(N116="zákl. přenesená",J116,0)</f>
        <v>0</v>
      </c>
      <c r="BH116" s="203">
        <f>IF(N116="sníž. přenesená",J116,0)</f>
        <v>0</v>
      </c>
      <c r="BI116" s="203">
        <f>IF(N116="nulová",J116,0)</f>
        <v>0</v>
      </c>
      <c r="BJ116" s="24" t="s">
        <v>80</v>
      </c>
      <c r="BK116" s="203">
        <f>ROUND(I116*H116,2)</f>
        <v>0</v>
      </c>
      <c r="BL116" s="24" t="s">
        <v>148</v>
      </c>
      <c r="BM116" s="24" t="s">
        <v>197</v>
      </c>
    </row>
    <row r="117" spans="2:65" s="11" customFormat="1" ht="13.5">
      <c r="B117" s="204"/>
      <c r="C117" s="205"/>
      <c r="D117" s="206" t="s">
        <v>150</v>
      </c>
      <c r="E117" s="207" t="s">
        <v>21</v>
      </c>
      <c r="F117" s="208" t="s">
        <v>198</v>
      </c>
      <c r="G117" s="205"/>
      <c r="H117" s="209">
        <v>2.4700000000000002</v>
      </c>
      <c r="I117" s="210"/>
      <c r="J117" s="205"/>
      <c r="K117" s="205"/>
      <c r="L117" s="211"/>
      <c r="M117" s="212"/>
      <c r="N117" s="213"/>
      <c r="O117" s="213"/>
      <c r="P117" s="213"/>
      <c r="Q117" s="213"/>
      <c r="R117" s="213"/>
      <c r="S117" s="213"/>
      <c r="T117" s="214"/>
      <c r="AT117" s="215" t="s">
        <v>150</v>
      </c>
      <c r="AU117" s="215" t="s">
        <v>82</v>
      </c>
      <c r="AV117" s="11" t="s">
        <v>82</v>
      </c>
      <c r="AW117" s="11" t="s">
        <v>35</v>
      </c>
      <c r="AX117" s="11" t="s">
        <v>80</v>
      </c>
      <c r="AY117" s="215" t="s">
        <v>140</v>
      </c>
    </row>
    <row r="118" spans="2:65" s="10" customFormat="1" ht="29.85" customHeight="1">
      <c r="B118" s="176"/>
      <c r="C118" s="177"/>
      <c r="D118" s="178" t="s">
        <v>71</v>
      </c>
      <c r="E118" s="190" t="s">
        <v>170</v>
      </c>
      <c r="F118" s="190" t="s">
        <v>199</v>
      </c>
      <c r="G118" s="177"/>
      <c r="H118" s="177"/>
      <c r="I118" s="180"/>
      <c r="J118" s="191">
        <f>BK118</f>
        <v>0</v>
      </c>
      <c r="K118" s="177"/>
      <c r="L118" s="182"/>
      <c r="M118" s="183"/>
      <c r="N118" s="184"/>
      <c r="O118" s="184"/>
      <c r="P118" s="185">
        <f>SUM(P119:P173)</f>
        <v>0</v>
      </c>
      <c r="Q118" s="184"/>
      <c r="R118" s="185">
        <f>SUM(R119:R173)</f>
        <v>9.3152729000000001</v>
      </c>
      <c r="S118" s="184"/>
      <c r="T118" s="186">
        <f>SUM(T119:T173)</f>
        <v>0</v>
      </c>
      <c r="AR118" s="187" t="s">
        <v>80</v>
      </c>
      <c r="AT118" s="188" t="s">
        <v>71</v>
      </c>
      <c r="AU118" s="188" t="s">
        <v>80</v>
      </c>
      <c r="AY118" s="187" t="s">
        <v>140</v>
      </c>
      <c r="BK118" s="189">
        <f>SUM(BK119:BK173)</f>
        <v>0</v>
      </c>
    </row>
    <row r="119" spans="2:65" s="1" customFormat="1" ht="25.5" customHeight="1">
      <c r="B119" s="41"/>
      <c r="C119" s="192" t="s">
        <v>200</v>
      </c>
      <c r="D119" s="192" t="s">
        <v>143</v>
      </c>
      <c r="E119" s="193" t="s">
        <v>201</v>
      </c>
      <c r="F119" s="194" t="s">
        <v>202</v>
      </c>
      <c r="G119" s="195" t="s">
        <v>158</v>
      </c>
      <c r="H119" s="196">
        <v>33.75</v>
      </c>
      <c r="I119" s="197"/>
      <c r="J119" s="198">
        <f>ROUND(I119*H119,2)</f>
        <v>0</v>
      </c>
      <c r="K119" s="194" t="s">
        <v>147</v>
      </c>
      <c r="L119" s="61"/>
      <c r="M119" s="199" t="s">
        <v>21</v>
      </c>
      <c r="N119" s="200" t="s">
        <v>43</v>
      </c>
      <c r="O119" s="42"/>
      <c r="P119" s="201">
        <f>O119*H119</f>
        <v>0</v>
      </c>
      <c r="Q119" s="201">
        <v>1.4E-3</v>
      </c>
      <c r="R119" s="201">
        <f>Q119*H119</f>
        <v>4.725E-2</v>
      </c>
      <c r="S119" s="201">
        <v>0</v>
      </c>
      <c r="T119" s="202">
        <f>S119*H119</f>
        <v>0</v>
      </c>
      <c r="AR119" s="24" t="s">
        <v>148</v>
      </c>
      <c r="AT119" s="24" t="s">
        <v>143</v>
      </c>
      <c r="AU119" s="24" t="s">
        <v>82</v>
      </c>
      <c r="AY119" s="24" t="s">
        <v>140</v>
      </c>
      <c r="BE119" s="203">
        <f>IF(N119="základní",J119,0)</f>
        <v>0</v>
      </c>
      <c r="BF119" s="203">
        <f>IF(N119="snížená",J119,0)</f>
        <v>0</v>
      </c>
      <c r="BG119" s="203">
        <f>IF(N119="zákl. přenesená",J119,0)</f>
        <v>0</v>
      </c>
      <c r="BH119" s="203">
        <f>IF(N119="sníž. přenesená",J119,0)</f>
        <v>0</v>
      </c>
      <c r="BI119" s="203">
        <f>IF(N119="nulová",J119,0)</f>
        <v>0</v>
      </c>
      <c r="BJ119" s="24" t="s">
        <v>80</v>
      </c>
      <c r="BK119" s="203">
        <f>ROUND(I119*H119,2)</f>
        <v>0</v>
      </c>
      <c r="BL119" s="24" t="s">
        <v>148</v>
      </c>
      <c r="BM119" s="24" t="s">
        <v>203</v>
      </c>
    </row>
    <row r="120" spans="2:65" s="1" customFormat="1" ht="16.5" customHeight="1">
      <c r="B120" s="41"/>
      <c r="C120" s="192" t="s">
        <v>204</v>
      </c>
      <c r="D120" s="192" t="s">
        <v>143</v>
      </c>
      <c r="E120" s="193" t="s">
        <v>205</v>
      </c>
      <c r="F120" s="194" t="s">
        <v>206</v>
      </c>
      <c r="G120" s="195" t="s">
        <v>158</v>
      </c>
      <c r="H120" s="196">
        <v>3.032</v>
      </c>
      <c r="I120" s="197"/>
      <c r="J120" s="198">
        <f>ROUND(I120*H120,2)</f>
        <v>0</v>
      </c>
      <c r="K120" s="194" t="s">
        <v>147</v>
      </c>
      <c r="L120" s="61"/>
      <c r="M120" s="199" t="s">
        <v>21</v>
      </c>
      <c r="N120" s="200" t="s">
        <v>43</v>
      </c>
      <c r="O120" s="42"/>
      <c r="P120" s="201">
        <f>O120*H120</f>
        <v>0</v>
      </c>
      <c r="Q120" s="201">
        <v>0.04</v>
      </c>
      <c r="R120" s="201">
        <f>Q120*H120</f>
        <v>0.12128</v>
      </c>
      <c r="S120" s="201">
        <v>0</v>
      </c>
      <c r="T120" s="202">
        <f>S120*H120</f>
        <v>0</v>
      </c>
      <c r="AR120" s="24" t="s">
        <v>148</v>
      </c>
      <c r="AT120" s="24" t="s">
        <v>143</v>
      </c>
      <c r="AU120" s="24" t="s">
        <v>82</v>
      </c>
      <c r="AY120" s="24" t="s">
        <v>140</v>
      </c>
      <c r="BE120" s="203">
        <f>IF(N120="základní",J120,0)</f>
        <v>0</v>
      </c>
      <c r="BF120" s="203">
        <f>IF(N120="snížená",J120,0)</f>
        <v>0</v>
      </c>
      <c r="BG120" s="203">
        <f>IF(N120="zákl. přenesená",J120,0)</f>
        <v>0</v>
      </c>
      <c r="BH120" s="203">
        <f>IF(N120="sníž. přenesená",J120,0)</f>
        <v>0</v>
      </c>
      <c r="BI120" s="203">
        <f>IF(N120="nulová",J120,0)</f>
        <v>0</v>
      </c>
      <c r="BJ120" s="24" t="s">
        <v>80</v>
      </c>
      <c r="BK120" s="203">
        <f>ROUND(I120*H120,2)</f>
        <v>0</v>
      </c>
      <c r="BL120" s="24" t="s">
        <v>148</v>
      </c>
      <c r="BM120" s="24" t="s">
        <v>207</v>
      </c>
    </row>
    <row r="121" spans="2:65" s="11" customFormat="1" ht="13.5">
      <c r="B121" s="204"/>
      <c r="C121" s="205"/>
      <c r="D121" s="206" t="s">
        <v>150</v>
      </c>
      <c r="E121" s="207" t="s">
        <v>21</v>
      </c>
      <c r="F121" s="208" t="s">
        <v>208</v>
      </c>
      <c r="G121" s="205"/>
      <c r="H121" s="209">
        <v>1.784</v>
      </c>
      <c r="I121" s="210"/>
      <c r="J121" s="205"/>
      <c r="K121" s="205"/>
      <c r="L121" s="211"/>
      <c r="M121" s="212"/>
      <c r="N121" s="213"/>
      <c r="O121" s="213"/>
      <c r="P121" s="213"/>
      <c r="Q121" s="213"/>
      <c r="R121" s="213"/>
      <c r="S121" s="213"/>
      <c r="T121" s="214"/>
      <c r="AT121" s="215" t="s">
        <v>150</v>
      </c>
      <c r="AU121" s="215" t="s">
        <v>82</v>
      </c>
      <c r="AV121" s="11" t="s">
        <v>82</v>
      </c>
      <c r="AW121" s="11" t="s">
        <v>35</v>
      </c>
      <c r="AX121" s="11" t="s">
        <v>72</v>
      </c>
      <c r="AY121" s="215" t="s">
        <v>140</v>
      </c>
    </row>
    <row r="122" spans="2:65" s="11" customFormat="1" ht="13.5">
      <c r="B122" s="204"/>
      <c r="C122" s="205"/>
      <c r="D122" s="206" t="s">
        <v>150</v>
      </c>
      <c r="E122" s="207" t="s">
        <v>21</v>
      </c>
      <c r="F122" s="208" t="s">
        <v>209</v>
      </c>
      <c r="G122" s="205"/>
      <c r="H122" s="209">
        <v>1.248</v>
      </c>
      <c r="I122" s="210"/>
      <c r="J122" s="205"/>
      <c r="K122" s="205"/>
      <c r="L122" s="211"/>
      <c r="M122" s="212"/>
      <c r="N122" s="213"/>
      <c r="O122" s="213"/>
      <c r="P122" s="213"/>
      <c r="Q122" s="213"/>
      <c r="R122" s="213"/>
      <c r="S122" s="213"/>
      <c r="T122" s="214"/>
      <c r="AT122" s="215" t="s">
        <v>150</v>
      </c>
      <c r="AU122" s="215" t="s">
        <v>82</v>
      </c>
      <c r="AV122" s="11" t="s">
        <v>82</v>
      </c>
      <c r="AW122" s="11" t="s">
        <v>35</v>
      </c>
      <c r="AX122" s="11" t="s">
        <v>72</v>
      </c>
      <c r="AY122" s="215" t="s">
        <v>140</v>
      </c>
    </row>
    <row r="123" spans="2:65" s="12" customFormat="1" ht="13.5">
      <c r="B123" s="216"/>
      <c r="C123" s="217"/>
      <c r="D123" s="206" t="s">
        <v>150</v>
      </c>
      <c r="E123" s="218" t="s">
        <v>21</v>
      </c>
      <c r="F123" s="219" t="s">
        <v>176</v>
      </c>
      <c r="G123" s="217"/>
      <c r="H123" s="220">
        <v>3.032</v>
      </c>
      <c r="I123" s="221"/>
      <c r="J123" s="217"/>
      <c r="K123" s="217"/>
      <c r="L123" s="222"/>
      <c r="M123" s="223"/>
      <c r="N123" s="224"/>
      <c r="O123" s="224"/>
      <c r="P123" s="224"/>
      <c r="Q123" s="224"/>
      <c r="R123" s="224"/>
      <c r="S123" s="224"/>
      <c r="T123" s="225"/>
      <c r="AT123" s="226" t="s">
        <v>150</v>
      </c>
      <c r="AU123" s="226" t="s">
        <v>82</v>
      </c>
      <c r="AV123" s="12" t="s">
        <v>148</v>
      </c>
      <c r="AW123" s="12" t="s">
        <v>35</v>
      </c>
      <c r="AX123" s="12" t="s">
        <v>80</v>
      </c>
      <c r="AY123" s="226" t="s">
        <v>140</v>
      </c>
    </row>
    <row r="124" spans="2:65" s="1" customFormat="1" ht="25.5" customHeight="1">
      <c r="B124" s="41"/>
      <c r="C124" s="192" t="s">
        <v>210</v>
      </c>
      <c r="D124" s="192" t="s">
        <v>143</v>
      </c>
      <c r="E124" s="193" t="s">
        <v>211</v>
      </c>
      <c r="F124" s="194" t="s">
        <v>212</v>
      </c>
      <c r="G124" s="195" t="s">
        <v>158</v>
      </c>
      <c r="H124" s="196">
        <v>33.75</v>
      </c>
      <c r="I124" s="197"/>
      <c r="J124" s="198">
        <f>ROUND(I124*H124,2)</f>
        <v>0</v>
      </c>
      <c r="K124" s="194" t="s">
        <v>147</v>
      </c>
      <c r="L124" s="61"/>
      <c r="M124" s="199" t="s">
        <v>21</v>
      </c>
      <c r="N124" s="200" t="s">
        <v>43</v>
      </c>
      <c r="O124" s="42"/>
      <c r="P124" s="201">
        <f>O124*H124</f>
        <v>0</v>
      </c>
      <c r="Q124" s="201">
        <v>3.0000000000000001E-3</v>
      </c>
      <c r="R124" s="201">
        <f>Q124*H124</f>
        <v>0.10125000000000001</v>
      </c>
      <c r="S124" s="201">
        <v>0</v>
      </c>
      <c r="T124" s="202">
        <f>S124*H124</f>
        <v>0</v>
      </c>
      <c r="AR124" s="24" t="s">
        <v>148</v>
      </c>
      <c r="AT124" s="24" t="s">
        <v>143</v>
      </c>
      <c r="AU124" s="24" t="s">
        <v>82</v>
      </c>
      <c r="AY124" s="24" t="s">
        <v>140</v>
      </c>
      <c r="BE124" s="203">
        <f>IF(N124="základní",J124,0)</f>
        <v>0</v>
      </c>
      <c r="BF124" s="203">
        <f>IF(N124="snížená",J124,0)</f>
        <v>0</v>
      </c>
      <c r="BG124" s="203">
        <f>IF(N124="zákl. přenesená",J124,0)</f>
        <v>0</v>
      </c>
      <c r="BH124" s="203">
        <f>IF(N124="sníž. přenesená",J124,0)</f>
        <v>0</v>
      </c>
      <c r="BI124" s="203">
        <f>IF(N124="nulová",J124,0)</f>
        <v>0</v>
      </c>
      <c r="BJ124" s="24" t="s">
        <v>80</v>
      </c>
      <c r="BK124" s="203">
        <f>ROUND(I124*H124,2)</f>
        <v>0</v>
      </c>
      <c r="BL124" s="24" t="s">
        <v>148</v>
      </c>
      <c r="BM124" s="24" t="s">
        <v>213</v>
      </c>
    </row>
    <row r="125" spans="2:65" s="1" customFormat="1" ht="25.5" customHeight="1">
      <c r="B125" s="41"/>
      <c r="C125" s="192" t="s">
        <v>214</v>
      </c>
      <c r="D125" s="192" t="s">
        <v>143</v>
      </c>
      <c r="E125" s="193" t="s">
        <v>215</v>
      </c>
      <c r="F125" s="194" t="s">
        <v>216</v>
      </c>
      <c r="G125" s="195" t="s">
        <v>158</v>
      </c>
      <c r="H125" s="196">
        <v>33.75</v>
      </c>
      <c r="I125" s="197"/>
      <c r="J125" s="198">
        <f>ROUND(I125*H125,2)</f>
        <v>0</v>
      </c>
      <c r="K125" s="194" t="s">
        <v>147</v>
      </c>
      <c r="L125" s="61"/>
      <c r="M125" s="199" t="s">
        <v>21</v>
      </c>
      <c r="N125" s="200" t="s">
        <v>43</v>
      </c>
      <c r="O125" s="42"/>
      <c r="P125" s="201">
        <f>O125*H125</f>
        <v>0</v>
      </c>
      <c r="Q125" s="201">
        <v>1.6899999999999998E-2</v>
      </c>
      <c r="R125" s="201">
        <f>Q125*H125</f>
        <v>0.57037499999999997</v>
      </c>
      <c r="S125" s="201">
        <v>0</v>
      </c>
      <c r="T125" s="202">
        <f>S125*H125</f>
        <v>0</v>
      </c>
      <c r="AR125" s="24" t="s">
        <v>148</v>
      </c>
      <c r="AT125" s="24" t="s">
        <v>143</v>
      </c>
      <c r="AU125" s="24" t="s">
        <v>82</v>
      </c>
      <c r="AY125" s="24" t="s">
        <v>140</v>
      </c>
      <c r="BE125" s="203">
        <f>IF(N125="základní",J125,0)</f>
        <v>0</v>
      </c>
      <c r="BF125" s="203">
        <f>IF(N125="snížená",J125,0)</f>
        <v>0</v>
      </c>
      <c r="BG125" s="203">
        <f>IF(N125="zákl. přenesená",J125,0)</f>
        <v>0</v>
      </c>
      <c r="BH125" s="203">
        <f>IF(N125="sníž. přenesená",J125,0)</f>
        <v>0</v>
      </c>
      <c r="BI125" s="203">
        <f>IF(N125="nulová",J125,0)</f>
        <v>0</v>
      </c>
      <c r="BJ125" s="24" t="s">
        <v>80</v>
      </c>
      <c r="BK125" s="203">
        <f>ROUND(I125*H125,2)</f>
        <v>0</v>
      </c>
      <c r="BL125" s="24" t="s">
        <v>148</v>
      </c>
      <c r="BM125" s="24" t="s">
        <v>217</v>
      </c>
    </row>
    <row r="126" spans="2:65" s="11" customFormat="1" ht="13.5">
      <c r="B126" s="204"/>
      <c r="C126" s="205"/>
      <c r="D126" s="206" t="s">
        <v>150</v>
      </c>
      <c r="E126" s="207" t="s">
        <v>21</v>
      </c>
      <c r="F126" s="208" t="s">
        <v>218</v>
      </c>
      <c r="G126" s="205"/>
      <c r="H126" s="209">
        <v>33.75</v>
      </c>
      <c r="I126" s="210"/>
      <c r="J126" s="205"/>
      <c r="K126" s="205"/>
      <c r="L126" s="211"/>
      <c r="M126" s="212"/>
      <c r="N126" s="213"/>
      <c r="O126" s="213"/>
      <c r="P126" s="213"/>
      <c r="Q126" s="213"/>
      <c r="R126" s="213"/>
      <c r="S126" s="213"/>
      <c r="T126" s="214"/>
      <c r="AT126" s="215" t="s">
        <v>150</v>
      </c>
      <c r="AU126" s="215" t="s">
        <v>82</v>
      </c>
      <c r="AV126" s="11" t="s">
        <v>82</v>
      </c>
      <c r="AW126" s="11" t="s">
        <v>35</v>
      </c>
      <c r="AX126" s="11" t="s">
        <v>80</v>
      </c>
      <c r="AY126" s="215" t="s">
        <v>140</v>
      </c>
    </row>
    <row r="127" spans="2:65" s="1" customFormat="1" ht="25.5" customHeight="1">
      <c r="B127" s="41"/>
      <c r="C127" s="192" t="s">
        <v>10</v>
      </c>
      <c r="D127" s="192" t="s">
        <v>143</v>
      </c>
      <c r="E127" s="193" t="s">
        <v>219</v>
      </c>
      <c r="F127" s="194" t="s">
        <v>220</v>
      </c>
      <c r="G127" s="195" t="s">
        <v>158</v>
      </c>
      <c r="H127" s="196">
        <v>48.426000000000002</v>
      </c>
      <c r="I127" s="197"/>
      <c r="J127" s="198">
        <f>ROUND(I127*H127,2)</f>
        <v>0</v>
      </c>
      <c r="K127" s="194" t="s">
        <v>147</v>
      </c>
      <c r="L127" s="61"/>
      <c r="M127" s="199" t="s">
        <v>21</v>
      </c>
      <c r="N127" s="200" t="s">
        <v>43</v>
      </c>
      <c r="O127" s="42"/>
      <c r="P127" s="201">
        <f>O127*H127</f>
        <v>0</v>
      </c>
      <c r="Q127" s="201">
        <v>1.4E-3</v>
      </c>
      <c r="R127" s="201">
        <f>Q127*H127</f>
        <v>6.7796400000000007E-2</v>
      </c>
      <c r="S127" s="201">
        <v>0</v>
      </c>
      <c r="T127" s="202">
        <f>S127*H127</f>
        <v>0</v>
      </c>
      <c r="AR127" s="24" t="s">
        <v>148</v>
      </c>
      <c r="AT127" s="24" t="s">
        <v>143</v>
      </c>
      <c r="AU127" s="24" t="s">
        <v>82</v>
      </c>
      <c r="AY127" s="24" t="s">
        <v>140</v>
      </c>
      <c r="BE127" s="203">
        <f>IF(N127="základní",J127,0)</f>
        <v>0</v>
      </c>
      <c r="BF127" s="203">
        <f>IF(N127="snížená",J127,0)</f>
        <v>0</v>
      </c>
      <c r="BG127" s="203">
        <f>IF(N127="zákl. přenesená",J127,0)</f>
        <v>0</v>
      </c>
      <c r="BH127" s="203">
        <f>IF(N127="sníž. přenesená",J127,0)</f>
        <v>0</v>
      </c>
      <c r="BI127" s="203">
        <f>IF(N127="nulová",J127,0)</f>
        <v>0</v>
      </c>
      <c r="BJ127" s="24" t="s">
        <v>80</v>
      </c>
      <c r="BK127" s="203">
        <f>ROUND(I127*H127,2)</f>
        <v>0</v>
      </c>
      <c r="BL127" s="24" t="s">
        <v>148</v>
      </c>
      <c r="BM127" s="24" t="s">
        <v>221</v>
      </c>
    </row>
    <row r="128" spans="2:65" s="1" customFormat="1" ht="16.5" customHeight="1">
      <c r="B128" s="41"/>
      <c r="C128" s="192" t="s">
        <v>222</v>
      </c>
      <c r="D128" s="192" t="s">
        <v>143</v>
      </c>
      <c r="E128" s="193" t="s">
        <v>223</v>
      </c>
      <c r="F128" s="194" t="s">
        <v>224</v>
      </c>
      <c r="G128" s="195" t="s">
        <v>158</v>
      </c>
      <c r="H128" s="196">
        <v>6.71</v>
      </c>
      <c r="I128" s="197"/>
      <c r="J128" s="198">
        <f>ROUND(I128*H128,2)</f>
        <v>0</v>
      </c>
      <c r="K128" s="194" t="s">
        <v>147</v>
      </c>
      <c r="L128" s="61"/>
      <c r="M128" s="199" t="s">
        <v>21</v>
      </c>
      <c r="N128" s="200" t="s">
        <v>43</v>
      </c>
      <c r="O128" s="42"/>
      <c r="P128" s="201">
        <f>O128*H128</f>
        <v>0</v>
      </c>
      <c r="Q128" s="201">
        <v>0.04</v>
      </c>
      <c r="R128" s="201">
        <f>Q128*H128</f>
        <v>0.26840000000000003</v>
      </c>
      <c r="S128" s="201">
        <v>0</v>
      </c>
      <c r="T128" s="202">
        <f>S128*H128</f>
        <v>0</v>
      </c>
      <c r="AR128" s="24" t="s">
        <v>148</v>
      </c>
      <c r="AT128" s="24" t="s">
        <v>143</v>
      </c>
      <c r="AU128" s="24" t="s">
        <v>82</v>
      </c>
      <c r="AY128" s="24" t="s">
        <v>140</v>
      </c>
      <c r="BE128" s="203">
        <f>IF(N128="základní",J128,0)</f>
        <v>0</v>
      </c>
      <c r="BF128" s="203">
        <f>IF(N128="snížená",J128,0)</f>
        <v>0</v>
      </c>
      <c r="BG128" s="203">
        <f>IF(N128="zákl. přenesená",J128,0)</f>
        <v>0</v>
      </c>
      <c r="BH128" s="203">
        <f>IF(N128="sníž. přenesená",J128,0)</f>
        <v>0</v>
      </c>
      <c r="BI128" s="203">
        <f>IF(N128="nulová",J128,0)</f>
        <v>0</v>
      </c>
      <c r="BJ128" s="24" t="s">
        <v>80</v>
      </c>
      <c r="BK128" s="203">
        <f>ROUND(I128*H128,2)</f>
        <v>0</v>
      </c>
      <c r="BL128" s="24" t="s">
        <v>148</v>
      </c>
      <c r="BM128" s="24" t="s">
        <v>225</v>
      </c>
    </row>
    <row r="129" spans="2:65" s="11" customFormat="1" ht="13.5">
      <c r="B129" s="204"/>
      <c r="C129" s="205"/>
      <c r="D129" s="206" t="s">
        <v>150</v>
      </c>
      <c r="E129" s="207" t="s">
        <v>21</v>
      </c>
      <c r="F129" s="208" t="s">
        <v>226</v>
      </c>
      <c r="G129" s="205"/>
      <c r="H129" s="209">
        <v>6.71</v>
      </c>
      <c r="I129" s="210"/>
      <c r="J129" s="205"/>
      <c r="K129" s="205"/>
      <c r="L129" s="211"/>
      <c r="M129" s="212"/>
      <c r="N129" s="213"/>
      <c r="O129" s="213"/>
      <c r="P129" s="213"/>
      <c r="Q129" s="213"/>
      <c r="R129" s="213"/>
      <c r="S129" s="213"/>
      <c r="T129" s="214"/>
      <c r="AT129" s="215" t="s">
        <v>150</v>
      </c>
      <c r="AU129" s="215" t="s">
        <v>82</v>
      </c>
      <c r="AV129" s="11" t="s">
        <v>82</v>
      </c>
      <c r="AW129" s="11" t="s">
        <v>35</v>
      </c>
      <c r="AX129" s="11" t="s">
        <v>80</v>
      </c>
      <c r="AY129" s="215" t="s">
        <v>140</v>
      </c>
    </row>
    <row r="130" spans="2:65" s="1" customFormat="1" ht="25.5" customHeight="1">
      <c r="B130" s="41"/>
      <c r="C130" s="192" t="s">
        <v>227</v>
      </c>
      <c r="D130" s="192" t="s">
        <v>143</v>
      </c>
      <c r="E130" s="193" t="s">
        <v>228</v>
      </c>
      <c r="F130" s="194" t="s">
        <v>229</v>
      </c>
      <c r="G130" s="195" t="s">
        <v>158</v>
      </c>
      <c r="H130" s="196">
        <v>62.49</v>
      </c>
      <c r="I130" s="197"/>
      <c r="J130" s="198">
        <f>ROUND(I130*H130,2)</f>
        <v>0</v>
      </c>
      <c r="K130" s="194" t="s">
        <v>147</v>
      </c>
      <c r="L130" s="61"/>
      <c r="M130" s="199" t="s">
        <v>21</v>
      </c>
      <c r="N130" s="200" t="s">
        <v>43</v>
      </c>
      <c r="O130" s="42"/>
      <c r="P130" s="201">
        <f>O130*H130</f>
        <v>0</v>
      </c>
      <c r="Q130" s="201">
        <v>4.8900000000000002E-3</v>
      </c>
      <c r="R130" s="201">
        <f>Q130*H130</f>
        <v>0.30557610000000002</v>
      </c>
      <c r="S130" s="201">
        <v>0</v>
      </c>
      <c r="T130" s="202">
        <f>S130*H130</f>
        <v>0</v>
      </c>
      <c r="AR130" s="24" t="s">
        <v>148</v>
      </c>
      <c r="AT130" s="24" t="s">
        <v>143</v>
      </c>
      <c r="AU130" s="24" t="s">
        <v>82</v>
      </c>
      <c r="AY130" s="24" t="s">
        <v>140</v>
      </c>
      <c r="BE130" s="203">
        <f>IF(N130="základní",J130,0)</f>
        <v>0</v>
      </c>
      <c r="BF130" s="203">
        <f>IF(N130="snížená",J130,0)</f>
        <v>0</v>
      </c>
      <c r="BG130" s="203">
        <f>IF(N130="zákl. přenesená",J130,0)</f>
        <v>0</v>
      </c>
      <c r="BH130" s="203">
        <f>IF(N130="sníž. přenesená",J130,0)</f>
        <v>0</v>
      </c>
      <c r="BI130" s="203">
        <f>IF(N130="nulová",J130,0)</f>
        <v>0</v>
      </c>
      <c r="BJ130" s="24" t="s">
        <v>80</v>
      </c>
      <c r="BK130" s="203">
        <f>ROUND(I130*H130,2)</f>
        <v>0</v>
      </c>
      <c r="BL130" s="24" t="s">
        <v>148</v>
      </c>
      <c r="BM130" s="24" t="s">
        <v>230</v>
      </c>
    </row>
    <row r="131" spans="2:65" s="11" customFormat="1" ht="13.5">
      <c r="B131" s="204"/>
      <c r="C131" s="205"/>
      <c r="D131" s="206" t="s">
        <v>150</v>
      </c>
      <c r="E131" s="207" t="s">
        <v>21</v>
      </c>
      <c r="F131" s="208" t="s">
        <v>231</v>
      </c>
      <c r="G131" s="205"/>
      <c r="H131" s="209">
        <v>40.5</v>
      </c>
      <c r="I131" s="210"/>
      <c r="J131" s="205"/>
      <c r="K131" s="205"/>
      <c r="L131" s="211"/>
      <c r="M131" s="212"/>
      <c r="N131" s="213"/>
      <c r="O131" s="213"/>
      <c r="P131" s="213"/>
      <c r="Q131" s="213"/>
      <c r="R131" s="213"/>
      <c r="S131" s="213"/>
      <c r="T131" s="214"/>
      <c r="AT131" s="215" t="s">
        <v>150</v>
      </c>
      <c r="AU131" s="215" t="s">
        <v>82</v>
      </c>
      <c r="AV131" s="11" t="s">
        <v>82</v>
      </c>
      <c r="AW131" s="11" t="s">
        <v>35</v>
      </c>
      <c r="AX131" s="11" t="s">
        <v>72</v>
      </c>
      <c r="AY131" s="215" t="s">
        <v>140</v>
      </c>
    </row>
    <row r="132" spans="2:65" s="11" customFormat="1" ht="13.5">
      <c r="B132" s="204"/>
      <c r="C132" s="205"/>
      <c r="D132" s="206" t="s">
        <v>150</v>
      </c>
      <c r="E132" s="207" t="s">
        <v>21</v>
      </c>
      <c r="F132" s="208" t="s">
        <v>232</v>
      </c>
      <c r="G132" s="205"/>
      <c r="H132" s="209">
        <v>9.6</v>
      </c>
      <c r="I132" s="210"/>
      <c r="J132" s="205"/>
      <c r="K132" s="205"/>
      <c r="L132" s="211"/>
      <c r="M132" s="212"/>
      <c r="N132" s="213"/>
      <c r="O132" s="213"/>
      <c r="P132" s="213"/>
      <c r="Q132" s="213"/>
      <c r="R132" s="213"/>
      <c r="S132" s="213"/>
      <c r="T132" s="214"/>
      <c r="AT132" s="215" t="s">
        <v>150</v>
      </c>
      <c r="AU132" s="215" t="s">
        <v>82</v>
      </c>
      <c r="AV132" s="11" t="s">
        <v>82</v>
      </c>
      <c r="AW132" s="11" t="s">
        <v>35</v>
      </c>
      <c r="AX132" s="11" t="s">
        <v>72</v>
      </c>
      <c r="AY132" s="215" t="s">
        <v>140</v>
      </c>
    </row>
    <row r="133" spans="2:65" s="11" customFormat="1" ht="13.5">
      <c r="B133" s="204"/>
      <c r="C133" s="205"/>
      <c r="D133" s="206" t="s">
        <v>150</v>
      </c>
      <c r="E133" s="207" t="s">
        <v>21</v>
      </c>
      <c r="F133" s="208" t="s">
        <v>233</v>
      </c>
      <c r="G133" s="205"/>
      <c r="H133" s="209">
        <v>12.39</v>
      </c>
      <c r="I133" s="210"/>
      <c r="J133" s="205"/>
      <c r="K133" s="205"/>
      <c r="L133" s="211"/>
      <c r="M133" s="212"/>
      <c r="N133" s="213"/>
      <c r="O133" s="213"/>
      <c r="P133" s="213"/>
      <c r="Q133" s="213"/>
      <c r="R133" s="213"/>
      <c r="S133" s="213"/>
      <c r="T133" s="214"/>
      <c r="AT133" s="215" t="s">
        <v>150</v>
      </c>
      <c r="AU133" s="215" t="s">
        <v>82</v>
      </c>
      <c r="AV133" s="11" t="s">
        <v>82</v>
      </c>
      <c r="AW133" s="11" t="s">
        <v>35</v>
      </c>
      <c r="AX133" s="11" t="s">
        <v>72</v>
      </c>
      <c r="AY133" s="215" t="s">
        <v>140</v>
      </c>
    </row>
    <row r="134" spans="2:65" s="12" customFormat="1" ht="13.5">
      <c r="B134" s="216"/>
      <c r="C134" s="217"/>
      <c r="D134" s="206" t="s">
        <v>150</v>
      </c>
      <c r="E134" s="218" t="s">
        <v>21</v>
      </c>
      <c r="F134" s="219" t="s">
        <v>176</v>
      </c>
      <c r="G134" s="217"/>
      <c r="H134" s="220">
        <v>62.49</v>
      </c>
      <c r="I134" s="221"/>
      <c r="J134" s="217"/>
      <c r="K134" s="217"/>
      <c r="L134" s="222"/>
      <c r="M134" s="223"/>
      <c r="N134" s="224"/>
      <c r="O134" s="224"/>
      <c r="P134" s="224"/>
      <c r="Q134" s="224"/>
      <c r="R134" s="224"/>
      <c r="S134" s="224"/>
      <c r="T134" s="225"/>
      <c r="AT134" s="226" t="s">
        <v>150</v>
      </c>
      <c r="AU134" s="226" t="s">
        <v>82</v>
      </c>
      <c r="AV134" s="12" t="s">
        <v>148</v>
      </c>
      <c r="AW134" s="12" t="s">
        <v>35</v>
      </c>
      <c r="AX134" s="12" t="s">
        <v>80</v>
      </c>
      <c r="AY134" s="226" t="s">
        <v>140</v>
      </c>
    </row>
    <row r="135" spans="2:65" s="1" customFormat="1" ht="16.5" customHeight="1">
      <c r="B135" s="41"/>
      <c r="C135" s="192" t="s">
        <v>234</v>
      </c>
      <c r="D135" s="192" t="s">
        <v>143</v>
      </c>
      <c r="E135" s="193" t="s">
        <v>235</v>
      </c>
      <c r="F135" s="194" t="s">
        <v>236</v>
      </c>
      <c r="G135" s="195" t="s">
        <v>158</v>
      </c>
      <c r="H135" s="196">
        <v>48.426000000000002</v>
      </c>
      <c r="I135" s="197"/>
      <c r="J135" s="198">
        <f>ROUND(I135*H135,2)</f>
        <v>0</v>
      </c>
      <c r="K135" s="194" t="s">
        <v>147</v>
      </c>
      <c r="L135" s="61"/>
      <c r="M135" s="199" t="s">
        <v>21</v>
      </c>
      <c r="N135" s="200" t="s">
        <v>43</v>
      </c>
      <c r="O135" s="42"/>
      <c r="P135" s="201">
        <f>O135*H135</f>
        <v>0</v>
      </c>
      <c r="Q135" s="201">
        <v>3.0000000000000001E-3</v>
      </c>
      <c r="R135" s="201">
        <f>Q135*H135</f>
        <v>0.14527800000000002</v>
      </c>
      <c r="S135" s="201">
        <v>0</v>
      </c>
      <c r="T135" s="202">
        <f>S135*H135</f>
        <v>0</v>
      </c>
      <c r="AR135" s="24" t="s">
        <v>148</v>
      </c>
      <c r="AT135" s="24" t="s">
        <v>143</v>
      </c>
      <c r="AU135" s="24" t="s">
        <v>82</v>
      </c>
      <c r="AY135" s="24" t="s">
        <v>140</v>
      </c>
      <c r="BE135" s="203">
        <f>IF(N135="základní",J135,0)</f>
        <v>0</v>
      </c>
      <c r="BF135" s="203">
        <f>IF(N135="snížená",J135,0)</f>
        <v>0</v>
      </c>
      <c r="BG135" s="203">
        <f>IF(N135="zákl. přenesená",J135,0)</f>
        <v>0</v>
      </c>
      <c r="BH135" s="203">
        <f>IF(N135="sníž. přenesená",J135,0)</f>
        <v>0</v>
      </c>
      <c r="BI135" s="203">
        <f>IF(N135="nulová",J135,0)</f>
        <v>0</v>
      </c>
      <c r="BJ135" s="24" t="s">
        <v>80</v>
      </c>
      <c r="BK135" s="203">
        <f>ROUND(I135*H135,2)</f>
        <v>0</v>
      </c>
      <c r="BL135" s="24" t="s">
        <v>148</v>
      </c>
      <c r="BM135" s="24" t="s">
        <v>237</v>
      </c>
    </row>
    <row r="136" spans="2:65" s="1" customFormat="1" ht="16.5" customHeight="1">
      <c r="B136" s="41"/>
      <c r="C136" s="192" t="s">
        <v>238</v>
      </c>
      <c r="D136" s="192" t="s">
        <v>143</v>
      </c>
      <c r="E136" s="193" t="s">
        <v>235</v>
      </c>
      <c r="F136" s="194" t="s">
        <v>236</v>
      </c>
      <c r="G136" s="195" t="s">
        <v>158</v>
      </c>
      <c r="H136" s="196">
        <v>23.22</v>
      </c>
      <c r="I136" s="197"/>
      <c r="J136" s="198">
        <f>ROUND(I136*H136,2)</f>
        <v>0</v>
      </c>
      <c r="K136" s="194" t="s">
        <v>147</v>
      </c>
      <c r="L136" s="61"/>
      <c r="M136" s="199" t="s">
        <v>21</v>
      </c>
      <c r="N136" s="200" t="s">
        <v>43</v>
      </c>
      <c r="O136" s="42"/>
      <c r="P136" s="201">
        <f>O136*H136</f>
        <v>0</v>
      </c>
      <c r="Q136" s="201">
        <v>3.0000000000000001E-3</v>
      </c>
      <c r="R136" s="201">
        <f>Q136*H136</f>
        <v>6.966E-2</v>
      </c>
      <c r="S136" s="201">
        <v>0</v>
      </c>
      <c r="T136" s="202">
        <f>S136*H136</f>
        <v>0</v>
      </c>
      <c r="AR136" s="24" t="s">
        <v>148</v>
      </c>
      <c r="AT136" s="24" t="s">
        <v>143</v>
      </c>
      <c r="AU136" s="24" t="s">
        <v>82</v>
      </c>
      <c r="AY136" s="24" t="s">
        <v>140</v>
      </c>
      <c r="BE136" s="203">
        <f>IF(N136="základní",J136,0)</f>
        <v>0</v>
      </c>
      <c r="BF136" s="203">
        <f>IF(N136="snížená",J136,0)</f>
        <v>0</v>
      </c>
      <c r="BG136" s="203">
        <f>IF(N136="zákl. přenesená",J136,0)</f>
        <v>0</v>
      </c>
      <c r="BH136" s="203">
        <f>IF(N136="sníž. přenesená",J136,0)</f>
        <v>0</v>
      </c>
      <c r="BI136" s="203">
        <f>IF(N136="nulová",J136,0)</f>
        <v>0</v>
      </c>
      <c r="BJ136" s="24" t="s">
        <v>80</v>
      </c>
      <c r="BK136" s="203">
        <f>ROUND(I136*H136,2)</f>
        <v>0</v>
      </c>
      <c r="BL136" s="24" t="s">
        <v>148</v>
      </c>
      <c r="BM136" s="24" t="s">
        <v>239</v>
      </c>
    </row>
    <row r="137" spans="2:65" s="13" customFormat="1" ht="13.5">
      <c r="B137" s="227"/>
      <c r="C137" s="228"/>
      <c r="D137" s="206" t="s">
        <v>150</v>
      </c>
      <c r="E137" s="229" t="s">
        <v>21</v>
      </c>
      <c r="F137" s="230" t="s">
        <v>240</v>
      </c>
      <c r="G137" s="228"/>
      <c r="H137" s="229" t="s">
        <v>21</v>
      </c>
      <c r="I137" s="231"/>
      <c r="J137" s="228"/>
      <c r="K137" s="228"/>
      <c r="L137" s="232"/>
      <c r="M137" s="233"/>
      <c r="N137" s="234"/>
      <c r="O137" s="234"/>
      <c r="P137" s="234"/>
      <c r="Q137" s="234"/>
      <c r="R137" s="234"/>
      <c r="S137" s="234"/>
      <c r="T137" s="235"/>
      <c r="AT137" s="236" t="s">
        <v>150</v>
      </c>
      <c r="AU137" s="236" t="s">
        <v>82</v>
      </c>
      <c r="AV137" s="13" t="s">
        <v>80</v>
      </c>
      <c r="AW137" s="13" t="s">
        <v>35</v>
      </c>
      <c r="AX137" s="13" t="s">
        <v>72</v>
      </c>
      <c r="AY137" s="236" t="s">
        <v>140</v>
      </c>
    </row>
    <row r="138" spans="2:65" s="11" customFormat="1" ht="13.5">
      <c r="B138" s="204"/>
      <c r="C138" s="205"/>
      <c r="D138" s="206" t="s">
        <v>150</v>
      </c>
      <c r="E138" s="207" t="s">
        <v>21</v>
      </c>
      <c r="F138" s="208" t="s">
        <v>241</v>
      </c>
      <c r="G138" s="205"/>
      <c r="H138" s="209">
        <v>12.15</v>
      </c>
      <c r="I138" s="210"/>
      <c r="J138" s="205"/>
      <c r="K138" s="205"/>
      <c r="L138" s="211"/>
      <c r="M138" s="212"/>
      <c r="N138" s="213"/>
      <c r="O138" s="213"/>
      <c r="P138" s="213"/>
      <c r="Q138" s="213"/>
      <c r="R138" s="213"/>
      <c r="S138" s="213"/>
      <c r="T138" s="214"/>
      <c r="AT138" s="215" t="s">
        <v>150</v>
      </c>
      <c r="AU138" s="215" t="s">
        <v>82</v>
      </c>
      <c r="AV138" s="11" t="s">
        <v>82</v>
      </c>
      <c r="AW138" s="11" t="s">
        <v>35</v>
      </c>
      <c r="AX138" s="11" t="s">
        <v>72</v>
      </c>
      <c r="AY138" s="215" t="s">
        <v>140</v>
      </c>
    </row>
    <row r="139" spans="2:65" s="11" customFormat="1" ht="13.5">
      <c r="B139" s="204"/>
      <c r="C139" s="205"/>
      <c r="D139" s="206" t="s">
        <v>150</v>
      </c>
      <c r="E139" s="207" t="s">
        <v>21</v>
      </c>
      <c r="F139" s="208" t="s">
        <v>242</v>
      </c>
      <c r="G139" s="205"/>
      <c r="H139" s="209">
        <v>2.88</v>
      </c>
      <c r="I139" s="210"/>
      <c r="J139" s="205"/>
      <c r="K139" s="205"/>
      <c r="L139" s="211"/>
      <c r="M139" s="212"/>
      <c r="N139" s="213"/>
      <c r="O139" s="213"/>
      <c r="P139" s="213"/>
      <c r="Q139" s="213"/>
      <c r="R139" s="213"/>
      <c r="S139" s="213"/>
      <c r="T139" s="214"/>
      <c r="AT139" s="215" t="s">
        <v>150</v>
      </c>
      <c r="AU139" s="215" t="s">
        <v>82</v>
      </c>
      <c r="AV139" s="11" t="s">
        <v>82</v>
      </c>
      <c r="AW139" s="11" t="s">
        <v>35</v>
      </c>
      <c r="AX139" s="11" t="s">
        <v>72</v>
      </c>
      <c r="AY139" s="215" t="s">
        <v>140</v>
      </c>
    </row>
    <row r="140" spans="2:65" s="11" customFormat="1" ht="13.5">
      <c r="B140" s="204"/>
      <c r="C140" s="205"/>
      <c r="D140" s="206" t="s">
        <v>150</v>
      </c>
      <c r="E140" s="207" t="s">
        <v>21</v>
      </c>
      <c r="F140" s="208" t="s">
        <v>243</v>
      </c>
      <c r="G140" s="205"/>
      <c r="H140" s="209">
        <v>8.19</v>
      </c>
      <c r="I140" s="210"/>
      <c r="J140" s="205"/>
      <c r="K140" s="205"/>
      <c r="L140" s="211"/>
      <c r="M140" s="212"/>
      <c r="N140" s="213"/>
      <c r="O140" s="213"/>
      <c r="P140" s="213"/>
      <c r="Q140" s="213"/>
      <c r="R140" s="213"/>
      <c r="S140" s="213"/>
      <c r="T140" s="214"/>
      <c r="AT140" s="215" t="s">
        <v>150</v>
      </c>
      <c r="AU140" s="215" t="s">
        <v>82</v>
      </c>
      <c r="AV140" s="11" t="s">
        <v>82</v>
      </c>
      <c r="AW140" s="11" t="s">
        <v>35</v>
      </c>
      <c r="AX140" s="11" t="s">
        <v>72</v>
      </c>
      <c r="AY140" s="215" t="s">
        <v>140</v>
      </c>
    </row>
    <row r="141" spans="2:65" s="12" customFormat="1" ht="13.5">
      <c r="B141" s="216"/>
      <c r="C141" s="217"/>
      <c r="D141" s="206" t="s">
        <v>150</v>
      </c>
      <c r="E141" s="218" t="s">
        <v>21</v>
      </c>
      <c r="F141" s="219" t="s">
        <v>176</v>
      </c>
      <c r="G141" s="217"/>
      <c r="H141" s="220">
        <v>23.22</v>
      </c>
      <c r="I141" s="221"/>
      <c r="J141" s="217"/>
      <c r="K141" s="217"/>
      <c r="L141" s="222"/>
      <c r="M141" s="223"/>
      <c r="N141" s="224"/>
      <c r="O141" s="224"/>
      <c r="P141" s="224"/>
      <c r="Q141" s="224"/>
      <c r="R141" s="224"/>
      <c r="S141" s="224"/>
      <c r="T141" s="225"/>
      <c r="AT141" s="226" t="s">
        <v>150</v>
      </c>
      <c r="AU141" s="226" t="s">
        <v>82</v>
      </c>
      <c r="AV141" s="12" t="s">
        <v>148</v>
      </c>
      <c r="AW141" s="12" t="s">
        <v>35</v>
      </c>
      <c r="AX141" s="12" t="s">
        <v>80</v>
      </c>
      <c r="AY141" s="226" t="s">
        <v>140</v>
      </c>
    </row>
    <row r="142" spans="2:65" s="1" customFormat="1" ht="25.5" customHeight="1">
      <c r="B142" s="41"/>
      <c r="C142" s="192" t="s">
        <v>244</v>
      </c>
      <c r="D142" s="192" t="s">
        <v>143</v>
      </c>
      <c r="E142" s="193" t="s">
        <v>245</v>
      </c>
      <c r="F142" s="194" t="s">
        <v>246</v>
      </c>
      <c r="G142" s="195" t="s">
        <v>158</v>
      </c>
      <c r="H142" s="196">
        <v>23.22</v>
      </c>
      <c r="I142" s="197"/>
      <c r="J142" s="198">
        <f>ROUND(I142*H142,2)</f>
        <v>0</v>
      </c>
      <c r="K142" s="194" t="s">
        <v>147</v>
      </c>
      <c r="L142" s="61"/>
      <c r="M142" s="199" t="s">
        <v>21</v>
      </c>
      <c r="N142" s="200" t="s">
        <v>43</v>
      </c>
      <c r="O142" s="42"/>
      <c r="P142" s="201">
        <f>O142*H142</f>
        <v>0</v>
      </c>
      <c r="Q142" s="201">
        <v>1.21E-2</v>
      </c>
      <c r="R142" s="201">
        <f>Q142*H142</f>
        <v>0.28096199999999999</v>
      </c>
      <c r="S142" s="201">
        <v>0</v>
      </c>
      <c r="T142" s="202">
        <f>S142*H142</f>
        <v>0</v>
      </c>
      <c r="AR142" s="24" t="s">
        <v>148</v>
      </c>
      <c r="AT142" s="24" t="s">
        <v>143</v>
      </c>
      <c r="AU142" s="24" t="s">
        <v>82</v>
      </c>
      <c r="AY142" s="24" t="s">
        <v>140</v>
      </c>
      <c r="BE142" s="203">
        <f>IF(N142="základní",J142,0)</f>
        <v>0</v>
      </c>
      <c r="BF142" s="203">
        <f>IF(N142="snížená",J142,0)</f>
        <v>0</v>
      </c>
      <c r="BG142" s="203">
        <f>IF(N142="zákl. přenesená",J142,0)</f>
        <v>0</v>
      </c>
      <c r="BH142" s="203">
        <f>IF(N142="sníž. přenesená",J142,0)</f>
        <v>0</v>
      </c>
      <c r="BI142" s="203">
        <f>IF(N142="nulová",J142,0)</f>
        <v>0</v>
      </c>
      <c r="BJ142" s="24" t="s">
        <v>80</v>
      </c>
      <c r="BK142" s="203">
        <f>ROUND(I142*H142,2)</f>
        <v>0</v>
      </c>
      <c r="BL142" s="24" t="s">
        <v>148</v>
      </c>
      <c r="BM142" s="24" t="s">
        <v>247</v>
      </c>
    </row>
    <row r="143" spans="2:65" s="11" customFormat="1" ht="13.5">
      <c r="B143" s="204"/>
      <c r="C143" s="205"/>
      <c r="D143" s="206" t="s">
        <v>150</v>
      </c>
      <c r="E143" s="207" t="s">
        <v>21</v>
      </c>
      <c r="F143" s="208" t="s">
        <v>241</v>
      </c>
      <c r="G143" s="205"/>
      <c r="H143" s="209">
        <v>12.15</v>
      </c>
      <c r="I143" s="210"/>
      <c r="J143" s="205"/>
      <c r="K143" s="205"/>
      <c r="L143" s="211"/>
      <c r="M143" s="212"/>
      <c r="N143" s="213"/>
      <c r="O143" s="213"/>
      <c r="P143" s="213"/>
      <c r="Q143" s="213"/>
      <c r="R143" s="213"/>
      <c r="S143" s="213"/>
      <c r="T143" s="214"/>
      <c r="AT143" s="215" t="s">
        <v>150</v>
      </c>
      <c r="AU143" s="215" t="s">
        <v>82</v>
      </c>
      <c r="AV143" s="11" t="s">
        <v>82</v>
      </c>
      <c r="AW143" s="11" t="s">
        <v>35</v>
      </c>
      <c r="AX143" s="11" t="s">
        <v>72</v>
      </c>
      <c r="AY143" s="215" t="s">
        <v>140</v>
      </c>
    </row>
    <row r="144" spans="2:65" s="11" customFormat="1" ht="13.5">
      <c r="B144" s="204"/>
      <c r="C144" s="205"/>
      <c r="D144" s="206" t="s">
        <v>150</v>
      </c>
      <c r="E144" s="207" t="s">
        <v>21</v>
      </c>
      <c r="F144" s="208" t="s">
        <v>242</v>
      </c>
      <c r="G144" s="205"/>
      <c r="H144" s="209">
        <v>2.88</v>
      </c>
      <c r="I144" s="210"/>
      <c r="J144" s="205"/>
      <c r="K144" s="205"/>
      <c r="L144" s="211"/>
      <c r="M144" s="212"/>
      <c r="N144" s="213"/>
      <c r="O144" s="213"/>
      <c r="P144" s="213"/>
      <c r="Q144" s="213"/>
      <c r="R144" s="213"/>
      <c r="S144" s="213"/>
      <c r="T144" s="214"/>
      <c r="AT144" s="215" t="s">
        <v>150</v>
      </c>
      <c r="AU144" s="215" t="s">
        <v>82</v>
      </c>
      <c r="AV144" s="11" t="s">
        <v>82</v>
      </c>
      <c r="AW144" s="11" t="s">
        <v>35</v>
      </c>
      <c r="AX144" s="11" t="s">
        <v>72</v>
      </c>
      <c r="AY144" s="215" t="s">
        <v>140</v>
      </c>
    </row>
    <row r="145" spans="2:65" s="11" customFormat="1" ht="13.5">
      <c r="B145" s="204"/>
      <c r="C145" s="205"/>
      <c r="D145" s="206" t="s">
        <v>150</v>
      </c>
      <c r="E145" s="207" t="s">
        <v>21</v>
      </c>
      <c r="F145" s="208" t="s">
        <v>243</v>
      </c>
      <c r="G145" s="205"/>
      <c r="H145" s="209">
        <v>8.19</v>
      </c>
      <c r="I145" s="210"/>
      <c r="J145" s="205"/>
      <c r="K145" s="205"/>
      <c r="L145" s="211"/>
      <c r="M145" s="212"/>
      <c r="N145" s="213"/>
      <c r="O145" s="213"/>
      <c r="P145" s="213"/>
      <c r="Q145" s="213"/>
      <c r="R145" s="213"/>
      <c r="S145" s="213"/>
      <c r="T145" s="214"/>
      <c r="AT145" s="215" t="s">
        <v>150</v>
      </c>
      <c r="AU145" s="215" t="s">
        <v>82</v>
      </c>
      <c r="AV145" s="11" t="s">
        <v>82</v>
      </c>
      <c r="AW145" s="11" t="s">
        <v>35</v>
      </c>
      <c r="AX145" s="11" t="s">
        <v>72</v>
      </c>
      <c r="AY145" s="215" t="s">
        <v>140</v>
      </c>
    </row>
    <row r="146" spans="2:65" s="12" customFormat="1" ht="13.5">
      <c r="B146" s="216"/>
      <c r="C146" s="217"/>
      <c r="D146" s="206" t="s">
        <v>150</v>
      </c>
      <c r="E146" s="218" t="s">
        <v>21</v>
      </c>
      <c r="F146" s="219" t="s">
        <v>176</v>
      </c>
      <c r="G146" s="217"/>
      <c r="H146" s="220">
        <v>23.22</v>
      </c>
      <c r="I146" s="221"/>
      <c r="J146" s="217"/>
      <c r="K146" s="217"/>
      <c r="L146" s="222"/>
      <c r="M146" s="223"/>
      <c r="N146" s="224"/>
      <c r="O146" s="224"/>
      <c r="P146" s="224"/>
      <c r="Q146" s="224"/>
      <c r="R146" s="224"/>
      <c r="S146" s="224"/>
      <c r="T146" s="225"/>
      <c r="AT146" s="226" t="s">
        <v>150</v>
      </c>
      <c r="AU146" s="226" t="s">
        <v>82</v>
      </c>
      <c r="AV146" s="12" t="s">
        <v>148</v>
      </c>
      <c r="AW146" s="12" t="s">
        <v>35</v>
      </c>
      <c r="AX146" s="12" t="s">
        <v>80</v>
      </c>
      <c r="AY146" s="226" t="s">
        <v>140</v>
      </c>
    </row>
    <row r="147" spans="2:65" s="1" customFormat="1" ht="25.5" customHeight="1">
      <c r="B147" s="41"/>
      <c r="C147" s="192" t="s">
        <v>9</v>
      </c>
      <c r="D147" s="192" t="s">
        <v>143</v>
      </c>
      <c r="E147" s="193" t="s">
        <v>248</v>
      </c>
      <c r="F147" s="194" t="s">
        <v>249</v>
      </c>
      <c r="G147" s="195" t="s">
        <v>250</v>
      </c>
      <c r="H147" s="196">
        <v>9.1300000000000008</v>
      </c>
      <c r="I147" s="197"/>
      <c r="J147" s="198">
        <f>ROUND(I147*H147,2)</f>
        <v>0</v>
      </c>
      <c r="K147" s="194" t="s">
        <v>147</v>
      </c>
      <c r="L147" s="61"/>
      <c r="M147" s="199" t="s">
        <v>21</v>
      </c>
      <c r="N147" s="200" t="s">
        <v>43</v>
      </c>
      <c r="O147" s="42"/>
      <c r="P147" s="201">
        <f>O147*H147</f>
        <v>0</v>
      </c>
      <c r="Q147" s="201">
        <v>0.1575</v>
      </c>
      <c r="R147" s="201">
        <f>Q147*H147</f>
        <v>1.4379750000000002</v>
      </c>
      <c r="S147" s="201">
        <v>0</v>
      </c>
      <c r="T147" s="202">
        <f>S147*H147</f>
        <v>0</v>
      </c>
      <c r="AR147" s="24" t="s">
        <v>148</v>
      </c>
      <c r="AT147" s="24" t="s">
        <v>143</v>
      </c>
      <c r="AU147" s="24" t="s">
        <v>82</v>
      </c>
      <c r="AY147" s="24" t="s">
        <v>140</v>
      </c>
      <c r="BE147" s="203">
        <f>IF(N147="základní",J147,0)</f>
        <v>0</v>
      </c>
      <c r="BF147" s="203">
        <f>IF(N147="snížená",J147,0)</f>
        <v>0</v>
      </c>
      <c r="BG147" s="203">
        <f>IF(N147="zákl. přenesená",J147,0)</f>
        <v>0</v>
      </c>
      <c r="BH147" s="203">
        <f>IF(N147="sníž. přenesená",J147,0)</f>
        <v>0</v>
      </c>
      <c r="BI147" s="203">
        <f>IF(N147="nulová",J147,0)</f>
        <v>0</v>
      </c>
      <c r="BJ147" s="24" t="s">
        <v>80</v>
      </c>
      <c r="BK147" s="203">
        <f>ROUND(I147*H147,2)</f>
        <v>0</v>
      </c>
      <c r="BL147" s="24" t="s">
        <v>148</v>
      </c>
      <c r="BM147" s="24" t="s">
        <v>251</v>
      </c>
    </row>
    <row r="148" spans="2:65" s="11" customFormat="1" ht="13.5">
      <c r="B148" s="204"/>
      <c r="C148" s="205"/>
      <c r="D148" s="206" t="s">
        <v>150</v>
      </c>
      <c r="E148" s="207" t="s">
        <v>21</v>
      </c>
      <c r="F148" s="208" t="s">
        <v>252</v>
      </c>
      <c r="G148" s="205"/>
      <c r="H148" s="209">
        <v>2.5299999999999998</v>
      </c>
      <c r="I148" s="210"/>
      <c r="J148" s="205"/>
      <c r="K148" s="205"/>
      <c r="L148" s="211"/>
      <c r="M148" s="212"/>
      <c r="N148" s="213"/>
      <c r="O148" s="213"/>
      <c r="P148" s="213"/>
      <c r="Q148" s="213"/>
      <c r="R148" s="213"/>
      <c r="S148" s="213"/>
      <c r="T148" s="214"/>
      <c r="AT148" s="215" t="s">
        <v>150</v>
      </c>
      <c r="AU148" s="215" t="s">
        <v>82</v>
      </c>
      <c r="AV148" s="11" t="s">
        <v>82</v>
      </c>
      <c r="AW148" s="11" t="s">
        <v>35</v>
      </c>
      <c r="AX148" s="11" t="s">
        <v>72</v>
      </c>
      <c r="AY148" s="215" t="s">
        <v>140</v>
      </c>
    </row>
    <row r="149" spans="2:65" s="11" customFormat="1" ht="13.5">
      <c r="B149" s="204"/>
      <c r="C149" s="205"/>
      <c r="D149" s="206" t="s">
        <v>150</v>
      </c>
      <c r="E149" s="207" t="s">
        <v>21</v>
      </c>
      <c r="F149" s="208" t="s">
        <v>253</v>
      </c>
      <c r="G149" s="205"/>
      <c r="H149" s="209">
        <v>6.6</v>
      </c>
      <c r="I149" s="210"/>
      <c r="J149" s="205"/>
      <c r="K149" s="205"/>
      <c r="L149" s="211"/>
      <c r="M149" s="212"/>
      <c r="N149" s="213"/>
      <c r="O149" s="213"/>
      <c r="P149" s="213"/>
      <c r="Q149" s="213"/>
      <c r="R149" s="213"/>
      <c r="S149" s="213"/>
      <c r="T149" s="214"/>
      <c r="AT149" s="215" t="s">
        <v>150</v>
      </c>
      <c r="AU149" s="215" t="s">
        <v>82</v>
      </c>
      <c r="AV149" s="11" t="s">
        <v>82</v>
      </c>
      <c r="AW149" s="11" t="s">
        <v>35</v>
      </c>
      <c r="AX149" s="11" t="s">
        <v>72</v>
      </c>
      <c r="AY149" s="215" t="s">
        <v>140</v>
      </c>
    </row>
    <row r="150" spans="2:65" s="12" customFormat="1" ht="13.5">
      <c r="B150" s="216"/>
      <c r="C150" s="217"/>
      <c r="D150" s="206" t="s">
        <v>150</v>
      </c>
      <c r="E150" s="218" t="s">
        <v>21</v>
      </c>
      <c r="F150" s="219" t="s">
        <v>176</v>
      </c>
      <c r="G150" s="217"/>
      <c r="H150" s="220">
        <v>9.1300000000000008</v>
      </c>
      <c r="I150" s="221"/>
      <c r="J150" s="217"/>
      <c r="K150" s="217"/>
      <c r="L150" s="222"/>
      <c r="M150" s="223"/>
      <c r="N150" s="224"/>
      <c r="O150" s="224"/>
      <c r="P150" s="224"/>
      <c r="Q150" s="224"/>
      <c r="R150" s="224"/>
      <c r="S150" s="224"/>
      <c r="T150" s="225"/>
      <c r="AT150" s="226" t="s">
        <v>150</v>
      </c>
      <c r="AU150" s="226" t="s">
        <v>82</v>
      </c>
      <c r="AV150" s="12" t="s">
        <v>148</v>
      </c>
      <c r="AW150" s="12" t="s">
        <v>35</v>
      </c>
      <c r="AX150" s="12" t="s">
        <v>80</v>
      </c>
      <c r="AY150" s="226" t="s">
        <v>140</v>
      </c>
    </row>
    <row r="151" spans="2:65" s="1" customFormat="1" ht="16.5" customHeight="1">
      <c r="B151" s="41"/>
      <c r="C151" s="192" t="s">
        <v>254</v>
      </c>
      <c r="D151" s="192" t="s">
        <v>143</v>
      </c>
      <c r="E151" s="193" t="s">
        <v>255</v>
      </c>
      <c r="F151" s="194" t="s">
        <v>256</v>
      </c>
      <c r="G151" s="195" t="s">
        <v>158</v>
      </c>
      <c r="H151" s="196">
        <v>9.8800000000000008</v>
      </c>
      <c r="I151" s="197"/>
      <c r="J151" s="198">
        <f>ROUND(I151*H151,2)</f>
        <v>0</v>
      </c>
      <c r="K151" s="194" t="s">
        <v>147</v>
      </c>
      <c r="L151" s="61"/>
      <c r="M151" s="199" t="s">
        <v>21</v>
      </c>
      <c r="N151" s="200" t="s">
        <v>43</v>
      </c>
      <c r="O151" s="42"/>
      <c r="P151" s="201">
        <f>O151*H151</f>
        <v>0</v>
      </c>
      <c r="Q151" s="201">
        <v>3.3579999999999999E-2</v>
      </c>
      <c r="R151" s="201">
        <f>Q151*H151</f>
        <v>0.33177040000000002</v>
      </c>
      <c r="S151" s="201">
        <v>0</v>
      </c>
      <c r="T151" s="202">
        <f>S151*H151</f>
        <v>0</v>
      </c>
      <c r="AR151" s="24" t="s">
        <v>148</v>
      </c>
      <c r="AT151" s="24" t="s">
        <v>143</v>
      </c>
      <c r="AU151" s="24" t="s">
        <v>82</v>
      </c>
      <c r="AY151" s="24" t="s">
        <v>140</v>
      </c>
      <c r="BE151" s="203">
        <f>IF(N151="základní",J151,0)</f>
        <v>0</v>
      </c>
      <c r="BF151" s="203">
        <f>IF(N151="snížená",J151,0)</f>
        <v>0</v>
      </c>
      <c r="BG151" s="203">
        <f>IF(N151="zákl. přenesená",J151,0)</f>
        <v>0</v>
      </c>
      <c r="BH151" s="203">
        <f>IF(N151="sníž. přenesená",J151,0)</f>
        <v>0</v>
      </c>
      <c r="BI151" s="203">
        <f>IF(N151="nulová",J151,0)</f>
        <v>0</v>
      </c>
      <c r="BJ151" s="24" t="s">
        <v>80</v>
      </c>
      <c r="BK151" s="203">
        <f>ROUND(I151*H151,2)</f>
        <v>0</v>
      </c>
      <c r="BL151" s="24" t="s">
        <v>148</v>
      </c>
      <c r="BM151" s="24" t="s">
        <v>257</v>
      </c>
    </row>
    <row r="152" spans="2:65" s="11" customFormat="1" ht="13.5">
      <c r="B152" s="204"/>
      <c r="C152" s="205"/>
      <c r="D152" s="206" t="s">
        <v>150</v>
      </c>
      <c r="E152" s="207" t="s">
        <v>21</v>
      </c>
      <c r="F152" s="208" t="s">
        <v>258</v>
      </c>
      <c r="G152" s="205"/>
      <c r="H152" s="209">
        <v>5.9279999999999999</v>
      </c>
      <c r="I152" s="210"/>
      <c r="J152" s="205"/>
      <c r="K152" s="205"/>
      <c r="L152" s="211"/>
      <c r="M152" s="212"/>
      <c r="N152" s="213"/>
      <c r="O152" s="213"/>
      <c r="P152" s="213"/>
      <c r="Q152" s="213"/>
      <c r="R152" s="213"/>
      <c r="S152" s="213"/>
      <c r="T152" s="214"/>
      <c r="AT152" s="215" t="s">
        <v>150</v>
      </c>
      <c r="AU152" s="215" t="s">
        <v>82</v>
      </c>
      <c r="AV152" s="11" t="s">
        <v>82</v>
      </c>
      <c r="AW152" s="11" t="s">
        <v>35</v>
      </c>
      <c r="AX152" s="11" t="s">
        <v>72</v>
      </c>
      <c r="AY152" s="215" t="s">
        <v>140</v>
      </c>
    </row>
    <row r="153" spans="2:65" s="11" customFormat="1" ht="13.5">
      <c r="B153" s="204"/>
      <c r="C153" s="205"/>
      <c r="D153" s="206" t="s">
        <v>150</v>
      </c>
      <c r="E153" s="207" t="s">
        <v>21</v>
      </c>
      <c r="F153" s="208" t="s">
        <v>259</v>
      </c>
      <c r="G153" s="205"/>
      <c r="H153" s="209">
        <v>3.952</v>
      </c>
      <c r="I153" s="210"/>
      <c r="J153" s="205"/>
      <c r="K153" s="205"/>
      <c r="L153" s="211"/>
      <c r="M153" s="212"/>
      <c r="N153" s="213"/>
      <c r="O153" s="213"/>
      <c r="P153" s="213"/>
      <c r="Q153" s="213"/>
      <c r="R153" s="213"/>
      <c r="S153" s="213"/>
      <c r="T153" s="214"/>
      <c r="AT153" s="215" t="s">
        <v>150</v>
      </c>
      <c r="AU153" s="215" t="s">
        <v>82</v>
      </c>
      <c r="AV153" s="11" t="s">
        <v>82</v>
      </c>
      <c r="AW153" s="11" t="s">
        <v>35</v>
      </c>
      <c r="AX153" s="11" t="s">
        <v>72</v>
      </c>
      <c r="AY153" s="215" t="s">
        <v>140</v>
      </c>
    </row>
    <row r="154" spans="2:65" s="12" customFormat="1" ht="13.5">
      <c r="B154" s="216"/>
      <c r="C154" s="217"/>
      <c r="D154" s="206" t="s">
        <v>150</v>
      </c>
      <c r="E154" s="218" t="s">
        <v>21</v>
      </c>
      <c r="F154" s="219" t="s">
        <v>176</v>
      </c>
      <c r="G154" s="217"/>
      <c r="H154" s="220">
        <v>9.8800000000000008</v>
      </c>
      <c r="I154" s="221"/>
      <c r="J154" s="217"/>
      <c r="K154" s="217"/>
      <c r="L154" s="222"/>
      <c r="M154" s="223"/>
      <c r="N154" s="224"/>
      <c r="O154" s="224"/>
      <c r="P154" s="224"/>
      <c r="Q154" s="224"/>
      <c r="R154" s="224"/>
      <c r="S154" s="224"/>
      <c r="T154" s="225"/>
      <c r="AT154" s="226" t="s">
        <v>150</v>
      </c>
      <c r="AU154" s="226" t="s">
        <v>82</v>
      </c>
      <c r="AV154" s="12" t="s">
        <v>148</v>
      </c>
      <c r="AW154" s="12" t="s">
        <v>35</v>
      </c>
      <c r="AX154" s="12" t="s">
        <v>80</v>
      </c>
      <c r="AY154" s="226" t="s">
        <v>140</v>
      </c>
    </row>
    <row r="155" spans="2:65" s="1" customFormat="1" ht="25.5" customHeight="1">
      <c r="B155" s="41"/>
      <c r="C155" s="192" t="s">
        <v>260</v>
      </c>
      <c r="D155" s="192" t="s">
        <v>143</v>
      </c>
      <c r="E155" s="193" t="s">
        <v>261</v>
      </c>
      <c r="F155" s="194" t="s">
        <v>262</v>
      </c>
      <c r="G155" s="195" t="s">
        <v>158</v>
      </c>
      <c r="H155" s="196">
        <v>48.426000000000002</v>
      </c>
      <c r="I155" s="197"/>
      <c r="J155" s="198">
        <f>ROUND(I155*H155,2)</f>
        <v>0</v>
      </c>
      <c r="K155" s="194" t="s">
        <v>147</v>
      </c>
      <c r="L155" s="61"/>
      <c r="M155" s="199" t="s">
        <v>21</v>
      </c>
      <c r="N155" s="200" t="s">
        <v>43</v>
      </c>
      <c r="O155" s="42"/>
      <c r="P155" s="201">
        <f>O155*H155</f>
        <v>0</v>
      </c>
      <c r="Q155" s="201">
        <v>1.5599999999999999E-2</v>
      </c>
      <c r="R155" s="201">
        <f>Q155*H155</f>
        <v>0.75544560000000005</v>
      </c>
      <c r="S155" s="201">
        <v>0</v>
      </c>
      <c r="T155" s="202">
        <f>S155*H155</f>
        <v>0</v>
      </c>
      <c r="AR155" s="24" t="s">
        <v>148</v>
      </c>
      <c r="AT155" s="24" t="s">
        <v>143</v>
      </c>
      <c r="AU155" s="24" t="s">
        <v>82</v>
      </c>
      <c r="AY155" s="24" t="s">
        <v>140</v>
      </c>
      <c r="BE155" s="203">
        <f>IF(N155="základní",J155,0)</f>
        <v>0</v>
      </c>
      <c r="BF155" s="203">
        <f>IF(N155="snížená",J155,0)</f>
        <v>0</v>
      </c>
      <c r="BG155" s="203">
        <f>IF(N155="zákl. přenesená",J155,0)</f>
        <v>0</v>
      </c>
      <c r="BH155" s="203">
        <f>IF(N155="sníž. přenesená",J155,0)</f>
        <v>0</v>
      </c>
      <c r="BI155" s="203">
        <f>IF(N155="nulová",J155,0)</f>
        <v>0</v>
      </c>
      <c r="BJ155" s="24" t="s">
        <v>80</v>
      </c>
      <c r="BK155" s="203">
        <f>ROUND(I155*H155,2)</f>
        <v>0</v>
      </c>
      <c r="BL155" s="24" t="s">
        <v>148</v>
      </c>
      <c r="BM155" s="24" t="s">
        <v>263</v>
      </c>
    </row>
    <row r="156" spans="2:65" s="11" customFormat="1" ht="13.5">
      <c r="B156" s="204"/>
      <c r="C156" s="205"/>
      <c r="D156" s="206" t="s">
        <v>150</v>
      </c>
      <c r="E156" s="207" t="s">
        <v>21</v>
      </c>
      <c r="F156" s="208" t="s">
        <v>264</v>
      </c>
      <c r="G156" s="205"/>
      <c r="H156" s="209">
        <v>4.1399999999999997</v>
      </c>
      <c r="I156" s="210"/>
      <c r="J156" s="205"/>
      <c r="K156" s="205"/>
      <c r="L156" s="211"/>
      <c r="M156" s="212"/>
      <c r="N156" s="213"/>
      <c r="O156" s="213"/>
      <c r="P156" s="213"/>
      <c r="Q156" s="213"/>
      <c r="R156" s="213"/>
      <c r="S156" s="213"/>
      <c r="T156" s="214"/>
      <c r="AT156" s="215" t="s">
        <v>150</v>
      </c>
      <c r="AU156" s="215" t="s">
        <v>82</v>
      </c>
      <c r="AV156" s="11" t="s">
        <v>82</v>
      </c>
      <c r="AW156" s="11" t="s">
        <v>35</v>
      </c>
      <c r="AX156" s="11" t="s">
        <v>72</v>
      </c>
      <c r="AY156" s="215" t="s">
        <v>140</v>
      </c>
    </row>
    <row r="157" spans="2:65" s="11" customFormat="1" ht="13.5">
      <c r="B157" s="204"/>
      <c r="C157" s="205"/>
      <c r="D157" s="206" t="s">
        <v>150</v>
      </c>
      <c r="E157" s="207" t="s">
        <v>21</v>
      </c>
      <c r="F157" s="208" t="s">
        <v>265</v>
      </c>
      <c r="G157" s="205"/>
      <c r="H157" s="209">
        <v>8.343</v>
      </c>
      <c r="I157" s="210"/>
      <c r="J157" s="205"/>
      <c r="K157" s="205"/>
      <c r="L157" s="211"/>
      <c r="M157" s="212"/>
      <c r="N157" s="213"/>
      <c r="O157" s="213"/>
      <c r="P157" s="213"/>
      <c r="Q157" s="213"/>
      <c r="R157" s="213"/>
      <c r="S157" s="213"/>
      <c r="T157" s="214"/>
      <c r="AT157" s="215" t="s">
        <v>150</v>
      </c>
      <c r="AU157" s="215" t="s">
        <v>82</v>
      </c>
      <c r="AV157" s="11" t="s">
        <v>82</v>
      </c>
      <c r="AW157" s="11" t="s">
        <v>35</v>
      </c>
      <c r="AX157" s="11" t="s">
        <v>72</v>
      </c>
      <c r="AY157" s="215" t="s">
        <v>140</v>
      </c>
    </row>
    <row r="158" spans="2:65" s="11" customFormat="1" ht="13.5">
      <c r="B158" s="204"/>
      <c r="C158" s="205"/>
      <c r="D158" s="206" t="s">
        <v>150</v>
      </c>
      <c r="E158" s="207" t="s">
        <v>21</v>
      </c>
      <c r="F158" s="208" t="s">
        <v>266</v>
      </c>
      <c r="G158" s="205"/>
      <c r="H158" s="209">
        <v>24.09</v>
      </c>
      <c r="I158" s="210"/>
      <c r="J158" s="205"/>
      <c r="K158" s="205"/>
      <c r="L158" s="211"/>
      <c r="M158" s="212"/>
      <c r="N158" s="213"/>
      <c r="O158" s="213"/>
      <c r="P158" s="213"/>
      <c r="Q158" s="213"/>
      <c r="R158" s="213"/>
      <c r="S158" s="213"/>
      <c r="T158" s="214"/>
      <c r="AT158" s="215" t="s">
        <v>150</v>
      </c>
      <c r="AU158" s="215" t="s">
        <v>82</v>
      </c>
      <c r="AV158" s="11" t="s">
        <v>82</v>
      </c>
      <c r="AW158" s="11" t="s">
        <v>35</v>
      </c>
      <c r="AX158" s="11" t="s">
        <v>72</v>
      </c>
      <c r="AY158" s="215" t="s">
        <v>140</v>
      </c>
    </row>
    <row r="159" spans="2:65" s="11" customFormat="1" ht="13.5">
      <c r="B159" s="204"/>
      <c r="C159" s="205"/>
      <c r="D159" s="206" t="s">
        <v>150</v>
      </c>
      <c r="E159" s="207" t="s">
        <v>21</v>
      </c>
      <c r="F159" s="208" t="s">
        <v>267</v>
      </c>
      <c r="G159" s="205"/>
      <c r="H159" s="209">
        <v>6.21</v>
      </c>
      <c r="I159" s="210"/>
      <c r="J159" s="205"/>
      <c r="K159" s="205"/>
      <c r="L159" s="211"/>
      <c r="M159" s="212"/>
      <c r="N159" s="213"/>
      <c r="O159" s="213"/>
      <c r="P159" s="213"/>
      <c r="Q159" s="213"/>
      <c r="R159" s="213"/>
      <c r="S159" s="213"/>
      <c r="T159" s="214"/>
      <c r="AT159" s="215" t="s">
        <v>150</v>
      </c>
      <c r="AU159" s="215" t="s">
        <v>82</v>
      </c>
      <c r="AV159" s="11" t="s">
        <v>82</v>
      </c>
      <c r="AW159" s="11" t="s">
        <v>35</v>
      </c>
      <c r="AX159" s="11" t="s">
        <v>72</v>
      </c>
      <c r="AY159" s="215" t="s">
        <v>140</v>
      </c>
    </row>
    <row r="160" spans="2:65" s="11" customFormat="1" ht="13.5">
      <c r="B160" s="204"/>
      <c r="C160" s="205"/>
      <c r="D160" s="206" t="s">
        <v>150</v>
      </c>
      <c r="E160" s="207" t="s">
        <v>21</v>
      </c>
      <c r="F160" s="208" t="s">
        <v>268</v>
      </c>
      <c r="G160" s="205"/>
      <c r="H160" s="209">
        <v>2.5830000000000002</v>
      </c>
      <c r="I160" s="210"/>
      <c r="J160" s="205"/>
      <c r="K160" s="205"/>
      <c r="L160" s="211"/>
      <c r="M160" s="212"/>
      <c r="N160" s="213"/>
      <c r="O160" s="213"/>
      <c r="P160" s="213"/>
      <c r="Q160" s="213"/>
      <c r="R160" s="213"/>
      <c r="S160" s="213"/>
      <c r="T160" s="214"/>
      <c r="AT160" s="215" t="s">
        <v>150</v>
      </c>
      <c r="AU160" s="215" t="s">
        <v>82</v>
      </c>
      <c r="AV160" s="11" t="s">
        <v>82</v>
      </c>
      <c r="AW160" s="11" t="s">
        <v>35</v>
      </c>
      <c r="AX160" s="11" t="s">
        <v>72</v>
      </c>
      <c r="AY160" s="215" t="s">
        <v>140</v>
      </c>
    </row>
    <row r="161" spans="2:65" s="11" customFormat="1" ht="13.5">
      <c r="B161" s="204"/>
      <c r="C161" s="205"/>
      <c r="D161" s="206" t="s">
        <v>150</v>
      </c>
      <c r="E161" s="207" t="s">
        <v>21</v>
      </c>
      <c r="F161" s="208" t="s">
        <v>269</v>
      </c>
      <c r="G161" s="205"/>
      <c r="H161" s="209">
        <v>3.06</v>
      </c>
      <c r="I161" s="210"/>
      <c r="J161" s="205"/>
      <c r="K161" s="205"/>
      <c r="L161" s="211"/>
      <c r="M161" s="212"/>
      <c r="N161" s="213"/>
      <c r="O161" s="213"/>
      <c r="P161" s="213"/>
      <c r="Q161" s="213"/>
      <c r="R161" s="213"/>
      <c r="S161" s="213"/>
      <c r="T161" s="214"/>
      <c r="AT161" s="215" t="s">
        <v>150</v>
      </c>
      <c r="AU161" s="215" t="s">
        <v>82</v>
      </c>
      <c r="AV161" s="11" t="s">
        <v>82</v>
      </c>
      <c r="AW161" s="11" t="s">
        <v>35</v>
      </c>
      <c r="AX161" s="11" t="s">
        <v>72</v>
      </c>
      <c r="AY161" s="215" t="s">
        <v>140</v>
      </c>
    </row>
    <row r="162" spans="2:65" s="12" customFormat="1" ht="13.5">
      <c r="B162" s="216"/>
      <c r="C162" s="217"/>
      <c r="D162" s="206" t="s">
        <v>150</v>
      </c>
      <c r="E162" s="218" t="s">
        <v>21</v>
      </c>
      <c r="F162" s="219" t="s">
        <v>176</v>
      </c>
      <c r="G162" s="217"/>
      <c r="H162" s="220">
        <v>48.426000000000002</v>
      </c>
      <c r="I162" s="221"/>
      <c r="J162" s="217"/>
      <c r="K162" s="217"/>
      <c r="L162" s="222"/>
      <c r="M162" s="223"/>
      <c r="N162" s="224"/>
      <c r="O162" s="224"/>
      <c r="P162" s="224"/>
      <c r="Q162" s="224"/>
      <c r="R162" s="224"/>
      <c r="S162" s="224"/>
      <c r="T162" s="225"/>
      <c r="AT162" s="226" t="s">
        <v>150</v>
      </c>
      <c r="AU162" s="226" t="s">
        <v>82</v>
      </c>
      <c r="AV162" s="12" t="s">
        <v>148</v>
      </c>
      <c r="AW162" s="12" t="s">
        <v>35</v>
      </c>
      <c r="AX162" s="12" t="s">
        <v>80</v>
      </c>
      <c r="AY162" s="226" t="s">
        <v>140</v>
      </c>
    </row>
    <row r="163" spans="2:65" s="1" customFormat="1" ht="25.5" customHeight="1">
      <c r="B163" s="41"/>
      <c r="C163" s="192" t="s">
        <v>270</v>
      </c>
      <c r="D163" s="192" t="s">
        <v>143</v>
      </c>
      <c r="E163" s="193" t="s">
        <v>271</v>
      </c>
      <c r="F163" s="194" t="s">
        <v>272</v>
      </c>
      <c r="G163" s="195" t="s">
        <v>158</v>
      </c>
      <c r="H163" s="196">
        <v>90.1</v>
      </c>
      <c r="I163" s="197"/>
      <c r="J163" s="198">
        <f>ROUND(I163*H163,2)</f>
        <v>0</v>
      </c>
      <c r="K163" s="194" t="s">
        <v>147</v>
      </c>
      <c r="L163" s="61"/>
      <c r="M163" s="199" t="s">
        <v>21</v>
      </c>
      <c r="N163" s="200" t="s">
        <v>43</v>
      </c>
      <c r="O163" s="42"/>
      <c r="P163" s="201">
        <f>O163*H163</f>
        <v>0</v>
      </c>
      <c r="Q163" s="201">
        <v>2.1000000000000001E-2</v>
      </c>
      <c r="R163" s="201">
        <f>Q163*H163</f>
        <v>1.8920999999999999</v>
      </c>
      <c r="S163" s="201">
        <v>0</v>
      </c>
      <c r="T163" s="202">
        <f>S163*H163</f>
        <v>0</v>
      </c>
      <c r="AR163" s="24" t="s">
        <v>148</v>
      </c>
      <c r="AT163" s="24" t="s">
        <v>143</v>
      </c>
      <c r="AU163" s="24" t="s">
        <v>82</v>
      </c>
      <c r="AY163" s="24" t="s">
        <v>140</v>
      </c>
      <c r="BE163" s="203">
        <f>IF(N163="základní",J163,0)</f>
        <v>0</v>
      </c>
      <c r="BF163" s="203">
        <f>IF(N163="snížená",J163,0)</f>
        <v>0</v>
      </c>
      <c r="BG163" s="203">
        <f>IF(N163="zákl. přenesená",J163,0)</f>
        <v>0</v>
      </c>
      <c r="BH163" s="203">
        <f>IF(N163="sníž. přenesená",J163,0)</f>
        <v>0</v>
      </c>
      <c r="BI163" s="203">
        <f>IF(N163="nulová",J163,0)</f>
        <v>0</v>
      </c>
      <c r="BJ163" s="24" t="s">
        <v>80</v>
      </c>
      <c r="BK163" s="203">
        <f>ROUND(I163*H163,2)</f>
        <v>0</v>
      </c>
      <c r="BL163" s="24" t="s">
        <v>148</v>
      </c>
      <c r="BM163" s="24" t="s">
        <v>273</v>
      </c>
    </row>
    <row r="164" spans="2:65" s="1" customFormat="1" ht="25.5" customHeight="1">
      <c r="B164" s="41"/>
      <c r="C164" s="192" t="s">
        <v>274</v>
      </c>
      <c r="D164" s="192" t="s">
        <v>143</v>
      </c>
      <c r="E164" s="193" t="s">
        <v>275</v>
      </c>
      <c r="F164" s="194" t="s">
        <v>276</v>
      </c>
      <c r="G164" s="195" t="s">
        <v>146</v>
      </c>
      <c r="H164" s="196">
        <v>1.36</v>
      </c>
      <c r="I164" s="197"/>
      <c r="J164" s="198">
        <f>ROUND(I164*H164,2)</f>
        <v>0</v>
      </c>
      <c r="K164" s="194" t="s">
        <v>147</v>
      </c>
      <c r="L164" s="61"/>
      <c r="M164" s="199" t="s">
        <v>21</v>
      </c>
      <c r="N164" s="200" t="s">
        <v>43</v>
      </c>
      <c r="O164" s="42"/>
      <c r="P164" s="201">
        <f>O164*H164</f>
        <v>0</v>
      </c>
      <c r="Q164" s="201">
        <v>4.0400000000000002E-3</v>
      </c>
      <c r="R164" s="201">
        <f>Q164*H164</f>
        <v>5.4944000000000008E-3</v>
      </c>
      <c r="S164" s="201">
        <v>0</v>
      </c>
      <c r="T164" s="202">
        <f>S164*H164</f>
        <v>0</v>
      </c>
      <c r="AR164" s="24" t="s">
        <v>148</v>
      </c>
      <c r="AT164" s="24" t="s">
        <v>143</v>
      </c>
      <c r="AU164" s="24" t="s">
        <v>82</v>
      </c>
      <c r="AY164" s="24" t="s">
        <v>140</v>
      </c>
      <c r="BE164" s="203">
        <f>IF(N164="základní",J164,0)</f>
        <v>0</v>
      </c>
      <c r="BF164" s="203">
        <f>IF(N164="snížená",J164,0)</f>
        <v>0</v>
      </c>
      <c r="BG164" s="203">
        <f>IF(N164="zákl. přenesená",J164,0)</f>
        <v>0</v>
      </c>
      <c r="BH164" s="203">
        <f>IF(N164="sníž. přenesená",J164,0)</f>
        <v>0</v>
      </c>
      <c r="BI164" s="203">
        <f>IF(N164="nulová",J164,0)</f>
        <v>0</v>
      </c>
      <c r="BJ164" s="24" t="s">
        <v>80</v>
      </c>
      <c r="BK164" s="203">
        <f>ROUND(I164*H164,2)</f>
        <v>0</v>
      </c>
      <c r="BL164" s="24" t="s">
        <v>148</v>
      </c>
      <c r="BM164" s="24" t="s">
        <v>277</v>
      </c>
    </row>
    <row r="165" spans="2:65" s="11" customFormat="1" ht="13.5">
      <c r="B165" s="204"/>
      <c r="C165" s="205"/>
      <c r="D165" s="206" t="s">
        <v>150</v>
      </c>
      <c r="E165" s="207" t="s">
        <v>21</v>
      </c>
      <c r="F165" s="208" t="s">
        <v>278</v>
      </c>
      <c r="G165" s="205"/>
      <c r="H165" s="209">
        <v>1.36</v>
      </c>
      <c r="I165" s="210"/>
      <c r="J165" s="205"/>
      <c r="K165" s="205"/>
      <c r="L165" s="211"/>
      <c r="M165" s="212"/>
      <c r="N165" s="213"/>
      <c r="O165" s="213"/>
      <c r="P165" s="213"/>
      <c r="Q165" s="213"/>
      <c r="R165" s="213"/>
      <c r="S165" s="213"/>
      <c r="T165" s="214"/>
      <c r="AT165" s="215" t="s">
        <v>150</v>
      </c>
      <c r="AU165" s="215" t="s">
        <v>82</v>
      </c>
      <c r="AV165" s="11" t="s">
        <v>82</v>
      </c>
      <c r="AW165" s="11" t="s">
        <v>35</v>
      </c>
      <c r="AX165" s="11" t="s">
        <v>80</v>
      </c>
      <c r="AY165" s="215" t="s">
        <v>140</v>
      </c>
    </row>
    <row r="166" spans="2:65" s="1" customFormat="1" ht="25.5" customHeight="1">
      <c r="B166" s="41"/>
      <c r="C166" s="192" t="s">
        <v>279</v>
      </c>
      <c r="D166" s="192" t="s">
        <v>143</v>
      </c>
      <c r="E166" s="193" t="s">
        <v>280</v>
      </c>
      <c r="F166" s="194" t="s">
        <v>281</v>
      </c>
      <c r="G166" s="195" t="s">
        <v>158</v>
      </c>
      <c r="H166" s="196">
        <v>33.950000000000003</v>
      </c>
      <c r="I166" s="197"/>
      <c r="J166" s="198">
        <f>ROUND(I166*H166,2)</f>
        <v>0</v>
      </c>
      <c r="K166" s="194" t="s">
        <v>147</v>
      </c>
      <c r="L166" s="61"/>
      <c r="M166" s="199" t="s">
        <v>21</v>
      </c>
      <c r="N166" s="200" t="s">
        <v>43</v>
      </c>
      <c r="O166" s="42"/>
      <c r="P166" s="201">
        <f>O166*H166</f>
        <v>0</v>
      </c>
      <c r="Q166" s="201">
        <v>8.4000000000000005E-2</v>
      </c>
      <c r="R166" s="201">
        <f>Q166*H166</f>
        <v>2.8518000000000003</v>
      </c>
      <c r="S166" s="201">
        <v>0</v>
      </c>
      <c r="T166" s="202">
        <f>S166*H166</f>
        <v>0</v>
      </c>
      <c r="AR166" s="24" t="s">
        <v>148</v>
      </c>
      <c r="AT166" s="24" t="s">
        <v>143</v>
      </c>
      <c r="AU166" s="24" t="s">
        <v>82</v>
      </c>
      <c r="AY166" s="24" t="s">
        <v>140</v>
      </c>
      <c r="BE166" s="203">
        <f>IF(N166="základní",J166,0)</f>
        <v>0</v>
      </c>
      <c r="BF166" s="203">
        <f>IF(N166="snížená",J166,0)</f>
        <v>0</v>
      </c>
      <c r="BG166" s="203">
        <f>IF(N166="zákl. přenesená",J166,0)</f>
        <v>0</v>
      </c>
      <c r="BH166" s="203">
        <f>IF(N166="sníž. přenesená",J166,0)</f>
        <v>0</v>
      </c>
      <c r="BI166" s="203">
        <f>IF(N166="nulová",J166,0)</f>
        <v>0</v>
      </c>
      <c r="BJ166" s="24" t="s">
        <v>80</v>
      </c>
      <c r="BK166" s="203">
        <f>ROUND(I166*H166,2)</f>
        <v>0</v>
      </c>
      <c r="BL166" s="24" t="s">
        <v>148</v>
      </c>
      <c r="BM166" s="24" t="s">
        <v>282</v>
      </c>
    </row>
    <row r="167" spans="2:65" s="13" customFormat="1" ht="13.5">
      <c r="B167" s="227"/>
      <c r="C167" s="228"/>
      <c r="D167" s="206" t="s">
        <v>150</v>
      </c>
      <c r="E167" s="229" t="s">
        <v>21</v>
      </c>
      <c r="F167" s="230" t="s">
        <v>283</v>
      </c>
      <c r="G167" s="228"/>
      <c r="H167" s="229" t="s">
        <v>21</v>
      </c>
      <c r="I167" s="231"/>
      <c r="J167" s="228"/>
      <c r="K167" s="228"/>
      <c r="L167" s="232"/>
      <c r="M167" s="233"/>
      <c r="N167" s="234"/>
      <c r="O167" s="234"/>
      <c r="P167" s="234"/>
      <c r="Q167" s="234"/>
      <c r="R167" s="234"/>
      <c r="S167" s="234"/>
      <c r="T167" s="235"/>
      <c r="AT167" s="236" t="s">
        <v>150</v>
      </c>
      <c r="AU167" s="236" t="s">
        <v>82</v>
      </c>
      <c r="AV167" s="13" t="s">
        <v>80</v>
      </c>
      <c r="AW167" s="13" t="s">
        <v>35</v>
      </c>
      <c r="AX167" s="13" t="s">
        <v>72</v>
      </c>
      <c r="AY167" s="236" t="s">
        <v>140</v>
      </c>
    </row>
    <row r="168" spans="2:65" s="11" customFormat="1" ht="13.5">
      <c r="B168" s="204"/>
      <c r="C168" s="205"/>
      <c r="D168" s="206" t="s">
        <v>150</v>
      </c>
      <c r="E168" s="207" t="s">
        <v>21</v>
      </c>
      <c r="F168" s="208" t="s">
        <v>284</v>
      </c>
      <c r="G168" s="205"/>
      <c r="H168" s="209">
        <v>33.950000000000003</v>
      </c>
      <c r="I168" s="210"/>
      <c r="J168" s="205"/>
      <c r="K168" s="205"/>
      <c r="L168" s="211"/>
      <c r="M168" s="212"/>
      <c r="N168" s="213"/>
      <c r="O168" s="213"/>
      <c r="P168" s="213"/>
      <c r="Q168" s="213"/>
      <c r="R168" s="213"/>
      <c r="S168" s="213"/>
      <c r="T168" s="214"/>
      <c r="AT168" s="215" t="s">
        <v>150</v>
      </c>
      <c r="AU168" s="215" t="s">
        <v>82</v>
      </c>
      <c r="AV168" s="11" t="s">
        <v>82</v>
      </c>
      <c r="AW168" s="11" t="s">
        <v>35</v>
      </c>
      <c r="AX168" s="11" t="s">
        <v>80</v>
      </c>
      <c r="AY168" s="215" t="s">
        <v>140</v>
      </c>
    </row>
    <row r="169" spans="2:65" s="1" customFormat="1" ht="25.5" customHeight="1">
      <c r="B169" s="41"/>
      <c r="C169" s="192" t="s">
        <v>285</v>
      </c>
      <c r="D169" s="192" t="s">
        <v>143</v>
      </c>
      <c r="E169" s="193" t="s">
        <v>286</v>
      </c>
      <c r="F169" s="194" t="s">
        <v>287</v>
      </c>
      <c r="G169" s="195" t="s">
        <v>250</v>
      </c>
      <c r="H169" s="196">
        <v>4</v>
      </c>
      <c r="I169" s="197"/>
      <c r="J169" s="198">
        <f>ROUND(I169*H169,2)</f>
        <v>0</v>
      </c>
      <c r="K169" s="194" t="s">
        <v>147</v>
      </c>
      <c r="L169" s="61"/>
      <c r="M169" s="199" t="s">
        <v>21</v>
      </c>
      <c r="N169" s="200" t="s">
        <v>43</v>
      </c>
      <c r="O169" s="42"/>
      <c r="P169" s="201">
        <f>O169*H169</f>
        <v>0</v>
      </c>
      <c r="Q169" s="201">
        <v>4.8000000000000001E-4</v>
      </c>
      <c r="R169" s="201">
        <f>Q169*H169</f>
        <v>1.92E-3</v>
      </c>
      <c r="S169" s="201">
        <v>0</v>
      </c>
      <c r="T169" s="202">
        <f>S169*H169</f>
        <v>0</v>
      </c>
      <c r="AR169" s="24" t="s">
        <v>148</v>
      </c>
      <c r="AT169" s="24" t="s">
        <v>143</v>
      </c>
      <c r="AU169" s="24" t="s">
        <v>82</v>
      </c>
      <c r="AY169" s="24" t="s">
        <v>140</v>
      </c>
      <c r="BE169" s="203">
        <f>IF(N169="základní",J169,0)</f>
        <v>0</v>
      </c>
      <c r="BF169" s="203">
        <f>IF(N169="snížená",J169,0)</f>
        <v>0</v>
      </c>
      <c r="BG169" s="203">
        <f>IF(N169="zákl. přenesená",J169,0)</f>
        <v>0</v>
      </c>
      <c r="BH169" s="203">
        <f>IF(N169="sníž. přenesená",J169,0)</f>
        <v>0</v>
      </c>
      <c r="BI169" s="203">
        <f>IF(N169="nulová",J169,0)</f>
        <v>0</v>
      </c>
      <c r="BJ169" s="24" t="s">
        <v>80</v>
      </c>
      <c r="BK169" s="203">
        <f>ROUND(I169*H169,2)</f>
        <v>0</v>
      </c>
      <c r="BL169" s="24" t="s">
        <v>148</v>
      </c>
      <c r="BM169" s="24" t="s">
        <v>288</v>
      </c>
    </row>
    <row r="170" spans="2:65" s="1" customFormat="1" ht="16.5" customHeight="1">
      <c r="B170" s="41"/>
      <c r="C170" s="237" t="s">
        <v>289</v>
      </c>
      <c r="D170" s="237" t="s">
        <v>290</v>
      </c>
      <c r="E170" s="238" t="s">
        <v>291</v>
      </c>
      <c r="F170" s="239" t="s">
        <v>292</v>
      </c>
      <c r="G170" s="240" t="s">
        <v>250</v>
      </c>
      <c r="H170" s="241">
        <v>2</v>
      </c>
      <c r="I170" s="242"/>
      <c r="J170" s="243">
        <f>ROUND(I170*H170,2)</f>
        <v>0</v>
      </c>
      <c r="K170" s="239" t="s">
        <v>147</v>
      </c>
      <c r="L170" s="244"/>
      <c r="M170" s="245" t="s">
        <v>21</v>
      </c>
      <c r="N170" s="246" t="s">
        <v>43</v>
      </c>
      <c r="O170" s="42"/>
      <c r="P170" s="201">
        <f>O170*H170</f>
        <v>0</v>
      </c>
      <c r="Q170" s="201">
        <v>1.2489999999999999E-2</v>
      </c>
      <c r="R170" s="201">
        <f>Q170*H170</f>
        <v>2.4979999999999999E-2</v>
      </c>
      <c r="S170" s="201">
        <v>0</v>
      </c>
      <c r="T170" s="202">
        <f>S170*H170</f>
        <v>0</v>
      </c>
      <c r="AR170" s="24" t="s">
        <v>182</v>
      </c>
      <c r="AT170" s="24" t="s">
        <v>290</v>
      </c>
      <c r="AU170" s="24" t="s">
        <v>82</v>
      </c>
      <c r="AY170" s="24" t="s">
        <v>140</v>
      </c>
      <c r="BE170" s="203">
        <f>IF(N170="základní",J170,0)</f>
        <v>0</v>
      </c>
      <c r="BF170" s="203">
        <f>IF(N170="snížená",J170,0)</f>
        <v>0</v>
      </c>
      <c r="BG170" s="203">
        <f>IF(N170="zákl. přenesená",J170,0)</f>
        <v>0</v>
      </c>
      <c r="BH170" s="203">
        <f>IF(N170="sníž. přenesená",J170,0)</f>
        <v>0</v>
      </c>
      <c r="BI170" s="203">
        <f>IF(N170="nulová",J170,0)</f>
        <v>0</v>
      </c>
      <c r="BJ170" s="24" t="s">
        <v>80</v>
      </c>
      <c r="BK170" s="203">
        <f>ROUND(I170*H170,2)</f>
        <v>0</v>
      </c>
      <c r="BL170" s="24" t="s">
        <v>148</v>
      </c>
      <c r="BM170" s="24" t="s">
        <v>293</v>
      </c>
    </row>
    <row r="171" spans="2:65" s="1" customFormat="1" ht="16.5" customHeight="1">
      <c r="B171" s="41"/>
      <c r="C171" s="237" t="s">
        <v>294</v>
      </c>
      <c r="D171" s="237" t="s">
        <v>290</v>
      </c>
      <c r="E171" s="238" t="s">
        <v>295</v>
      </c>
      <c r="F171" s="239" t="s">
        <v>296</v>
      </c>
      <c r="G171" s="240" t="s">
        <v>250</v>
      </c>
      <c r="H171" s="241">
        <v>2</v>
      </c>
      <c r="I171" s="242"/>
      <c r="J171" s="243">
        <f>ROUND(I171*H171,2)</f>
        <v>0</v>
      </c>
      <c r="K171" s="239" t="s">
        <v>21</v>
      </c>
      <c r="L171" s="244"/>
      <c r="M171" s="245" t="s">
        <v>21</v>
      </c>
      <c r="N171" s="246" t="s">
        <v>43</v>
      </c>
      <c r="O171" s="42"/>
      <c r="P171" s="201">
        <f>O171*H171</f>
        <v>0</v>
      </c>
      <c r="Q171" s="201">
        <v>1.78E-2</v>
      </c>
      <c r="R171" s="201">
        <f>Q171*H171</f>
        <v>3.56E-2</v>
      </c>
      <c r="S171" s="201">
        <v>0</v>
      </c>
      <c r="T171" s="202">
        <f>S171*H171</f>
        <v>0</v>
      </c>
      <c r="AR171" s="24" t="s">
        <v>182</v>
      </c>
      <c r="AT171" s="24" t="s">
        <v>290</v>
      </c>
      <c r="AU171" s="24" t="s">
        <v>82</v>
      </c>
      <c r="AY171" s="24" t="s">
        <v>140</v>
      </c>
      <c r="BE171" s="203">
        <f>IF(N171="základní",J171,0)</f>
        <v>0</v>
      </c>
      <c r="BF171" s="203">
        <f>IF(N171="snížená",J171,0)</f>
        <v>0</v>
      </c>
      <c r="BG171" s="203">
        <f>IF(N171="zákl. přenesená",J171,0)</f>
        <v>0</v>
      </c>
      <c r="BH171" s="203">
        <f>IF(N171="sníž. přenesená",J171,0)</f>
        <v>0</v>
      </c>
      <c r="BI171" s="203">
        <f>IF(N171="nulová",J171,0)</f>
        <v>0</v>
      </c>
      <c r="BJ171" s="24" t="s">
        <v>80</v>
      </c>
      <c r="BK171" s="203">
        <f>ROUND(I171*H171,2)</f>
        <v>0</v>
      </c>
      <c r="BL171" s="24" t="s">
        <v>148</v>
      </c>
      <c r="BM171" s="24" t="s">
        <v>297</v>
      </c>
    </row>
    <row r="172" spans="2:65" s="1" customFormat="1" ht="16.5" customHeight="1">
      <c r="B172" s="41"/>
      <c r="C172" s="192" t="s">
        <v>298</v>
      </c>
      <c r="D172" s="192" t="s">
        <v>143</v>
      </c>
      <c r="E172" s="193" t="s">
        <v>299</v>
      </c>
      <c r="F172" s="194" t="s">
        <v>300</v>
      </c>
      <c r="G172" s="195" t="s">
        <v>250</v>
      </c>
      <c r="H172" s="196">
        <v>3</v>
      </c>
      <c r="I172" s="197"/>
      <c r="J172" s="198">
        <f>ROUND(I172*H172,2)</f>
        <v>0</v>
      </c>
      <c r="K172" s="194" t="s">
        <v>147</v>
      </c>
      <c r="L172" s="61"/>
      <c r="M172" s="199" t="s">
        <v>21</v>
      </c>
      <c r="N172" s="200" t="s">
        <v>43</v>
      </c>
      <c r="O172" s="42"/>
      <c r="P172" s="201">
        <f>O172*H172</f>
        <v>0</v>
      </c>
      <c r="Q172" s="201">
        <v>0</v>
      </c>
      <c r="R172" s="201">
        <f>Q172*H172</f>
        <v>0</v>
      </c>
      <c r="S172" s="201">
        <v>0</v>
      </c>
      <c r="T172" s="202">
        <f>S172*H172</f>
        <v>0</v>
      </c>
      <c r="AR172" s="24" t="s">
        <v>148</v>
      </c>
      <c r="AT172" s="24" t="s">
        <v>143</v>
      </c>
      <c r="AU172" s="24" t="s">
        <v>82</v>
      </c>
      <c r="AY172" s="24" t="s">
        <v>140</v>
      </c>
      <c r="BE172" s="203">
        <f>IF(N172="základní",J172,0)</f>
        <v>0</v>
      </c>
      <c r="BF172" s="203">
        <f>IF(N172="snížená",J172,0)</f>
        <v>0</v>
      </c>
      <c r="BG172" s="203">
        <f>IF(N172="zákl. přenesená",J172,0)</f>
        <v>0</v>
      </c>
      <c r="BH172" s="203">
        <f>IF(N172="sníž. přenesená",J172,0)</f>
        <v>0</v>
      </c>
      <c r="BI172" s="203">
        <f>IF(N172="nulová",J172,0)</f>
        <v>0</v>
      </c>
      <c r="BJ172" s="24" t="s">
        <v>80</v>
      </c>
      <c r="BK172" s="203">
        <f>ROUND(I172*H172,2)</f>
        <v>0</v>
      </c>
      <c r="BL172" s="24" t="s">
        <v>148</v>
      </c>
      <c r="BM172" s="24" t="s">
        <v>301</v>
      </c>
    </row>
    <row r="173" spans="2:65" s="1" customFormat="1" ht="16.5" customHeight="1">
      <c r="B173" s="41"/>
      <c r="C173" s="237" t="s">
        <v>302</v>
      </c>
      <c r="D173" s="237" t="s">
        <v>290</v>
      </c>
      <c r="E173" s="238" t="s">
        <v>303</v>
      </c>
      <c r="F173" s="239" t="s">
        <v>304</v>
      </c>
      <c r="G173" s="240" t="s">
        <v>250</v>
      </c>
      <c r="H173" s="241">
        <v>3</v>
      </c>
      <c r="I173" s="242"/>
      <c r="J173" s="243">
        <f>ROUND(I173*H173,2)</f>
        <v>0</v>
      </c>
      <c r="K173" s="239" t="s">
        <v>147</v>
      </c>
      <c r="L173" s="244"/>
      <c r="M173" s="245" t="s">
        <v>21</v>
      </c>
      <c r="N173" s="246" t="s">
        <v>43</v>
      </c>
      <c r="O173" s="42"/>
      <c r="P173" s="201">
        <f>O173*H173</f>
        <v>0</v>
      </c>
      <c r="Q173" s="201">
        <v>1.2E-4</v>
      </c>
      <c r="R173" s="201">
        <f>Q173*H173</f>
        <v>3.6000000000000002E-4</v>
      </c>
      <c r="S173" s="201">
        <v>0</v>
      </c>
      <c r="T173" s="202">
        <f>S173*H173</f>
        <v>0</v>
      </c>
      <c r="AR173" s="24" t="s">
        <v>182</v>
      </c>
      <c r="AT173" s="24" t="s">
        <v>290</v>
      </c>
      <c r="AU173" s="24" t="s">
        <v>82</v>
      </c>
      <c r="AY173" s="24" t="s">
        <v>140</v>
      </c>
      <c r="BE173" s="203">
        <f>IF(N173="základní",J173,0)</f>
        <v>0</v>
      </c>
      <c r="BF173" s="203">
        <f>IF(N173="snížená",J173,0)</f>
        <v>0</v>
      </c>
      <c r="BG173" s="203">
        <f>IF(N173="zákl. přenesená",J173,0)</f>
        <v>0</v>
      </c>
      <c r="BH173" s="203">
        <f>IF(N173="sníž. přenesená",J173,0)</f>
        <v>0</v>
      </c>
      <c r="BI173" s="203">
        <f>IF(N173="nulová",J173,0)</f>
        <v>0</v>
      </c>
      <c r="BJ173" s="24" t="s">
        <v>80</v>
      </c>
      <c r="BK173" s="203">
        <f>ROUND(I173*H173,2)</f>
        <v>0</v>
      </c>
      <c r="BL173" s="24" t="s">
        <v>148</v>
      </c>
      <c r="BM173" s="24" t="s">
        <v>305</v>
      </c>
    </row>
    <row r="174" spans="2:65" s="10" customFormat="1" ht="29.85" customHeight="1">
      <c r="B174" s="176"/>
      <c r="C174" s="177"/>
      <c r="D174" s="178" t="s">
        <v>71</v>
      </c>
      <c r="E174" s="190" t="s">
        <v>188</v>
      </c>
      <c r="F174" s="190" t="s">
        <v>306</v>
      </c>
      <c r="G174" s="177"/>
      <c r="H174" s="177"/>
      <c r="I174" s="180"/>
      <c r="J174" s="191">
        <f>BK174</f>
        <v>0</v>
      </c>
      <c r="K174" s="177"/>
      <c r="L174" s="182"/>
      <c r="M174" s="183"/>
      <c r="N174" s="184"/>
      <c r="O174" s="184"/>
      <c r="P174" s="185">
        <f>SUM(P175:P200)</f>
        <v>0</v>
      </c>
      <c r="Q174" s="184"/>
      <c r="R174" s="185">
        <f>SUM(R175:R200)</f>
        <v>5.1865500000000002E-2</v>
      </c>
      <c r="S174" s="184"/>
      <c r="T174" s="186">
        <f>SUM(T175:T200)</f>
        <v>7.8121009999999993</v>
      </c>
      <c r="AR174" s="187" t="s">
        <v>80</v>
      </c>
      <c r="AT174" s="188" t="s">
        <v>71</v>
      </c>
      <c r="AU174" s="188" t="s">
        <v>80</v>
      </c>
      <c r="AY174" s="187" t="s">
        <v>140</v>
      </c>
      <c r="BK174" s="189">
        <f>SUM(BK175:BK200)</f>
        <v>0</v>
      </c>
    </row>
    <row r="175" spans="2:65" s="1" customFormat="1" ht="25.5" customHeight="1">
      <c r="B175" s="41"/>
      <c r="C175" s="192" t="s">
        <v>307</v>
      </c>
      <c r="D175" s="192" t="s">
        <v>143</v>
      </c>
      <c r="E175" s="193" t="s">
        <v>308</v>
      </c>
      <c r="F175" s="194" t="s">
        <v>309</v>
      </c>
      <c r="G175" s="195" t="s">
        <v>158</v>
      </c>
      <c r="H175" s="196">
        <v>40.950000000000003</v>
      </c>
      <c r="I175" s="197"/>
      <c r="J175" s="198">
        <f>ROUND(I175*H175,2)</f>
        <v>0</v>
      </c>
      <c r="K175" s="194" t="s">
        <v>147</v>
      </c>
      <c r="L175" s="61"/>
      <c r="M175" s="199" t="s">
        <v>21</v>
      </c>
      <c r="N175" s="200" t="s">
        <v>43</v>
      </c>
      <c r="O175" s="42"/>
      <c r="P175" s="201">
        <f>O175*H175</f>
        <v>0</v>
      </c>
      <c r="Q175" s="201">
        <v>1.2999999999999999E-4</v>
      </c>
      <c r="R175" s="201">
        <f>Q175*H175</f>
        <v>5.3235000000000001E-3</v>
      </c>
      <c r="S175" s="201">
        <v>0</v>
      </c>
      <c r="T175" s="202">
        <f>S175*H175</f>
        <v>0</v>
      </c>
      <c r="AR175" s="24" t="s">
        <v>148</v>
      </c>
      <c r="AT175" s="24" t="s">
        <v>143</v>
      </c>
      <c r="AU175" s="24" t="s">
        <v>82</v>
      </c>
      <c r="AY175" s="24" t="s">
        <v>140</v>
      </c>
      <c r="BE175" s="203">
        <f>IF(N175="základní",J175,0)</f>
        <v>0</v>
      </c>
      <c r="BF175" s="203">
        <f>IF(N175="snížená",J175,0)</f>
        <v>0</v>
      </c>
      <c r="BG175" s="203">
        <f>IF(N175="zákl. přenesená",J175,0)</f>
        <v>0</v>
      </c>
      <c r="BH175" s="203">
        <f>IF(N175="sníž. přenesená",J175,0)</f>
        <v>0</v>
      </c>
      <c r="BI175" s="203">
        <f>IF(N175="nulová",J175,0)</f>
        <v>0</v>
      </c>
      <c r="BJ175" s="24" t="s">
        <v>80</v>
      </c>
      <c r="BK175" s="203">
        <f>ROUND(I175*H175,2)</f>
        <v>0</v>
      </c>
      <c r="BL175" s="24" t="s">
        <v>148</v>
      </c>
      <c r="BM175" s="24" t="s">
        <v>310</v>
      </c>
    </row>
    <row r="176" spans="2:65" s="11" customFormat="1" ht="13.5">
      <c r="B176" s="204"/>
      <c r="C176" s="205"/>
      <c r="D176" s="206" t="s">
        <v>150</v>
      </c>
      <c r="E176" s="207" t="s">
        <v>21</v>
      </c>
      <c r="F176" s="208" t="s">
        <v>218</v>
      </c>
      <c r="G176" s="205"/>
      <c r="H176" s="209">
        <v>33.75</v>
      </c>
      <c r="I176" s="210"/>
      <c r="J176" s="205"/>
      <c r="K176" s="205"/>
      <c r="L176" s="211"/>
      <c r="M176" s="212"/>
      <c r="N176" s="213"/>
      <c r="O176" s="213"/>
      <c r="P176" s="213"/>
      <c r="Q176" s="213"/>
      <c r="R176" s="213"/>
      <c r="S176" s="213"/>
      <c r="T176" s="214"/>
      <c r="AT176" s="215" t="s">
        <v>150</v>
      </c>
      <c r="AU176" s="215" t="s">
        <v>82</v>
      </c>
      <c r="AV176" s="11" t="s">
        <v>82</v>
      </c>
      <c r="AW176" s="11" t="s">
        <v>35</v>
      </c>
      <c r="AX176" s="11" t="s">
        <v>72</v>
      </c>
      <c r="AY176" s="215" t="s">
        <v>140</v>
      </c>
    </row>
    <row r="177" spans="2:65" s="11" customFormat="1" ht="13.5">
      <c r="B177" s="204"/>
      <c r="C177" s="205"/>
      <c r="D177" s="206" t="s">
        <v>150</v>
      </c>
      <c r="E177" s="207" t="s">
        <v>21</v>
      </c>
      <c r="F177" s="208" t="s">
        <v>311</v>
      </c>
      <c r="G177" s="205"/>
      <c r="H177" s="209">
        <v>7.2</v>
      </c>
      <c r="I177" s="210"/>
      <c r="J177" s="205"/>
      <c r="K177" s="205"/>
      <c r="L177" s="211"/>
      <c r="M177" s="212"/>
      <c r="N177" s="213"/>
      <c r="O177" s="213"/>
      <c r="P177" s="213"/>
      <c r="Q177" s="213"/>
      <c r="R177" s="213"/>
      <c r="S177" s="213"/>
      <c r="T177" s="214"/>
      <c r="AT177" s="215" t="s">
        <v>150</v>
      </c>
      <c r="AU177" s="215" t="s">
        <v>82</v>
      </c>
      <c r="AV177" s="11" t="s">
        <v>82</v>
      </c>
      <c r="AW177" s="11" t="s">
        <v>35</v>
      </c>
      <c r="AX177" s="11" t="s">
        <v>72</v>
      </c>
      <c r="AY177" s="215" t="s">
        <v>140</v>
      </c>
    </row>
    <row r="178" spans="2:65" s="12" customFormat="1" ht="13.5">
      <c r="B178" s="216"/>
      <c r="C178" s="217"/>
      <c r="D178" s="206" t="s">
        <v>150</v>
      </c>
      <c r="E178" s="218" t="s">
        <v>21</v>
      </c>
      <c r="F178" s="219" t="s">
        <v>176</v>
      </c>
      <c r="G178" s="217"/>
      <c r="H178" s="220">
        <v>40.950000000000003</v>
      </c>
      <c r="I178" s="221"/>
      <c r="J178" s="217"/>
      <c r="K178" s="217"/>
      <c r="L178" s="222"/>
      <c r="M178" s="223"/>
      <c r="N178" s="224"/>
      <c r="O178" s="224"/>
      <c r="P178" s="224"/>
      <c r="Q178" s="224"/>
      <c r="R178" s="224"/>
      <c r="S178" s="224"/>
      <c r="T178" s="225"/>
      <c r="AT178" s="226" t="s">
        <v>150</v>
      </c>
      <c r="AU178" s="226" t="s">
        <v>82</v>
      </c>
      <c r="AV178" s="12" t="s">
        <v>148</v>
      </c>
      <c r="AW178" s="12" t="s">
        <v>35</v>
      </c>
      <c r="AX178" s="12" t="s">
        <v>80</v>
      </c>
      <c r="AY178" s="226" t="s">
        <v>140</v>
      </c>
    </row>
    <row r="179" spans="2:65" s="1" customFormat="1" ht="63.75" customHeight="1">
      <c r="B179" s="41"/>
      <c r="C179" s="192" t="s">
        <v>312</v>
      </c>
      <c r="D179" s="192" t="s">
        <v>143</v>
      </c>
      <c r="E179" s="193" t="s">
        <v>313</v>
      </c>
      <c r="F179" s="194" t="s">
        <v>314</v>
      </c>
      <c r="G179" s="195" t="s">
        <v>158</v>
      </c>
      <c r="H179" s="196">
        <v>52.5</v>
      </c>
      <c r="I179" s="197"/>
      <c r="J179" s="198">
        <f>ROUND(I179*H179,2)</f>
        <v>0</v>
      </c>
      <c r="K179" s="194" t="s">
        <v>147</v>
      </c>
      <c r="L179" s="61"/>
      <c r="M179" s="199" t="s">
        <v>21</v>
      </c>
      <c r="N179" s="200" t="s">
        <v>43</v>
      </c>
      <c r="O179" s="42"/>
      <c r="P179" s="201">
        <f>O179*H179</f>
        <v>0</v>
      </c>
      <c r="Q179" s="201">
        <v>4.0000000000000003E-5</v>
      </c>
      <c r="R179" s="201">
        <f>Q179*H179</f>
        <v>2.1000000000000003E-3</v>
      </c>
      <c r="S179" s="201">
        <v>0</v>
      </c>
      <c r="T179" s="202">
        <f>S179*H179</f>
        <v>0</v>
      </c>
      <c r="AR179" s="24" t="s">
        <v>148</v>
      </c>
      <c r="AT179" s="24" t="s">
        <v>143</v>
      </c>
      <c r="AU179" s="24" t="s">
        <v>82</v>
      </c>
      <c r="AY179" s="24" t="s">
        <v>140</v>
      </c>
      <c r="BE179" s="203">
        <f>IF(N179="základní",J179,0)</f>
        <v>0</v>
      </c>
      <c r="BF179" s="203">
        <f>IF(N179="snížená",J179,0)</f>
        <v>0</v>
      </c>
      <c r="BG179" s="203">
        <f>IF(N179="zákl. přenesená",J179,0)</f>
        <v>0</v>
      </c>
      <c r="BH179" s="203">
        <f>IF(N179="sníž. přenesená",J179,0)</f>
        <v>0</v>
      </c>
      <c r="BI179" s="203">
        <f>IF(N179="nulová",J179,0)</f>
        <v>0</v>
      </c>
      <c r="BJ179" s="24" t="s">
        <v>80</v>
      </c>
      <c r="BK179" s="203">
        <f>ROUND(I179*H179,2)</f>
        <v>0</v>
      </c>
      <c r="BL179" s="24" t="s">
        <v>148</v>
      </c>
      <c r="BM179" s="24" t="s">
        <v>315</v>
      </c>
    </row>
    <row r="180" spans="2:65" s="11" customFormat="1" ht="13.5">
      <c r="B180" s="204"/>
      <c r="C180" s="205"/>
      <c r="D180" s="206" t="s">
        <v>150</v>
      </c>
      <c r="E180" s="207" t="s">
        <v>21</v>
      </c>
      <c r="F180" s="208" t="s">
        <v>316</v>
      </c>
      <c r="G180" s="205"/>
      <c r="H180" s="209">
        <v>52.5</v>
      </c>
      <c r="I180" s="210"/>
      <c r="J180" s="205"/>
      <c r="K180" s="205"/>
      <c r="L180" s="211"/>
      <c r="M180" s="212"/>
      <c r="N180" s="213"/>
      <c r="O180" s="213"/>
      <c r="P180" s="213"/>
      <c r="Q180" s="213"/>
      <c r="R180" s="213"/>
      <c r="S180" s="213"/>
      <c r="T180" s="214"/>
      <c r="AT180" s="215" t="s">
        <v>150</v>
      </c>
      <c r="AU180" s="215" t="s">
        <v>82</v>
      </c>
      <c r="AV180" s="11" t="s">
        <v>82</v>
      </c>
      <c r="AW180" s="11" t="s">
        <v>35</v>
      </c>
      <c r="AX180" s="11" t="s">
        <v>80</v>
      </c>
      <c r="AY180" s="215" t="s">
        <v>140</v>
      </c>
    </row>
    <row r="181" spans="2:65" s="1" customFormat="1" ht="25.5" customHeight="1">
      <c r="B181" s="41"/>
      <c r="C181" s="192" t="s">
        <v>317</v>
      </c>
      <c r="D181" s="192" t="s">
        <v>143</v>
      </c>
      <c r="E181" s="193" t="s">
        <v>318</v>
      </c>
      <c r="F181" s="194" t="s">
        <v>319</v>
      </c>
      <c r="G181" s="195" t="s">
        <v>158</v>
      </c>
      <c r="H181" s="196">
        <v>23.635999999999999</v>
      </c>
      <c r="I181" s="197"/>
      <c r="J181" s="198">
        <f>ROUND(I181*H181,2)</f>
        <v>0</v>
      </c>
      <c r="K181" s="194" t="s">
        <v>147</v>
      </c>
      <c r="L181" s="61"/>
      <c r="M181" s="199" t="s">
        <v>21</v>
      </c>
      <c r="N181" s="200" t="s">
        <v>43</v>
      </c>
      <c r="O181" s="42"/>
      <c r="P181" s="201">
        <f>O181*H181</f>
        <v>0</v>
      </c>
      <c r="Q181" s="201">
        <v>0</v>
      </c>
      <c r="R181" s="201">
        <f>Q181*H181</f>
        <v>0</v>
      </c>
      <c r="S181" s="201">
        <v>0.13100000000000001</v>
      </c>
      <c r="T181" s="202">
        <f>S181*H181</f>
        <v>3.0963159999999998</v>
      </c>
      <c r="AR181" s="24" t="s">
        <v>148</v>
      </c>
      <c r="AT181" s="24" t="s">
        <v>143</v>
      </c>
      <c r="AU181" s="24" t="s">
        <v>82</v>
      </c>
      <c r="AY181" s="24" t="s">
        <v>140</v>
      </c>
      <c r="BE181" s="203">
        <f>IF(N181="základní",J181,0)</f>
        <v>0</v>
      </c>
      <c r="BF181" s="203">
        <f>IF(N181="snížená",J181,0)</f>
        <v>0</v>
      </c>
      <c r="BG181" s="203">
        <f>IF(N181="zákl. přenesená",J181,0)</f>
        <v>0</v>
      </c>
      <c r="BH181" s="203">
        <f>IF(N181="sníž. přenesená",J181,0)</f>
        <v>0</v>
      </c>
      <c r="BI181" s="203">
        <f>IF(N181="nulová",J181,0)</f>
        <v>0</v>
      </c>
      <c r="BJ181" s="24" t="s">
        <v>80</v>
      </c>
      <c r="BK181" s="203">
        <f>ROUND(I181*H181,2)</f>
        <v>0</v>
      </c>
      <c r="BL181" s="24" t="s">
        <v>148</v>
      </c>
      <c r="BM181" s="24" t="s">
        <v>320</v>
      </c>
    </row>
    <row r="182" spans="2:65" s="11" customFormat="1" ht="13.5">
      <c r="B182" s="204"/>
      <c r="C182" s="205"/>
      <c r="D182" s="206" t="s">
        <v>150</v>
      </c>
      <c r="E182" s="207" t="s">
        <v>21</v>
      </c>
      <c r="F182" s="208" t="s">
        <v>321</v>
      </c>
      <c r="G182" s="205"/>
      <c r="H182" s="209">
        <v>10.615</v>
      </c>
      <c r="I182" s="210"/>
      <c r="J182" s="205"/>
      <c r="K182" s="205"/>
      <c r="L182" s="211"/>
      <c r="M182" s="212"/>
      <c r="N182" s="213"/>
      <c r="O182" s="213"/>
      <c r="P182" s="213"/>
      <c r="Q182" s="213"/>
      <c r="R182" s="213"/>
      <c r="S182" s="213"/>
      <c r="T182" s="214"/>
      <c r="AT182" s="215" t="s">
        <v>150</v>
      </c>
      <c r="AU182" s="215" t="s">
        <v>82</v>
      </c>
      <c r="AV182" s="11" t="s">
        <v>82</v>
      </c>
      <c r="AW182" s="11" t="s">
        <v>35</v>
      </c>
      <c r="AX182" s="11" t="s">
        <v>72</v>
      </c>
      <c r="AY182" s="215" t="s">
        <v>140</v>
      </c>
    </row>
    <row r="183" spans="2:65" s="11" customFormat="1" ht="13.5">
      <c r="B183" s="204"/>
      <c r="C183" s="205"/>
      <c r="D183" s="206" t="s">
        <v>150</v>
      </c>
      <c r="E183" s="207" t="s">
        <v>21</v>
      </c>
      <c r="F183" s="208" t="s">
        <v>322</v>
      </c>
      <c r="G183" s="205"/>
      <c r="H183" s="209">
        <v>6.4660000000000002</v>
      </c>
      <c r="I183" s="210"/>
      <c r="J183" s="205"/>
      <c r="K183" s="205"/>
      <c r="L183" s="211"/>
      <c r="M183" s="212"/>
      <c r="N183" s="213"/>
      <c r="O183" s="213"/>
      <c r="P183" s="213"/>
      <c r="Q183" s="213"/>
      <c r="R183" s="213"/>
      <c r="S183" s="213"/>
      <c r="T183" s="214"/>
      <c r="AT183" s="215" t="s">
        <v>150</v>
      </c>
      <c r="AU183" s="215" t="s">
        <v>82</v>
      </c>
      <c r="AV183" s="11" t="s">
        <v>82</v>
      </c>
      <c r="AW183" s="11" t="s">
        <v>35</v>
      </c>
      <c r="AX183" s="11" t="s">
        <v>72</v>
      </c>
      <c r="AY183" s="215" t="s">
        <v>140</v>
      </c>
    </row>
    <row r="184" spans="2:65" s="11" customFormat="1" ht="13.5">
      <c r="B184" s="204"/>
      <c r="C184" s="205"/>
      <c r="D184" s="206" t="s">
        <v>150</v>
      </c>
      <c r="E184" s="207" t="s">
        <v>21</v>
      </c>
      <c r="F184" s="208" t="s">
        <v>323</v>
      </c>
      <c r="G184" s="205"/>
      <c r="H184" s="209">
        <v>6.5549999999999997</v>
      </c>
      <c r="I184" s="210"/>
      <c r="J184" s="205"/>
      <c r="K184" s="205"/>
      <c r="L184" s="211"/>
      <c r="M184" s="212"/>
      <c r="N184" s="213"/>
      <c r="O184" s="213"/>
      <c r="P184" s="213"/>
      <c r="Q184" s="213"/>
      <c r="R184" s="213"/>
      <c r="S184" s="213"/>
      <c r="T184" s="214"/>
      <c r="AT184" s="215" t="s">
        <v>150</v>
      </c>
      <c r="AU184" s="215" t="s">
        <v>82</v>
      </c>
      <c r="AV184" s="11" t="s">
        <v>82</v>
      </c>
      <c r="AW184" s="11" t="s">
        <v>35</v>
      </c>
      <c r="AX184" s="11" t="s">
        <v>72</v>
      </c>
      <c r="AY184" s="215" t="s">
        <v>140</v>
      </c>
    </row>
    <row r="185" spans="2:65" s="12" customFormat="1" ht="13.5">
      <c r="B185" s="216"/>
      <c r="C185" s="217"/>
      <c r="D185" s="206" t="s">
        <v>150</v>
      </c>
      <c r="E185" s="218" t="s">
        <v>21</v>
      </c>
      <c r="F185" s="219" t="s">
        <v>176</v>
      </c>
      <c r="G185" s="217"/>
      <c r="H185" s="220">
        <v>23.635999999999999</v>
      </c>
      <c r="I185" s="221"/>
      <c r="J185" s="217"/>
      <c r="K185" s="217"/>
      <c r="L185" s="222"/>
      <c r="M185" s="223"/>
      <c r="N185" s="224"/>
      <c r="O185" s="224"/>
      <c r="P185" s="224"/>
      <c r="Q185" s="224"/>
      <c r="R185" s="224"/>
      <c r="S185" s="224"/>
      <c r="T185" s="225"/>
      <c r="AT185" s="226" t="s">
        <v>150</v>
      </c>
      <c r="AU185" s="226" t="s">
        <v>82</v>
      </c>
      <c r="AV185" s="12" t="s">
        <v>148</v>
      </c>
      <c r="AW185" s="12" t="s">
        <v>35</v>
      </c>
      <c r="AX185" s="12" t="s">
        <v>80</v>
      </c>
      <c r="AY185" s="226" t="s">
        <v>140</v>
      </c>
    </row>
    <row r="186" spans="2:65" s="1" customFormat="1" ht="25.5" customHeight="1">
      <c r="B186" s="41"/>
      <c r="C186" s="192" t="s">
        <v>324</v>
      </c>
      <c r="D186" s="192" t="s">
        <v>143</v>
      </c>
      <c r="E186" s="193" t="s">
        <v>325</v>
      </c>
      <c r="F186" s="194" t="s">
        <v>326</v>
      </c>
      <c r="G186" s="195" t="s">
        <v>158</v>
      </c>
      <c r="H186" s="196">
        <v>10.81</v>
      </c>
      <c r="I186" s="197"/>
      <c r="J186" s="198">
        <f>ROUND(I186*H186,2)</f>
        <v>0</v>
      </c>
      <c r="K186" s="194" t="s">
        <v>147</v>
      </c>
      <c r="L186" s="61"/>
      <c r="M186" s="199" t="s">
        <v>21</v>
      </c>
      <c r="N186" s="200" t="s">
        <v>43</v>
      </c>
      <c r="O186" s="42"/>
      <c r="P186" s="201">
        <f>O186*H186</f>
        <v>0</v>
      </c>
      <c r="Q186" s="201">
        <v>0</v>
      </c>
      <c r="R186" s="201">
        <f>Q186*H186</f>
        <v>0</v>
      </c>
      <c r="S186" s="201">
        <v>0.26100000000000001</v>
      </c>
      <c r="T186" s="202">
        <f>S186*H186</f>
        <v>2.8214100000000002</v>
      </c>
      <c r="AR186" s="24" t="s">
        <v>148</v>
      </c>
      <c r="AT186" s="24" t="s">
        <v>143</v>
      </c>
      <c r="AU186" s="24" t="s">
        <v>82</v>
      </c>
      <c r="AY186" s="24" t="s">
        <v>140</v>
      </c>
      <c r="BE186" s="203">
        <f>IF(N186="základní",J186,0)</f>
        <v>0</v>
      </c>
      <c r="BF186" s="203">
        <f>IF(N186="snížená",J186,0)</f>
        <v>0</v>
      </c>
      <c r="BG186" s="203">
        <f>IF(N186="zákl. přenesená",J186,0)</f>
        <v>0</v>
      </c>
      <c r="BH186" s="203">
        <f>IF(N186="sníž. přenesená",J186,0)</f>
        <v>0</v>
      </c>
      <c r="BI186" s="203">
        <f>IF(N186="nulová",J186,0)</f>
        <v>0</v>
      </c>
      <c r="BJ186" s="24" t="s">
        <v>80</v>
      </c>
      <c r="BK186" s="203">
        <f>ROUND(I186*H186,2)</f>
        <v>0</v>
      </c>
      <c r="BL186" s="24" t="s">
        <v>148</v>
      </c>
      <c r="BM186" s="24" t="s">
        <v>327</v>
      </c>
    </row>
    <row r="187" spans="2:65" s="11" customFormat="1" ht="13.5">
      <c r="B187" s="204"/>
      <c r="C187" s="205"/>
      <c r="D187" s="206" t="s">
        <v>150</v>
      </c>
      <c r="E187" s="207" t="s">
        <v>21</v>
      </c>
      <c r="F187" s="208" t="s">
        <v>328</v>
      </c>
      <c r="G187" s="205"/>
      <c r="H187" s="209">
        <v>9.7789999999999999</v>
      </c>
      <c r="I187" s="210"/>
      <c r="J187" s="205"/>
      <c r="K187" s="205"/>
      <c r="L187" s="211"/>
      <c r="M187" s="212"/>
      <c r="N187" s="213"/>
      <c r="O187" s="213"/>
      <c r="P187" s="213"/>
      <c r="Q187" s="213"/>
      <c r="R187" s="213"/>
      <c r="S187" s="213"/>
      <c r="T187" s="214"/>
      <c r="AT187" s="215" t="s">
        <v>150</v>
      </c>
      <c r="AU187" s="215" t="s">
        <v>82</v>
      </c>
      <c r="AV187" s="11" t="s">
        <v>82</v>
      </c>
      <c r="AW187" s="11" t="s">
        <v>35</v>
      </c>
      <c r="AX187" s="11" t="s">
        <v>72</v>
      </c>
      <c r="AY187" s="215" t="s">
        <v>140</v>
      </c>
    </row>
    <row r="188" spans="2:65" s="11" customFormat="1" ht="13.5">
      <c r="B188" s="204"/>
      <c r="C188" s="205"/>
      <c r="D188" s="206" t="s">
        <v>150</v>
      </c>
      <c r="E188" s="207" t="s">
        <v>21</v>
      </c>
      <c r="F188" s="208" t="s">
        <v>329</v>
      </c>
      <c r="G188" s="205"/>
      <c r="H188" s="209">
        <v>1.0309999999999999</v>
      </c>
      <c r="I188" s="210"/>
      <c r="J188" s="205"/>
      <c r="K188" s="205"/>
      <c r="L188" s="211"/>
      <c r="M188" s="212"/>
      <c r="N188" s="213"/>
      <c r="O188" s="213"/>
      <c r="P188" s="213"/>
      <c r="Q188" s="213"/>
      <c r="R188" s="213"/>
      <c r="S188" s="213"/>
      <c r="T188" s="214"/>
      <c r="AT188" s="215" t="s">
        <v>150</v>
      </c>
      <c r="AU188" s="215" t="s">
        <v>82</v>
      </c>
      <c r="AV188" s="11" t="s">
        <v>82</v>
      </c>
      <c r="AW188" s="11" t="s">
        <v>35</v>
      </c>
      <c r="AX188" s="11" t="s">
        <v>72</v>
      </c>
      <c r="AY188" s="215" t="s">
        <v>140</v>
      </c>
    </row>
    <row r="189" spans="2:65" s="12" customFormat="1" ht="13.5">
      <c r="B189" s="216"/>
      <c r="C189" s="217"/>
      <c r="D189" s="206" t="s">
        <v>150</v>
      </c>
      <c r="E189" s="218" t="s">
        <v>21</v>
      </c>
      <c r="F189" s="219" t="s">
        <v>176</v>
      </c>
      <c r="G189" s="217"/>
      <c r="H189" s="220">
        <v>10.81</v>
      </c>
      <c r="I189" s="221"/>
      <c r="J189" s="217"/>
      <c r="K189" s="217"/>
      <c r="L189" s="222"/>
      <c r="M189" s="223"/>
      <c r="N189" s="224"/>
      <c r="O189" s="224"/>
      <c r="P189" s="224"/>
      <c r="Q189" s="224"/>
      <c r="R189" s="224"/>
      <c r="S189" s="224"/>
      <c r="T189" s="225"/>
      <c r="AT189" s="226" t="s">
        <v>150</v>
      </c>
      <c r="AU189" s="226" t="s">
        <v>82</v>
      </c>
      <c r="AV189" s="12" t="s">
        <v>148</v>
      </c>
      <c r="AW189" s="12" t="s">
        <v>35</v>
      </c>
      <c r="AX189" s="12" t="s">
        <v>80</v>
      </c>
      <c r="AY189" s="226" t="s">
        <v>140</v>
      </c>
    </row>
    <row r="190" spans="2:65" s="1" customFormat="1" ht="38.25" customHeight="1">
      <c r="B190" s="41"/>
      <c r="C190" s="192" t="s">
        <v>330</v>
      </c>
      <c r="D190" s="192" t="s">
        <v>143</v>
      </c>
      <c r="E190" s="193" t="s">
        <v>331</v>
      </c>
      <c r="F190" s="194" t="s">
        <v>332</v>
      </c>
      <c r="G190" s="195" t="s">
        <v>158</v>
      </c>
      <c r="H190" s="196">
        <v>1.925</v>
      </c>
      <c r="I190" s="197"/>
      <c r="J190" s="198">
        <f>ROUND(I190*H190,2)</f>
        <v>0</v>
      </c>
      <c r="K190" s="194" t="s">
        <v>147</v>
      </c>
      <c r="L190" s="61"/>
      <c r="M190" s="199" t="s">
        <v>21</v>
      </c>
      <c r="N190" s="200" t="s">
        <v>43</v>
      </c>
      <c r="O190" s="42"/>
      <c r="P190" s="201">
        <f>O190*H190</f>
        <v>0</v>
      </c>
      <c r="Q190" s="201">
        <v>0</v>
      </c>
      <c r="R190" s="201">
        <f>Q190*H190</f>
        <v>0</v>
      </c>
      <c r="S190" s="201">
        <v>5.5E-2</v>
      </c>
      <c r="T190" s="202">
        <f>S190*H190</f>
        <v>0.105875</v>
      </c>
      <c r="AR190" s="24" t="s">
        <v>148</v>
      </c>
      <c r="AT190" s="24" t="s">
        <v>143</v>
      </c>
      <c r="AU190" s="24" t="s">
        <v>82</v>
      </c>
      <c r="AY190" s="24" t="s">
        <v>140</v>
      </c>
      <c r="BE190" s="203">
        <f>IF(N190="základní",J190,0)</f>
        <v>0</v>
      </c>
      <c r="BF190" s="203">
        <f>IF(N190="snížená",J190,0)</f>
        <v>0</v>
      </c>
      <c r="BG190" s="203">
        <f>IF(N190="zákl. přenesená",J190,0)</f>
        <v>0</v>
      </c>
      <c r="BH190" s="203">
        <f>IF(N190="sníž. přenesená",J190,0)</f>
        <v>0</v>
      </c>
      <c r="BI190" s="203">
        <f>IF(N190="nulová",J190,0)</f>
        <v>0</v>
      </c>
      <c r="BJ190" s="24" t="s">
        <v>80</v>
      </c>
      <c r="BK190" s="203">
        <f>ROUND(I190*H190,2)</f>
        <v>0</v>
      </c>
      <c r="BL190" s="24" t="s">
        <v>148</v>
      </c>
      <c r="BM190" s="24" t="s">
        <v>333</v>
      </c>
    </row>
    <row r="191" spans="2:65" s="11" customFormat="1" ht="13.5">
      <c r="B191" s="204"/>
      <c r="C191" s="205"/>
      <c r="D191" s="206" t="s">
        <v>150</v>
      </c>
      <c r="E191" s="207" t="s">
        <v>21</v>
      </c>
      <c r="F191" s="208" t="s">
        <v>334</v>
      </c>
      <c r="G191" s="205"/>
      <c r="H191" s="209">
        <v>1.925</v>
      </c>
      <c r="I191" s="210"/>
      <c r="J191" s="205"/>
      <c r="K191" s="205"/>
      <c r="L191" s="211"/>
      <c r="M191" s="212"/>
      <c r="N191" s="213"/>
      <c r="O191" s="213"/>
      <c r="P191" s="213"/>
      <c r="Q191" s="213"/>
      <c r="R191" s="213"/>
      <c r="S191" s="213"/>
      <c r="T191" s="214"/>
      <c r="AT191" s="215" t="s">
        <v>150</v>
      </c>
      <c r="AU191" s="215" t="s">
        <v>82</v>
      </c>
      <c r="AV191" s="11" t="s">
        <v>82</v>
      </c>
      <c r="AW191" s="11" t="s">
        <v>35</v>
      </c>
      <c r="AX191" s="11" t="s">
        <v>80</v>
      </c>
      <c r="AY191" s="215" t="s">
        <v>140</v>
      </c>
    </row>
    <row r="192" spans="2:65" s="1" customFormat="1" ht="25.5" customHeight="1">
      <c r="B192" s="41"/>
      <c r="C192" s="192" t="s">
        <v>335</v>
      </c>
      <c r="D192" s="192" t="s">
        <v>143</v>
      </c>
      <c r="E192" s="193" t="s">
        <v>336</v>
      </c>
      <c r="F192" s="194" t="s">
        <v>337</v>
      </c>
      <c r="G192" s="195" t="s">
        <v>158</v>
      </c>
      <c r="H192" s="196">
        <v>10</v>
      </c>
      <c r="I192" s="197"/>
      <c r="J192" s="198">
        <f>ROUND(I192*H192,2)</f>
        <v>0</v>
      </c>
      <c r="K192" s="194" t="s">
        <v>147</v>
      </c>
      <c r="L192" s="61"/>
      <c r="M192" s="199" t="s">
        <v>21</v>
      </c>
      <c r="N192" s="200" t="s">
        <v>43</v>
      </c>
      <c r="O192" s="42"/>
      <c r="P192" s="201">
        <f>O192*H192</f>
        <v>0</v>
      </c>
      <c r="Q192" s="201">
        <v>0</v>
      </c>
      <c r="R192" s="201">
        <f>Q192*H192</f>
        <v>0</v>
      </c>
      <c r="S192" s="201">
        <v>7.5999999999999998E-2</v>
      </c>
      <c r="T192" s="202">
        <f>S192*H192</f>
        <v>0.76</v>
      </c>
      <c r="AR192" s="24" t="s">
        <v>148</v>
      </c>
      <c r="AT192" s="24" t="s">
        <v>143</v>
      </c>
      <c r="AU192" s="24" t="s">
        <v>82</v>
      </c>
      <c r="AY192" s="24" t="s">
        <v>140</v>
      </c>
      <c r="BE192" s="203">
        <f>IF(N192="základní",J192,0)</f>
        <v>0</v>
      </c>
      <c r="BF192" s="203">
        <f>IF(N192="snížená",J192,0)</f>
        <v>0</v>
      </c>
      <c r="BG192" s="203">
        <f>IF(N192="zákl. přenesená",J192,0)</f>
        <v>0</v>
      </c>
      <c r="BH192" s="203">
        <f>IF(N192="sníž. přenesená",J192,0)</f>
        <v>0</v>
      </c>
      <c r="BI192" s="203">
        <f>IF(N192="nulová",J192,0)</f>
        <v>0</v>
      </c>
      <c r="BJ192" s="24" t="s">
        <v>80</v>
      </c>
      <c r="BK192" s="203">
        <f>ROUND(I192*H192,2)</f>
        <v>0</v>
      </c>
      <c r="BL192" s="24" t="s">
        <v>148</v>
      </c>
      <c r="BM192" s="24" t="s">
        <v>338</v>
      </c>
    </row>
    <row r="193" spans="2:65" s="11" customFormat="1" ht="13.5">
      <c r="B193" s="204"/>
      <c r="C193" s="205"/>
      <c r="D193" s="206" t="s">
        <v>150</v>
      </c>
      <c r="E193" s="207" t="s">
        <v>21</v>
      </c>
      <c r="F193" s="208" t="s">
        <v>339</v>
      </c>
      <c r="G193" s="205"/>
      <c r="H193" s="209">
        <v>10</v>
      </c>
      <c r="I193" s="210"/>
      <c r="J193" s="205"/>
      <c r="K193" s="205"/>
      <c r="L193" s="211"/>
      <c r="M193" s="212"/>
      <c r="N193" s="213"/>
      <c r="O193" s="213"/>
      <c r="P193" s="213"/>
      <c r="Q193" s="213"/>
      <c r="R193" s="213"/>
      <c r="S193" s="213"/>
      <c r="T193" s="214"/>
      <c r="AT193" s="215" t="s">
        <v>150</v>
      </c>
      <c r="AU193" s="215" t="s">
        <v>82</v>
      </c>
      <c r="AV193" s="11" t="s">
        <v>82</v>
      </c>
      <c r="AW193" s="11" t="s">
        <v>35</v>
      </c>
      <c r="AX193" s="11" t="s">
        <v>80</v>
      </c>
      <c r="AY193" s="215" t="s">
        <v>140</v>
      </c>
    </row>
    <row r="194" spans="2:65" s="1" customFormat="1" ht="38.25" customHeight="1">
      <c r="B194" s="41"/>
      <c r="C194" s="192" t="s">
        <v>340</v>
      </c>
      <c r="D194" s="192" t="s">
        <v>143</v>
      </c>
      <c r="E194" s="193" t="s">
        <v>341</v>
      </c>
      <c r="F194" s="194" t="s">
        <v>342</v>
      </c>
      <c r="G194" s="195" t="s">
        <v>250</v>
      </c>
      <c r="H194" s="196">
        <v>5</v>
      </c>
      <c r="I194" s="197"/>
      <c r="J194" s="198">
        <f>ROUND(I194*H194,2)</f>
        <v>0</v>
      </c>
      <c r="K194" s="194" t="s">
        <v>147</v>
      </c>
      <c r="L194" s="61"/>
      <c r="M194" s="199" t="s">
        <v>21</v>
      </c>
      <c r="N194" s="200" t="s">
        <v>43</v>
      </c>
      <c r="O194" s="42"/>
      <c r="P194" s="201">
        <f>O194*H194</f>
        <v>0</v>
      </c>
      <c r="Q194" s="201">
        <v>0</v>
      </c>
      <c r="R194" s="201">
        <f>Q194*H194</f>
        <v>0</v>
      </c>
      <c r="S194" s="201">
        <v>4.0000000000000001E-3</v>
      </c>
      <c r="T194" s="202">
        <f>S194*H194</f>
        <v>0.02</v>
      </c>
      <c r="AR194" s="24" t="s">
        <v>148</v>
      </c>
      <c r="AT194" s="24" t="s">
        <v>143</v>
      </c>
      <c r="AU194" s="24" t="s">
        <v>82</v>
      </c>
      <c r="AY194" s="24" t="s">
        <v>140</v>
      </c>
      <c r="BE194" s="203">
        <f>IF(N194="základní",J194,0)</f>
        <v>0</v>
      </c>
      <c r="BF194" s="203">
        <f>IF(N194="snížená",J194,0)</f>
        <v>0</v>
      </c>
      <c r="BG194" s="203">
        <f>IF(N194="zákl. přenesená",J194,0)</f>
        <v>0</v>
      </c>
      <c r="BH194" s="203">
        <f>IF(N194="sníž. přenesená",J194,0)</f>
        <v>0</v>
      </c>
      <c r="BI194" s="203">
        <f>IF(N194="nulová",J194,0)</f>
        <v>0</v>
      </c>
      <c r="BJ194" s="24" t="s">
        <v>80</v>
      </c>
      <c r="BK194" s="203">
        <f>ROUND(I194*H194,2)</f>
        <v>0</v>
      </c>
      <c r="BL194" s="24" t="s">
        <v>148</v>
      </c>
      <c r="BM194" s="24" t="s">
        <v>343</v>
      </c>
    </row>
    <row r="195" spans="2:65" s="1" customFormat="1" ht="38.25" customHeight="1">
      <c r="B195" s="41"/>
      <c r="C195" s="192" t="s">
        <v>344</v>
      </c>
      <c r="D195" s="192" t="s">
        <v>143</v>
      </c>
      <c r="E195" s="193" t="s">
        <v>345</v>
      </c>
      <c r="F195" s="194" t="s">
        <v>346</v>
      </c>
      <c r="G195" s="195" t="s">
        <v>250</v>
      </c>
      <c r="H195" s="196">
        <v>5</v>
      </c>
      <c r="I195" s="197"/>
      <c r="J195" s="198">
        <f>ROUND(I195*H195,2)</f>
        <v>0</v>
      </c>
      <c r="K195" s="194" t="s">
        <v>147</v>
      </c>
      <c r="L195" s="61"/>
      <c r="M195" s="199" t="s">
        <v>21</v>
      </c>
      <c r="N195" s="200" t="s">
        <v>43</v>
      </c>
      <c r="O195" s="42"/>
      <c r="P195" s="201">
        <f>O195*H195</f>
        <v>0</v>
      </c>
      <c r="Q195" s="201">
        <v>0</v>
      </c>
      <c r="R195" s="201">
        <f>Q195*H195</f>
        <v>0</v>
      </c>
      <c r="S195" s="201">
        <v>8.0000000000000002E-3</v>
      </c>
      <c r="T195" s="202">
        <f>S195*H195</f>
        <v>0.04</v>
      </c>
      <c r="AR195" s="24" t="s">
        <v>148</v>
      </c>
      <c r="AT195" s="24" t="s">
        <v>143</v>
      </c>
      <c r="AU195" s="24" t="s">
        <v>82</v>
      </c>
      <c r="AY195" s="24" t="s">
        <v>140</v>
      </c>
      <c r="BE195" s="203">
        <f>IF(N195="základní",J195,0)</f>
        <v>0</v>
      </c>
      <c r="BF195" s="203">
        <f>IF(N195="snížená",J195,0)</f>
        <v>0</v>
      </c>
      <c r="BG195" s="203">
        <f>IF(N195="zákl. přenesená",J195,0)</f>
        <v>0</v>
      </c>
      <c r="BH195" s="203">
        <f>IF(N195="sníž. přenesená",J195,0)</f>
        <v>0</v>
      </c>
      <c r="BI195" s="203">
        <f>IF(N195="nulová",J195,0)</f>
        <v>0</v>
      </c>
      <c r="BJ195" s="24" t="s">
        <v>80</v>
      </c>
      <c r="BK195" s="203">
        <f>ROUND(I195*H195,2)</f>
        <v>0</v>
      </c>
      <c r="BL195" s="24" t="s">
        <v>148</v>
      </c>
      <c r="BM195" s="24" t="s">
        <v>347</v>
      </c>
    </row>
    <row r="196" spans="2:65" s="1" customFormat="1" ht="38.25" customHeight="1">
      <c r="B196" s="41"/>
      <c r="C196" s="192" t="s">
        <v>348</v>
      </c>
      <c r="D196" s="192" t="s">
        <v>143</v>
      </c>
      <c r="E196" s="193" t="s">
        <v>349</v>
      </c>
      <c r="F196" s="194" t="s">
        <v>350</v>
      </c>
      <c r="G196" s="195" t="s">
        <v>146</v>
      </c>
      <c r="H196" s="196">
        <v>0.45500000000000002</v>
      </c>
      <c r="I196" s="197"/>
      <c r="J196" s="198">
        <f>ROUND(I196*H196,2)</f>
        <v>0</v>
      </c>
      <c r="K196" s="194" t="s">
        <v>147</v>
      </c>
      <c r="L196" s="61"/>
      <c r="M196" s="199" t="s">
        <v>21</v>
      </c>
      <c r="N196" s="200" t="s">
        <v>43</v>
      </c>
      <c r="O196" s="42"/>
      <c r="P196" s="201">
        <f>O196*H196</f>
        <v>0</v>
      </c>
      <c r="Q196" s="201">
        <v>0</v>
      </c>
      <c r="R196" s="201">
        <f>Q196*H196</f>
        <v>0</v>
      </c>
      <c r="S196" s="201">
        <v>1.8</v>
      </c>
      <c r="T196" s="202">
        <f>S196*H196</f>
        <v>0.81900000000000006</v>
      </c>
      <c r="AR196" s="24" t="s">
        <v>148</v>
      </c>
      <c r="AT196" s="24" t="s">
        <v>143</v>
      </c>
      <c r="AU196" s="24" t="s">
        <v>82</v>
      </c>
      <c r="AY196" s="24" t="s">
        <v>140</v>
      </c>
      <c r="BE196" s="203">
        <f>IF(N196="základní",J196,0)</f>
        <v>0</v>
      </c>
      <c r="BF196" s="203">
        <f>IF(N196="snížená",J196,0)</f>
        <v>0</v>
      </c>
      <c r="BG196" s="203">
        <f>IF(N196="zákl. přenesená",J196,0)</f>
        <v>0</v>
      </c>
      <c r="BH196" s="203">
        <f>IF(N196="sníž. přenesená",J196,0)</f>
        <v>0</v>
      </c>
      <c r="BI196" s="203">
        <f>IF(N196="nulová",J196,0)</f>
        <v>0</v>
      </c>
      <c r="BJ196" s="24" t="s">
        <v>80</v>
      </c>
      <c r="BK196" s="203">
        <f>ROUND(I196*H196,2)</f>
        <v>0</v>
      </c>
      <c r="BL196" s="24" t="s">
        <v>148</v>
      </c>
      <c r="BM196" s="24" t="s">
        <v>351</v>
      </c>
    </row>
    <row r="197" spans="2:65" s="11" customFormat="1" ht="13.5">
      <c r="B197" s="204"/>
      <c r="C197" s="205"/>
      <c r="D197" s="206" t="s">
        <v>150</v>
      </c>
      <c r="E197" s="207" t="s">
        <v>21</v>
      </c>
      <c r="F197" s="208" t="s">
        <v>352</v>
      </c>
      <c r="G197" s="205"/>
      <c r="H197" s="209">
        <v>0.45500000000000002</v>
      </c>
      <c r="I197" s="210"/>
      <c r="J197" s="205"/>
      <c r="K197" s="205"/>
      <c r="L197" s="211"/>
      <c r="M197" s="212"/>
      <c r="N197" s="213"/>
      <c r="O197" s="213"/>
      <c r="P197" s="213"/>
      <c r="Q197" s="213"/>
      <c r="R197" s="213"/>
      <c r="S197" s="213"/>
      <c r="T197" s="214"/>
      <c r="AT197" s="215" t="s">
        <v>150</v>
      </c>
      <c r="AU197" s="215" t="s">
        <v>82</v>
      </c>
      <c r="AV197" s="11" t="s">
        <v>82</v>
      </c>
      <c r="AW197" s="11" t="s">
        <v>35</v>
      </c>
      <c r="AX197" s="11" t="s">
        <v>80</v>
      </c>
      <c r="AY197" s="215" t="s">
        <v>140</v>
      </c>
    </row>
    <row r="198" spans="2:65" s="1" customFormat="1" ht="38.25" customHeight="1">
      <c r="B198" s="41"/>
      <c r="C198" s="192" t="s">
        <v>353</v>
      </c>
      <c r="D198" s="192" t="s">
        <v>143</v>
      </c>
      <c r="E198" s="193" t="s">
        <v>354</v>
      </c>
      <c r="F198" s="194" t="s">
        <v>355</v>
      </c>
      <c r="G198" s="195" t="s">
        <v>191</v>
      </c>
      <c r="H198" s="196">
        <v>2.2999999999999998</v>
      </c>
      <c r="I198" s="197"/>
      <c r="J198" s="198">
        <f>ROUND(I198*H198,2)</f>
        <v>0</v>
      </c>
      <c r="K198" s="194" t="s">
        <v>147</v>
      </c>
      <c r="L198" s="61"/>
      <c r="M198" s="199" t="s">
        <v>21</v>
      </c>
      <c r="N198" s="200" t="s">
        <v>43</v>
      </c>
      <c r="O198" s="42"/>
      <c r="P198" s="201">
        <f>O198*H198</f>
        <v>0</v>
      </c>
      <c r="Q198" s="201">
        <v>0</v>
      </c>
      <c r="R198" s="201">
        <f>Q198*H198</f>
        <v>0</v>
      </c>
      <c r="S198" s="201">
        <v>6.5000000000000002E-2</v>
      </c>
      <c r="T198" s="202">
        <f>S198*H198</f>
        <v>0.14949999999999999</v>
      </c>
      <c r="AR198" s="24" t="s">
        <v>148</v>
      </c>
      <c r="AT198" s="24" t="s">
        <v>143</v>
      </c>
      <c r="AU198" s="24" t="s">
        <v>82</v>
      </c>
      <c r="AY198" s="24" t="s">
        <v>140</v>
      </c>
      <c r="BE198" s="203">
        <f>IF(N198="základní",J198,0)</f>
        <v>0</v>
      </c>
      <c r="BF198" s="203">
        <f>IF(N198="snížená",J198,0)</f>
        <v>0</v>
      </c>
      <c r="BG198" s="203">
        <f>IF(N198="zákl. přenesená",J198,0)</f>
        <v>0</v>
      </c>
      <c r="BH198" s="203">
        <f>IF(N198="sníž. přenesená",J198,0)</f>
        <v>0</v>
      </c>
      <c r="BI198" s="203">
        <f>IF(N198="nulová",J198,0)</f>
        <v>0</v>
      </c>
      <c r="BJ198" s="24" t="s">
        <v>80</v>
      </c>
      <c r="BK198" s="203">
        <f>ROUND(I198*H198,2)</f>
        <v>0</v>
      </c>
      <c r="BL198" s="24" t="s">
        <v>148</v>
      </c>
      <c r="BM198" s="24" t="s">
        <v>356</v>
      </c>
    </row>
    <row r="199" spans="2:65" s="11" customFormat="1" ht="13.5">
      <c r="B199" s="204"/>
      <c r="C199" s="205"/>
      <c r="D199" s="206" t="s">
        <v>150</v>
      </c>
      <c r="E199" s="207" t="s">
        <v>21</v>
      </c>
      <c r="F199" s="208" t="s">
        <v>357</v>
      </c>
      <c r="G199" s="205"/>
      <c r="H199" s="209">
        <v>2.2999999999999998</v>
      </c>
      <c r="I199" s="210"/>
      <c r="J199" s="205"/>
      <c r="K199" s="205"/>
      <c r="L199" s="211"/>
      <c r="M199" s="212"/>
      <c r="N199" s="213"/>
      <c r="O199" s="213"/>
      <c r="P199" s="213"/>
      <c r="Q199" s="213"/>
      <c r="R199" s="213"/>
      <c r="S199" s="213"/>
      <c r="T199" s="214"/>
      <c r="AT199" s="215" t="s">
        <v>150</v>
      </c>
      <c r="AU199" s="215" t="s">
        <v>82</v>
      </c>
      <c r="AV199" s="11" t="s">
        <v>82</v>
      </c>
      <c r="AW199" s="11" t="s">
        <v>35</v>
      </c>
      <c r="AX199" s="11" t="s">
        <v>80</v>
      </c>
      <c r="AY199" s="215" t="s">
        <v>140</v>
      </c>
    </row>
    <row r="200" spans="2:65" s="1" customFormat="1" ht="38.25" customHeight="1">
      <c r="B200" s="41"/>
      <c r="C200" s="192" t="s">
        <v>358</v>
      </c>
      <c r="D200" s="192" t="s">
        <v>143</v>
      </c>
      <c r="E200" s="193" t="s">
        <v>359</v>
      </c>
      <c r="F200" s="194" t="s">
        <v>360</v>
      </c>
      <c r="G200" s="195" t="s">
        <v>191</v>
      </c>
      <c r="H200" s="196">
        <v>0.9</v>
      </c>
      <c r="I200" s="197"/>
      <c r="J200" s="198">
        <f>ROUND(I200*H200,2)</f>
        <v>0</v>
      </c>
      <c r="K200" s="194" t="s">
        <v>147</v>
      </c>
      <c r="L200" s="61"/>
      <c r="M200" s="199" t="s">
        <v>21</v>
      </c>
      <c r="N200" s="200" t="s">
        <v>43</v>
      </c>
      <c r="O200" s="42"/>
      <c r="P200" s="201">
        <f>O200*H200</f>
        <v>0</v>
      </c>
      <c r="Q200" s="201">
        <v>4.938E-2</v>
      </c>
      <c r="R200" s="201">
        <f>Q200*H200</f>
        <v>4.4442000000000002E-2</v>
      </c>
      <c r="S200" s="201">
        <v>0</v>
      </c>
      <c r="T200" s="202">
        <f>S200*H200</f>
        <v>0</v>
      </c>
      <c r="AR200" s="24" t="s">
        <v>148</v>
      </c>
      <c r="AT200" s="24" t="s">
        <v>143</v>
      </c>
      <c r="AU200" s="24" t="s">
        <v>82</v>
      </c>
      <c r="AY200" s="24" t="s">
        <v>140</v>
      </c>
      <c r="BE200" s="203">
        <f>IF(N200="základní",J200,0)</f>
        <v>0</v>
      </c>
      <c r="BF200" s="203">
        <f>IF(N200="snížená",J200,0)</f>
        <v>0</v>
      </c>
      <c r="BG200" s="203">
        <f>IF(N200="zákl. přenesená",J200,0)</f>
        <v>0</v>
      </c>
      <c r="BH200" s="203">
        <f>IF(N200="sníž. přenesená",J200,0)</f>
        <v>0</v>
      </c>
      <c r="BI200" s="203">
        <f>IF(N200="nulová",J200,0)</f>
        <v>0</v>
      </c>
      <c r="BJ200" s="24" t="s">
        <v>80</v>
      </c>
      <c r="BK200" s="203">
        <f>ROUND(I200*H200,2)</f>
        <v>0</v>
      </c>
      <c r="BL200" s="24" t="s">
        <v>148</v>
      </c>
      <c r="BM200" s="24" t="s">
        <v>361</v>
      </c>
    </row>
    <row r="201" spans="2:65" s="10" customFormat="1" ht="29.85" customHeight="1">
      <c r="B201" s="176"/>
      <c r="C201" s="177"/>
      <c r="D201" s="178" t="s">
        <v>71</v>
      </c>
      <c r="E201" s="190" t="s">
        <v>362</v>
      </c>
      <c r="F201" s="190" t="s">
        <v>363</v>
      </c>
      <c r="G201" s="177"/>
      <c r="H201" s="177"/>
      <c r="I201" s="180"/>
      <c r="J201" s="191">
        <f>BK201</f>
        <v>0</v>
      </c>
      <c r="K201" s="177"/>
      <c r="L201" s="182"/>
      <c r="M201" s="183"/>
      <c r="N201" s="184"/>
      <c r="O201" s="184"/>
      <c r="P201" s="185">
        <f>SUM(P202:P206)</f>
        <v>0</v>
      </c>
      <c r="Q201" s="184"/>
      <c r="R201" s="185">
        <f>SUM(R202:R206)</f>
        <v>0</v>
      </c>
      <c r="S201" s="184"/>
      <c r="T201" s="186">
        <f>SUM(T202:T206)</f>
        <v>0</v>
      </c>
      <c r="AR201" s="187" t="s">
        <v>80</v>
      </c>
      <c r="AT201" s="188" t="s">
        <v>71</v>
      </c>
      <c r="AU201" s="188" t="s">
        <v>80</v>
      </c>
      <c r="AY201" s="187" t="s">
        <v>140</v>
      </c>
      <c r="BK201" s="189">
        <f>SUM(BK202:BK206)</f>
        <v>0</v>
      </c>
    </row>
    <row r="202" spans="2:65" s="1" customFormat="1" ht="25.5" customHeight="1">
      <c r="B202" s="41"/>
      <c r="C202" s="192" t="s">
        <v>364</v>
      </c>
      <c r="D202" s="192" t="s">
        <v>143</v>
      </c>
      <c r="E202" s="193" t="s">
        <v>365</v>
      </c>
      <c r="F202" s="194" t="s">
        <v>366</v>
      </c>
      <c r="G202" s="195" t="s">
        <v>167</v>
      </c>
      <c r="H202" s="196">
        <v>14.17</v>
      </c>
      <c r="I202" s="197"/>
      <c r="J202" s="198">
        <f>ROUND(I202*H202,2)</f>
        <v>0</v>
      </c>
      <c r="K202" s="194" t="s">
        <v>147</v>
      </c>
      <c r="L202" s="61"/>
      <c r="M202" s="199" t="s">
        <v>21</v>
      </c>
      <c r="N202" s="200" t="s">
        <v>43</v>
      </c>
      <c r="O202" s="42"/>
      <c r="P202" s="201">
        <f>O202*H202</f>
        <v>0</v>
      </c>
      <c r="Q202" s="201">
        <v>0</v>
      </c>
      <c r="R202" s="201">
        <f>Q202*H202</f>
        <v>0</v>
      </c>
      <c r="S202" s="201">
        <v>0</v>
      </c>
      <c r="T202" s="202">
        <f>S202*H202</f>
        <v>0</v>
      </c>
      <c r="AR202" s="24" t="s">
        <v>148</v>
      </c>
      <c r="AT202" s="24" t="s">
        <v>143</v>
      </c>
      <c r="AU202" s="24" t="s">
        <v>82</v>
      </c>
      <c r="AY202" s="24" t="s">
        <v>140</v>
      </c>
      <c r="BE202" s="203">
        <f>IF(N202="základní",J202,0)</f>
        <v>0</v>
      </c>
      <c r="BF202" s="203">
        <f>IF(N202="snížená",J202,0)</f>
        <v>0</v>
      </c>
      <c r="BG202" s="203">
        <f>IF(N202="zákl. přenesená",J202,0)</f>
        <v>0</v>
      </c>
      <c r="BH202" s="203">
        <f>IF(N202="sníž. přenesená",J202,0)</f>
        <v>0</v>
      </c>
      <c r="BI202" s="203">
        <f>IF(N202="nulová",J202,0)</f>
        <v>0</v>
      </c>
      <c r="BJ202" s="24" t="s">
        <v>80</v>
      </c>
      <c r="BK202" s="203">
        <f>ROUND(I202*H202,2)</f>
        <v>0</v>
      </c>
      <c r="BL202" s="24" t="s">
        <v>148</v>
      </c>
      <c r="BM202" s="24" t="s">
        <v>367</v>
      </c>
    </row>
    <row r="203" spans="2:65" s="1" customFormat="1" ht="25.5" customHeight="1">
      <c r="B203" s="41"/>
      <c r="C203" s="192" t="s">
        <v>368</v>
      </c>
      <c r="D203" s="192" t="s">
        <v>143</v>
      </c>
      <c r="E203" s="193" t="s">
        <v>369</v>
      </c>
      <c r="F203" s="194" t="s">
        <v>370</v>
      </c>
      <c r="G203" s="195" t="s">
        <v>167</v>
      </c>
      <c r="H203" s="196">
        <v>14.17</v>
      </c>
      <c r="I203" s="197"/>
      <c r="J203" s="198">
        <f>ROUND(I203*H203,2)</f>
        <v>0</v>
      </c>
      <c r="K203" s="194" t="s">
        <v>147</v>
      </c>
      <c r="L203" s="61"/>
      <c r="M203" s="199" t="s">
        <v>21</v>
      </c>
      <c r="N203" s="200" t="s">
        <v>43</v>
      </c>
      <c r="O203" s="42"/>
      <c r="P203" s="201">
        <f>O203*H203</f>
        <v>0</v>
      </c>
      <c r="Q203" s="201">
        <v>0</v>
      </c>
      <c r="R203" s="201">
        <f>Q203*H203</f>
        <v>0</v>
      </c>
      <c r="S203" s="201">
        <v>0</v>
      </c>
      <c r="T203" s="202">
        <f>S203*H203</f>
        <v>0</v>
      </c>
      <c r="AR203" s="24" t="s">
        <v>148</v>
      </c>
      <c r="AT203" s="24" t="s">
        <v>143</v>
      </c>
      <c r="AU203" s="24" t="s">
        <v>82</v>
      </c>
      <c r="AY203" s="24" t="s">
        <v>140</v>
      </c>
      <c r="BE203" s="203">
        <f>IF(N203="základní",J203,0)</f>
        <v>0</v>
      </c>
      <c r="BF203" s="203">
        <f>IF(N203="snížená",J203,0)</f>
        <v>0</v>
      </c>
      <c r="BG203" s="203">
        <f>IF(N203="zákl. přenesená",J203,0)</f>
        <v>0</v>
      </c>
      <c r="BH203" s="203">
        <f>IF(N203="sníž. přenesená",J203,0)</f>
        <v>0</v>
      </c>
      <c r="BI203" s="203">
        <f>IF(N203="nulová",J203,0)</f>
        <v>0</v>
      </c>
      <c r="BJ203" s="24" t="s">
        <v>80</v>
      </c>
      <c r="BK203" s="203">
        <f>ROUND(I203*H203,2)</f>
        <v>0</v>
      </c>
      <c r="BL203" s="24" t="s">
        <v>148</v>
      </c>
      <c r="BM203" s="24" t="s">
        <v>371</v>
      </c>
    </row>
    <row r="204" spans="2:65" s="1" customFormat="1" ht="25.5" customHeight="1">
      <c r="B204" s="41"/>
      <c r="C204" s="192" t="s">
        <v>372</v>
      </c>
      <c r="D204" s="192" t="s">
        <v>143</v>
      </c>
      <c r="E204" s="193" t="s">
        <v>373</v>
      </c>
      <c r="F204" s="194" t="s">
        <v>374</v>
      </c>
      <c r="G204" s="195" t="s">
        <v>167</v>
      </c>
      <c r="H204" s="196">
        <v>141.69999999999999</v>
      </c>
      <c r="I204" s="197"/>
      <c r="J204" s="198">
        <f>ROUND(I204*H204,2)</f>
        <v>0</v>
      </c>
      <c r="K204" s="194" t="s">
        <v>147</v>
      </c>
      <c r="L204" s="61"/>
      <c r="M204" s="199" t="s">
        <v>21</v>
      </c>
      <c r="N204" s="200" t="s">
        <v>43</v>
      </c>
      <c r="O204" s="42"/>
      <c r="P204" s="201">
        <f>O204*H204</f>
        <v>0</v>
      </c>
      <c r="Q204" s="201">
        <v>0</v>
      </c>
      <c r="R204" s="201">
        <f>Q204*H204</f>
        <v>0</v>
      </c>
      <c r="S204" s="201">
        <v>0</v>
      </c>
      <c r="T204" s="202">
        <f>S204*H204</f>
        <v>0</v>
      </c>
      <c r="AR204" s="24" t="s">
        <v>148</v>
      </c>
      <c r="AT204" s="24" t="s">
        <v>143</v>
      </c>
      <c r="AU204" s="24" t="s">
        <v>82</v>
      </c>
      <c r="AY204" s="24" t="s">
        <v>140</v>
      </c>
      <c r="BE204" s="203">
        <f>IF(N204="základní",J204,0)</f>
        <v>0</v>
      </c>
      <c r="BF204" s="203">
        <f>IF(N204="snížená",J204,0)</f>
        <v>0</v>
      </c>
      <c r="BG204" s="203">
        <f>IF(N204="zákl. přenesená",J204,0)</f>
        <v>0</v>
      </c>
      <c r="BH204" s="203">
        <f>IF(N204="sníž. přenesená",J204,0)</f>
        <v>0</v>
      </c>
      <c r="BI204" s="203">
        <f>IF(N204="nulová",J204,0)</f>
        <v>0</v>
      </c>
      <c r="BJ204" s="24" t="s">
        <v>80</v>
      </c>
      <c r="BK204" s="203">
        <f>ROUND(I204*H204,2)</f>
        <v>0</v>
      </c>
      <c r="BL204" s="24" t="s">
        <v>148</v>
      </c>
      <c r="BM204" s="24" t="s">
        <v>375</v>
      </c>
    </row>
    <row r="205" spans="2:65" s="11" customFormat="1" ht="13.5">
      <c r="B205" s="204"/>
      <c r="C205" s="205"/>
      <c r="D205" s="206" t="s">
        <v>150</v>
      </c>
      <c r="E205" s="205"/>
      <c r="F205" s="208" t="s">
        <v>376</v>
      </c>
      <c r="G205" s="205"/>
      <c r="H205" s="209">
        <v>141.69999999999999</v>
      </c>
      <c r="I205" s="210"/>
      <c r="J205" s="205"/>
      <c r="K205" s="205"/>
      <c r="L205" s="211"/>
      <c r="M205" s="212"/>
      <c r="N205" s="213"/>
      <c r="O205" s="213"/>
      <c r="P205" s="213"/>
      <c r="Q205" s="213"/>
      <c r="R205" s="213"/>
      <c r="S205" s="213"/>
      <c r="T205" s="214"/>
      <c r="AT205" s="215" t="s">
        <v>150</v>
      </c>
      <c r="AU205" s="215" t="s">
        <v>82</v>
      </c>
      <c r="AV205" s="11" t="s">
        <v>82</v>
      </c>
      <c r="AW205" s="11" t="s">
        <v>6</v>
      </c>
      <c r="AX205" s="11" t="s">
        <v>80</v>
      </c>
      <c r="AY205" s="215" t="s">
        <v>140</v>
      </c>
    </row>
    <row r="206" spans="2:65" s="1" customFormat="1" ht="16.5" customHeight="1">
      <c r="B206" s="41"/>
      <c r="C206" s="192" t="s">
        <v>377</v>
      </c>
      <c r="D206" s="192" t="s">
        <v>143</v>
      </c>
      <c r="E206" s="193" t="s">
        <v>378</v>
      </c>
      <c r="F206" s="194" t="s">
        <v>379</v>
      </c>
      <c r="G206" s="195" t="s">
        <v>167</v>
      </c>
      <c r="H206" s="196">
        <v>14.17</v>
      </c>
      <c r="I206" s="197"/>
      <c r="J206" s="198">
        <f>ROUND(I206*H206,2)</f>
        <v>0</v>
      </c>
      <c r="K206" s="194" t="s">
        <v>147</v>
      </c>
      <c r="L206" s="61"/>
      <c r="M206" s="199" t="s">
        <v>21</v>
      </c>
      <c r="N206" s="200" t="s">
        <v>43</v>
      </c>
      <c r="O206" s="42"/>
      <c r="P206" s="201">
        <f>O206*H206</f>
        <v>0</v>
      </c>
      <c r="Q206" s="201">
        <v>0</v>
      </c>
      <c r="R206" s="201">
        <f>Q206*H206</f>
        <v>0</v>
      </c>
      <c r="S206" s="201">
        <v>0</v>
      </c>
      <c r="T206" s="202">
        <f>S206*H206</f>
        <v>0</v>
      </c>
      <c r="AR206" s="24" t="s">
        <v>148</v>
      </c>
      <c r="AT206" s="24" t="s">
        <v>143</v>
      </c>
      <c r="AU206" s="24" t="s">
        <v>82</v>
      </c>
      <c r="AY206" s="24" t="s">
        <v>140</v>
      </c>
      <c r="BE206" s="203">
        <f>IF(N206="základní",J206,0)</f>
        <v>0</v>
      </c>
      <c r="BF206" s="203">
        <f>IF(N206="snížená",J206,0)</f>
        <v>0</v>
      </c>
      <c r="BG206" s="203">
        <f>IF(N206="zákl. přenesená",J206,0)</f>
        <v>0</v>
      </c>
      <c r="BH206" s="203">
        <f>IF(N206="sníž. přenesená",J206,0)</f>
        <v>0</v>
      </c>
      <c r="BI206" s="203">
        <f>IF(N206="nulová",J206,0)</f>
        <v>0</v>
      </c>
      <c r="BJ206" s="24" t="s">
        <v>80</v>
      </c>
      <c r="BK206" s="203">
        <f>ROUND(I206*H206,2)</f>
        <v>0</v>
      </c>
      <c r="BL206" s="24" t="s">
        <v>148</v>
      </c>
      <c r="BM206" s="24" t="s">
        <v>380</v>
      </c>
    </row>
    <row r="207" spans="2:65" s="10" customFormat="1" ht="29.85" customHeight="1">
      <c r="B207" s="176"/>
      <c r="C207" s="177"/>
      <c r="D207" s="178" t="s">
        <v>71</v>
      </c>
      <c r="E207" s="190" t="s">
        <v>381</v>
      </c>
      <c r="F207" s="190" t="s">
        <v>382</v>
      </c>
      <c r="G207" s="177"/>
      <c r="H207" s="177"/>
      <c r="I207" s="180"/>
      <c r="J207" s="191">
        <f>BK207</f>
        <v>0</v>
      </c>
      <c r="K207" s="177"/>
      <c r="L207" s="182"/>
      <c r="M207" s="183"/>
      <c r="N207" s="184"/>
      <c r="O207" s="184"/>
      <c r="P207" s="185">
        <f>P208</f>
        <v>0</v>
      </c>
      <c r="Q207" s="184"/>
      <c r="R207" s="185">
        <f>R208</f>
        <v>0</v>
      </c>
      <c r="S207" s="184"/>
      <c r="T207" s="186">
        <f>T208</f>
        <v>0</v>
      </c>
      <c r="AR207" s="187" t="s">
        <v>80</v>
      </c>
      <c r="AT207" s="188" t="s">
        <v>71</v>
      </c>
      <c r="AU207" s="188" t="s">
        <v>80</v>
      </c>
      <c r="AY207" s="187" t="s">
        <v>140</v>
      </c>
      <c r="BK207" s="189">
        <f>BK208</f>
        <v>0</v>
      </c>
    </row>
    <row r="208" spans="2:65" s="1" customFormat="1" ht="38.25" customHeight="1">
      <c r="B208" s="41"/>
      <c r="C208" s="192" t="s">
        <v>383</v>
      </c>
      <c r="D208" s="192" t="s">
        <v>143</v>
      </c>
      <c r="E208" s="193" t="s">
        <v>384</v>
      </c>
      <c r="F208" s="194" t="s">
        <v>385</v>
      </c>
      <c r="G208" s="195" t="s">
        <v>167</v>
      </c>
      <c r="H208" s="196">
        <v>13.978999999999999</v>
      </c>
      <c r="I208" s="197"/>
      <c r="J208" s="198">
        <f>ROUND(I208*H208,2)</f>
        <v>0</v>
      </c>
      <c r="K208" s="194" t="s">
        <v>147</v>
      </c>
      <c r="L208" s="61"/>
      <c r="M208" s="199" t="s">
        <v>21</v>
      </c>
      <c r="N208" s="200" t="s">
        <v>43</v>
      </c>
      <c r="O208" s="42"/>
      <c r="P208" s="201">
        <f>O208*H208</f>
        <v>0</v>
      </c>
      <c r="Q208" s="201">
        <v>0</v>
      </c>
      <c r="R208" s="201">
        <f>Q208*H208</f>
        <v>0</v>
      </c>
      <c r="S208" s="201">
        <v>0</v>
      </c>
      <c r="T208" s="202">
        <f>S208*H208</f>
        <v>0</v>
      </c>
      <c r="AR208" s="24" t="s">
        <v>148</v>
      </c>
      <c r="AT208" s="24" t="s">
        <v>143</v>
      </c>
      <c r="AU208" s="24" t="s">
        <v>82</v>
      </c>
      <c r="AY208" s="24" t="s">
        <v>140</v>
      </c>
      <c r="BE208" s="203">
        <f>IF(N208="základní",J208,0)</f>
        <v>0</v>
      </c>
      <c r="BF208" s="203">
        <f>IF(N208="snížená",J208,0)</f>
        <v>0</v>
      </c>
      <c r="BG208" s="203">
        <f>IF(N208="zákl. přenesená",J208,0)</f>
        <v>0</v>
      </c>
      <c r="BH208" s="203">
        <f>IF(N208="sníž. přenesená",J208,0)</f>
        <v>0</v>
      </c>
      <c r="BI208" s="203">
        <f>IF(N208="nulová",J208,0)</f>
        <v>0</v>
      </c>
      <c r="BJ208" s="24" t="s">
        <v>80</v>
      </c>
      <c r="BK208" s="203">
        <f>ROUND(I208*H208,2)</f>
        <v>0</v>
      </c>
      <c r="BL208" s="24" t="s">
        <v>148</v>
      </c>
      <c r="BM208" s="24" t="s">
        <v>386</v>
      </c>
    </row>
    <row r="209" spans="2:65" s="10" customFormat="1" ht="37.35" customHeight="1">
      <c r="B209" s="176"/>
      <c r="C209" s="177"/>
      <c r="D209" s="178" t="s">
        <v>71</v>
      </c>
      <c r="E209" s="179" t="s">
        <v>387</v>
      </c>
      <c r="F209" s="179" t="s">
        <v>388</v>
      </c>
      <c r="G209" s="177"/>
      <c r="H209" s="177"/>
      <c r="I209" s="180"/>
      <c r="J209" s="181">
        <f>BK209</f>
        <v>0</v>
      </c>
      <c r="K209" s="177"/>
      <c r="L209" s="182"/>
      <c r="M209" s="183"/>
      <c r="N209" s="184"/>
      <c r="O209" s="184"/>
      <c r="P209" s="185">
        <f>P210+P214+P223+P230+P243+P255+P269+P302+P311</f>
        <v>0</v>
      </c>
      <c r="Q209" s="184"/>
      <c r="R209" s="185">
        <f>R210+R214+R223+R230+R243+R255+R269+R302+R311</f>
        <v>3.2697870199999999</v>
      </c>
      <c r="S209" s="184"/>
      <c r="T209" s="186">
        <f>T210+T214+T223+T230+T243+T255+T269+T302+T311</f>
        <v>6.3574256699999996</v>
      </c>
      <c r="AR209" s="187" t="s">
        <v>82</v>
      </c>
      <c r="AT209" s="188" t="s">
        <v>71</v>
      </c>
      <c r="AU209" s="188" t="s">
        <v>72</v>
      </c>
      <c r="AY209" s="187" t="s">
        <v>140</v>
      </c>
      <c r="BK209" s="189">
        <f>BK210+BK214+BK223+BK230+BK243+BK255+BK269+BK302+BK311</f>
        <v>0</v>
      </c>
    </row>
    <row r="210" spans="2:65" s="10" customFormat="1" ht="19.899999999999999" customHeight="1">
      <c r="B210" s="176"/>
      <c r="C210" s="177"/>
      <c r="D210" s="178" t="s">
        <v>71</v>
      </c>
      <c r="E210" s="190" t="s">
        <v>389</v>
      </c>
      <c r="F210" s="190" t="s">
        <v>390</v>
      </c>
      <c r="G210" s="177"/>
      <c r="H210" s="177"/>
      <c r="I210" s="180"/>
      <c r="J210" s="191">
        <f>BK210</f>
        <v>0</v>
      </c>
      <c r="K210" s="177"/>
      <c r="L210" s="182"/>
      <c r="M210" s="183"/>
      <c r="N210" s="184"/>
      <c r="O210" s="184"/>
      <c r="P210" s="185">
        <f>SUM(P211:P213)</f>
        <v>0</v>
      </c>
      <c r="Q210" s="184"/>
      <c r="R210" s="185">
        <f>SUM(R211:R213)</f>
        <v>2.0580000000000001E-2</v>
      </c>
      <c r="S210" s="184"/>
      <c r="T210" s="186">
        <f>SUM(T211:T213)</f>
        <v>0</v>
      </c>
      <c r="AR210" s="187" t="s">
        <v>82</v>
      </c>
      <c r="AT210" s="188" t="s">
        <v>71</v>
      </c>
      <c r="AU210" s="188" t="s">
        <v>80</v>
      </c>
      <c r="AY210" s="187" t="s">
        <v>140</v>
      </c>
      <c r="BK210" s="189">
        <f>SUM(BK211:BK213)</f>
        <v>0</v>
      </c>
    </row>
    <row r="211" spans="2:65" s="1" customFormat="1" ht="25.5" customHeight="1">
      <c r="B211" s="41"/>
      <c r="C211" s="192" t="s">
        <v>391</v>
      </c>
      <c r="D211" s="192" t="s">
        <v>143</v>
      </c>
      <c r="E211" s="193" t="s">
        <v>392</v>
      </c>
      <c r="F211" s="194" t="s">
        <v>393</v>
      </c>
      <c r="G211" s="195" t="s">
        <v>158</v>
      </c>
      <c r="H211" s="196">
        <v>5.88</v>
      </c>
      <c r="I211" s="197"/>
      <c r="J211" s="198">
        <f>ROUND(I211*H211,2)</f>
        <v>0</v>
      </c>
      <c r="K211" s="194" t="s">
        <v>147</v>
      </c>
      <c r="L211" s="61"/>
      <c r="M211" s="199" t="s">
        <v>21</v>
      </c>
      <c r="N211" s="200" t="s">
        <v>43</v>
      </c>
      <c r="O211" s="42"/>
      <c r="P211" s="201">
        <f>O211*H211</f>
        <v>0</v>
      </c>
      <c r="Q211" s="201">
        <v>3.5000000000000001E-3</v>
      </c>
      <c r="R211" s="201">
        <f>Q211*H211</f>
        <v>2.0580000000000001E-2</v>
      </c>
      <c r="S211" s="201">
        <v>0</v>
      </c>
      <c r="T211" s="202">
        <f>S211*H211</f>
        <v>0</v>
      </c>
      <c r="AR211" s="24" t="s">
        <v>222</v>
      </c>
      <c r="AT211" s="24" t="s">
        <v>143</v>
      </c>
      <c r="AU211" s="24" t="s">
        <v>82</v>
      </c>
      <c r="AY211" s="24" t="s">
        <v>140</v>
      </c>
      <c r="BE211" s="203">
        <f>IF(N211="základní",J211,0)</f>
        <v>0</v>
      </c>
      <c r="BF211" s="203">
        <f>IF(N211="snížená",J211,0)</f>
        <v>0</v>
      </c>
      <c r="BG211" s="203">
        <f>IF(N211="zákl. přenesená",J211,0)</f>
        <v>0</v>
      </c>
      <c r="BH211" s="203">
        <f>IF(N211="sníž. přenesená",J211,0)</f>
        <v>0</v>
      </c>
      <c r="BI211" s="203">
        <f>IF(N211="nulová",J211,0)</f>
        <v>0</v>
      </c>
      <c r="BJ211" s="24" t="s">
        <v>80</v>
      </c>
      <c r="BK211" s="203">
        <f>ROUND(I211*H211,2)</f>
        <v>0</v>
      </c>
      <c r="BL211" s="24" t="s">
        <v>222</v>
      </c>
      <c r="BM211" s="24" t="s">
        <v>394</v>
      </c>
    </row>
    <row r="212" spans="2:65" s="11" customFormat="1" ht="13.5">
      <c r="B212" s="204"/>
      <c r="C212" s="205"/>
      <c r="D212" s="206" t="s">
        <v>150</v>
      </c>
      <c r="E212" s="207" t="s">
        <v>21</v>
      </c>
      <c r="F212" s="208" t="s">
        <v>395</v>
      </c>
      <c r="G212" s="205"/>
      <c r="H212" s="209">
        <v>5.88</v>
      </c>
      <c r="I212" s="210"/>
      <c r="J212" s="205"/>
      <c r="K212" s="205"/>
      <c r="L212" s="211"/>
      <c r="M212" s="212"/>
      <c r="N212" s="213"/>
      <c r="O212" s="213"/>
      <c r="P212" s="213"/>
      <c r="Q212" s="213"/>
      <c r="R212" s="213"/>
      <c r="S212" s="213"/>
      <c r="T212" s="214"/>
      <c r="AT212" s="215" t="s">
        <v>150</v>
      </c>
      <c r="AU212" s="215" t="s">
        <v>82</v>
      </c>
      <c r="AV212" s="11" t="s">
        <v>82</v>
      </c>
      <c r="AW212" s="11" t="s">
        <v>35</v>
      </c>
      <c r="AX212" s="11" t="s">
        <v>80</v>
      </c>
      <c r="AY212" s="215" t="s">
        <v>140</v>
      </c>
    </row>
    <row r="213" spans="2:65" s="1" customFormat="1" ht="38.25" customHeight="1">
      <c r="B213" s="41"/>
      <c r="C213" s="192" t="s">
        <v>396</v>
      </c>
      <c r="D213" s="192" t="s">
        <v>143</v>
      </c>
      <c r="E213" s="193" t="s">
        <v>397</v>
      </c>
      <c r="F213" s="194" t="s">
        <v>398</v>
      </c>
      <c r="G213" s="195" t="s">
        <v>399</v>
      </c>
      <c r="H213" s="247"/>
      <c r="I213" s="197"/>
      <c r="J213" s="198">
        <f>ROUND(I213*H213,2)</f>
        <v>0</v>
      </c>
      <c r="K213" s="194" t="s">
        <v>147</v>
      </c>
      <c r="L213" s="61"/>
      <c r="M213" s="199" t="s">
        <v>21</v>
      </c>
      <c r="N213" s="200" t="s">
        <v>43</v>
      </c>
      <c r="O213" s="42"/>
      <c r="P213" s="201">
        <f>O213*H213</f>
        <v>0</v>
      </c>
      <c r="Q213" s="201">
        <v>0</v>
      </c>
      <c r="R213" s="201">
        <f>Q213*H213</f>
        <v>0</v>
      </c>
      <c r="S213" s="201">
        <v>0</v>
      </c>
      <c r="T213" s="202">
        <f>S213*H213</f>
        <v>0</v>
      </c>
      <c r="AR213" s="24" t="s">
        <v>222</v>
      </c>
      <c r="AT213" s="24" t="s">
        <v>143</v>
      </c>
      <c r="AU213" s="24" t="s">
        <v>82</v>
      </c>
      <c r="AY213" s="24" t="s">
        <v>140</v>
      </c>
      <c r="BE213" s="203">
        <f>IF(N213="základní",J213,0)</f>
        <v>0</v>
      </c>
      <c r="BF213" s="203">
        <f>IF(N213="snížená",J213,0)</f>
        <v>0</v>
      </c>
      <c r="BG213" s="203">
        <f>IF(N213="zákl. přenesená",J213,0)</f>
        <v>0</v>
      </c>
      <c r="BH213" s="203">
        <f>IF(N213="sníž. přenesená",J213,0)</f>
        <v>0</v>
      </c>
      <c r="BI213" s="203">
        <f>IF(N213="nulová",J213,0)</f>
        <v>0</v>
      </c>
      <c r="BJ213" s="24" t="s">
        <v>80</v>
      </c>
      <c r="BK213" s="203">
        <f>ROUND(I213*H213,2)</f>
        <v>0</v>
      </c>
      <c r="BL213" s="24" t="s">
        <v>222</v>
      </c>
      <c r="BM213" s="24" t="s">
        <v>400</v>
      </c>
    </row>
    <row r="214" spans="2:65" s="10" customFormat="1" ht="29.85" customHeight="1">
      <c r="B214" s="176"/>
      <c r="C214" s="177"/>
      <c r="D214" s="178" t="s">
        <v>71</v>
      </c>
      <c r="E214" s="190" t="s">
        <v>401</v>
      </c>
      <c r="F214" s="190" t="s">
        <v>402</v>
      </c>
      <c r="G214" s="177"/>
      <c r="H214" s="177"/>
      <c r="I214" s="180"/>
      <c r="J214" s="191">
        <f>BK214</f>
        <v>0</v>
      </c>
      <c r="K214" s="177"/>
      <c r="L214" s="182"/>
      <c r="M214" s="183"/>
      <c r="N214" s="184"/>
      <c r="O214" s="184"/>
      <c r="P214" s="185">
        <f>SUM(P215:P222)</f>
        <v>0</v>
      </c>
      <c r="Q214" s="184"/>
      <c r="R214" s="185">
        <f>SUM(R215:R222)</f>
        <v>1.6499999999999997E-2</v>
      </c>
      <c r="S214" s="184"/>
      <c r="T214" s="186">
        <f>SUM(T215:T222)</f>
        <v>0</v>
      </c>
      <c r="AR214" s="187" t="s">
        <v>82</v>
      </c>
      <c r="AT214" s="188" t="s">
        <v>71</v>
      </c>
      <c r="AU214" s="188" t="s">
        <v>80</v>
      </c>
      <c r="AY214" s="187" t="s">
        <v>140</v>
      </c>
      <c r="BK214" s="189">
        <f>SUM(BK215:BK222)</f>
        <v>0</v>
      </c>
    </row>
    <row r="215" spans="2:65" s="1" customFormat="1" ht="25.5" customHeight="1">
      <c r="B215" s="41"/>
      <c r="C215" s="192" t="s">
        <v>403</v>
      </c>
      <c r="D215" s="192" t="s">
        <v>143</v>
      </c>
      <c r="E215" s="193" t="s">
        <v>404</v>
      </c>
      <c r="F215" s="194" t="s">
        <v>405</v>
      </c>
      <c r="G215" s="195" t="s">
        <v>406</v>
      </c>
      <c r="H215" s="196">
        <v>5</v>
      </c>
      <c r="I215" s="197"/>
      <c r="J215" s="198">
        <f t="shared" ref="J215:J222" si="0">ROUND(I215*H215,2)</f>
        <v>0</v>
      </c>
      <c r="K215" s="194" t="s">
        <v>147</v>
      </c>
      <c r="L215" s="61"/>
      <c r="M215" s="199" t="s">
        <v>21</v>
      </c>
      <c r="N215" s="200" t="s">
        <v>43</v>
      </c>
      <c r="O215" s="42"/>
      <c r="P215" s="201">
        <f t="shared" ref="P215:P222" si="1">O215*H215</f>
        <v>0</v>
      </c>
      <c r="Q215" s="201">
        <v>5.1999999999999995E-4</v>
      </c>
      <c r="R215" s="201">
        <f t="shared" ref="R215:R222" si="2">Q215*H215</f>
        <v>2.5999999999999999E-3</v>
      </c>
      <c r="S215" s="201">
        <v>0</v>
      </c>
      <c r="T215" s="202">
        <f t="shared" ref="T215:T222" si="3">S215*H215</f>
        <v>0</v>
      </c>
      <c r="AR215" s="24" t="s">
        <v>222</v>
      </c>
      <c r="AT215" s="24" t="s">
        <v>143</v>
      </c>
      <c r="AU215" s="24" t="s">
        <v>82</v>
      </c>
      <c r="AY215" s="24" t="s">
        <v>140</v>
      </c>
      <c r="BE215" s="203">
        <f t="shared" ref="BE215:BE222" si="4">IF(N215="základní",J215,0)</f>
        <v>0</v>
      </c>
      <c r="BF215" s="203">
        <f t="shared" ref="BF215:BF222" si="5">IF(N215="snížená",J215,0)</f>
        <v>0</v>
      </c>
      <c r="BG215" s="203">
        <f t="shared" ref="BG215:BG222" si="6">IF(N215="zákl. přenesená",J215,0)</f>
        <v>0</v>
      </c>
      <c r="BH215" s="203">
        <f t="shared" ref="BH215:BH222" si="7">IF(N215="sníž. přenesená",J215,0)</f>
        <v>0</v>
      </c>
      <c r="BI215" s="203">
        <f t="shared" ref="BI215:BI222" si="8">IF(N215="nulová",J215,0)</f>
        <v>0</v>
      </c>
      <c r="BJ215" s="24" t="s">
        <v>80</v>
      </c>
      <c r="BK215" s="203">
        <f t="shared" ref="BK215:BK222" si="9">ROUND(I215*H215,2)</f>
        <v>0</v>
      </c>
      <c r="BL215" s="24" t="s">
        <v>222</v>
      </c>
      <c r="BM215" s="24" t="s">
        <v>407</v>
      </c>
    </row>
    <row r="216" spans="2:65" s="1" customFormat="1" ht="16.5" customHeight="1">
      <c r="B216" s="41"/>
      <c r="C216" s="192" t="s">
        <v>408</v>
      </c>
      <c r="D216" s="192" t="s">
        <v>143</v>
      </c>
      <c r="E216" s="193" t="s">
        <v>409</v>
      </c>
      <c r="F216" s="194" t="s">
        <v>410</v>
      </c>
      <c r="G216" s="195" t="s">
        <v>406</v>
      </c>
      <c r="H216" s="196">
        <v>3</v>
      </c>
      <c r="I216" s="197"/>
      <c r="J216" s="198">
        <f t="shared" si="0"/>
        <v>0</v>
      </c>
      <c r="K216" s="194" t="s">
        <v>147</v>
      </c>
      <c r="L216" s="61"/>
      <c r="M216" s="199" t="s">
        <v>21</v>
      </c>
      <c r="N216" s="200" t="s">
        <v>43</v>
      </c>
      <c r="O216" s="42"/>
      <c r="P216" s="201">
        <f t="shared" si="1"/>
        <v>0</v>
      </c>
      <c r="Q216" s="201">
        <v>5.1999999999999995E-4</v>
      </c>
      <c r="R216" s="201">
        <f t="shared" si="2"/>
        <v>1.5599999999999998E-3</v>
      </c>
      <c r="S216" s="201">
        <v>0</v>
      </c>
      <c r="T216" s="202">
        <f t="shared" si="3"/>
        <v>0</v>
      </c>
      <c r="AR216" s="24" t="s">
        <v>222</v>
      </c>
      <c r="AT216" s="24" t="s">
        <v>143</v>
      </c>
      <c r="AU216" s="24" t="s">
        <v>82</v>
      </c>
      <c r="AY216" s="24" t="s">
        <v>140</v>
      </c>
      <c r="BE216" s="203">
        <f t="shared" si="4"/>
        <v>0</v>
      </c>
      <c r="BF216" s="203">
        <f t="shared" si="5"/>
        <v>0</v>
      </c>
      <c r="BG216" s="203">
        <f t="shared" si="6"/>
        <v>0</v>
      </c>
      <c r="BH216" s="203">
        <f t="shared" si="7"/>
        <v>0</v>
      </c>
      <c r="BI216" s="203">
        <f t="shared" si="8"/>
        <v>0</v>
      </c>
      <c r="BJ216" s="24" t="s">
        <v>80</v>
      </c>
      <c r="BK216" s="203">
        <f t="shared" si="9"/>
        <v>0</v>
      </c>
      <c r="BL216" s="24" t="s">
        <v>222</v>
      </c>
      <c r="BM216" s="24" t="s">
        <v>411</v>
      </c>
    </row>
    <row r="217" spans="2:65" s="1" customFormat="1" ht="16.5" customHeight="1">
      <c r="B217" s="41"/>
      <c r="C217" s="192" t="s">
        <v>412</v>
      </c>
      <c r="D217" s="192" t="s">
        <v>143</v>
      </c>
      <c r="E217" s="193" t="s">
        <v>413</v>
      </c>
      <c r="F217" s="194" t="s">
        <v>414</v>
      </c>
      <c r="G217" s="195" t="s">
        <v>406</v>
      </c>
      <c r="H217" s="196">
        <v>7</v>
      </c>
      <c r="I217" s="197"/>
      <c r="J217" s="198">
        <f t="shared" si="0"/>
        <v>0</v>
      </c>
      <c r="K217" s="194" t="s">
        <v>21</v>
      </c>
      <c r="L217" s="61"/>
      <c r="M217" s="199" t="s">
        <v>21</v>
      </c>
      <c r="N217" s="200" t="s">
        <v>43</v>
      </c>
      <c r="O217" s="42"/>
      <c r="P217" s="201">
        <f t="shared" si="1"/>
        <v>0</v>
      </c>
      <c r="Q217" s="201">
        <v>5.1999999999999995E-4</v>
      </c>
      <c r="R217" s="201">
        <f t="shared" si="2"/>
        <v>3.6399999999999996E-3</v>
      </c>
      <c r="S217" s="201">
        <v>0</v>
      </c>
      <c r="T217" s="202">
        <f t="shared" si="3"/>
        <v>0</v>
      </c>
      <c r="AR217" s="24" t="s">
        <v>222</v>
      </c>
      <c r="AT217" s="24" t="s">
        <v>143</v>
      </c>
      <c r="AU217" s="24" t="s">
        <v>82</v>
      </c>
      <c r="AY217" s="24" t="s">
        <v>140</v>
      </c>
      <c r="BE217" s="203">
        <f t="shared" si="4"/>
        <v>0</v>
      </c>
      <c r="BF217" s="203">
        <f t="shared" si="5"/>
        <v>0</v>
      </c>
      <c r="BG217" s="203">
        <f t="shared" si="6"/>
        <v>0</v>
      </c>
      <c r="BH217" s="203">
        <f t="shared" si="7"/>
        <v>0</v>
      </c>
      <c r="BI217" s="203">
        <f t="shared" si="8"/>
        <v>0</v>
      </c>
      <c r="BJ217" s="24" t="s">
        <v>80</v>
      </c>
      <c r="BK217" s="203">
        <f t="shared" si="9"/>
        <v>0</v>
      </c>
      <c r="BL217" s="24" t="s">
        <v>222</v>
      </c>
      <c r="BM217" s="24" t="s">
        <v>415</v>
      </c>
    </row>
    <row r="218" spans="2:65" s="1" customFormat="1" ht="16.5" customHeight="1">
      <c r="B218" s="41"/>
      <c r="C218" s="192" t="s">
        <v>416</v>
      </c>
      <c r="D218" s="192" t="s">
        <v>143</v>
      </c>
      <c r="E218" s="193" t="s">
        <v>417</v>
      </c>
      <c r="F218" s="194" t="s">
        <v>418</v>
      </c>
      <c r="G218" s="195" t="s">
        <v>406</v>
      </c>
      <c r="H218" s="196">
        <v>2</v>
      </c>
      <c r="I218" s="197"/>
      <c r="J218" s="198">
        <f t="shared" si="0"/>
        <v>0</v>
      </c>
      <c r="K218" s="194" t="s">
        <v>147</v>
      </c>
      <c r="L218" s="61"/>
      <c r="M218" s="199" t="s">
        <v>21</v>
      </c>
      <c r="N218" s="200" t="s">
        <v>43</v>
      </c>
      <c r="O218" s="42"/>
      <c r="P218" s="201">
        <f t="shared" si="1"/>
        <v>0</v>
      </c>
      <c r="Q218" s="201">
        <v>5.0000000000000001E-4</v>
      </c>
      <c r="R218" s="201">
        <f t="shared" si="2"/>
        <v>1E-3</v>
      </c>
      <c r="S218" s="201">
        <v>0</v>
      </c>
      <c r="T218" s="202">
        <f t="shared" si="3"/>
        <v>0</v>
      </c>
      <c r="AR218" s="24" t="s">
        <v>222</v>
      </c>
      <c r="AT218" s="24" t="s">
        <v>143</v>
      </c>
      <c r="AU218" s="24" t="s">
        <v>82</v>
      </c>
      <c r="AY218" s="24" t="s">
        <v>140</v>
      </c>
      <c r="BE218" s="203">
        <f t="shared" si="4"/>
        <v>0</v>
      </c>
      <c r="BF218" s="203">
        <f t="shared" si="5"/>
        <v>0</v>
      </c>
      <c r="BG218" s="203">
        <f t="shared" si="6"/>
        <v>0</v>
      </c>
      <c r="BH218" s="203">
        <f t="shared" si="7"/>
        <v>0</v>
      </c>
      <c r="BI218" s="203">
        <f t="shared" si="8"/>
        <v>0</v>
      </c>
      <c r="BJ218" s="24" t="s">
        <v>80</v>
      </c>
      <c r="BK218" s="203">
        <f t="shared" si="9"/>
        <v>0</v>
      </c>
      <c r="BL218" s="24" t="s">
        <v>222</v>
      </c>
      <c r="BM218" s="24" t="s">
        <v>419</v>
      </c>
    </row>
    <row r="219" spans="2:65" s="1" customFormat="1" ht="16.5" customHeight="1">
      <c r="B219" s="41"/>
      <c r="C219" s="192" t="s">
        <v>420</v>
      </c>
      <c r="D219" s="192" t="s">
        <v>143</v>
      </c>
      <c r="E219" s="193" t="s">
        <v>421</v>
      </c>
      <c r="F219" s="194" t="s">
        <v>422</v>
      </c>
      <c r="G219" s="195" t="s">
        <v>406</v>
      </c>
      <c r="H219" s="196">
        <v>2</v>
      </c>
      <c r="I219" s="197"/>
      <c r="J219" s="198">
        <f t="shared" si="0"/>
        <v>0</v>
      </c>
      <c r="K219" s="194" t="s">
        <v>147</v>
      </c>
      <c r="L219" s="61"/>
      <c r="M219" s="199" t="s">
        <v>21</v>
      </c>
      <c r="N219" s="200" t="s">
        <v>43</v>
      </c>
      <c r="O219" s="42"/>
      <c r="P219" s="201">
        <f t="shared" si="1"/>
        <v>0</v>
      </c>
      <c r="Q219" s="201">
        <v>1.2999999999999999E-3</v>
      </c>
      <c r="R219" s="201">
        <f t="shared" si="2"/>
        <v>2.5999999999999999E-3</v>
      </c>
      <c r="S219" s="201">
        <v>0</v>
      </c>
      <c r="T219" s="202">
        <f t="shared" si="3"/>
        <v>0</v>
      </c>
      <c r="AR219" s="24" t="s">
        <v>222</v>
      </c>
      <c r="AT219" s="24" t="s">
        <v>143</v>
      </c>
      <c r="AU219" s="24" t="s">
        <v>82</v>
      </c>
      <c r="AY219" s="24" t="s">
        <v>140</v>
      </c>
      <c r="BE219" s="203">
        <f t="shared" si="4"/>
        <v>0</v>
      </c>
      <c r="BF219" s="203">
        <f t="shared" si="5"/>
        <v>0</v>
      </c>
      <c r="BG219" s="203">
        <f t="shared" si="6"/>
        <v>0</v>
      </c>
      <c r="BH219" s="203">
        <f t="shared" si="7"/>
        <v>0</v>
      </c>
      <c r="BI219" s="203">
        <f t="shared" si="8"/>
        <v>0</v>
      </c>
      <c r="BJ219" s="24" t="s">
        <v>80</v>
      </c>
      <c r="BK219" s="203">
        <f t="shared" si="9"/>
        <v>0</v>
      </c>
      <c r="BL219" s="24" t="s">
        <v>222</v>
      </c>
      <c r="BM219" s="24" t="s">
        <v>423</v>
      </c>
    </row>
    <row r="220" spans="2:65" s="1" customFormat="1" ht="25.5" customHeight="1">
      <c r="B220" s="41"/>
      <c r="C220" s="192" t="s">
        <v>424</v>
      </c>
      <c r="D220" s="192" t="s">
        <v>143</v>
      </c>
      <c r="E220" s="193" t="s">
        <v>425</v>
      </c>
      <c r="F220" s="194" t="s">
        <v>426</v>
      </c>
      <c r="G220" s="195" t="s">
        <v>406</v>
      </c>
      <c r="H220" s="196">
        <v>1</v>
      </c>
      <c r="I220" s="197"/>
      <c r="J220" s="198">
        <f t="shared" si="0"/>
        <v>0</v>
      </c>
      <c r="K220" s="194" t="s">
        <v>147</v>
      </c>
      <c r="L220" s="61"/>
      <c r="M220" s="199" t="s">
        <v>21</v>
      </c>
      <c r="N220" s="200" t="s">
        <v>43</v>
      </c>
      <c r="O220" s="42"/>
      <c r="P220" s="201">
        <f t="shared" si="1"/>
        <v>0</v>
      </c>
      <c r="Q220" s="201">
        <v>8.4999999999999995E-4</v>
      </c>
      <c r="R220" s="201">
        <f t="shared" si="2"/>
        <v>8.4999999999999995E-4</v>
      </c>
      <c r="S220" s="201">
        <v>0</v>
      </c>
      <c r="T220" s="202">
        <f t="shared" si="3"/>
        <v>0</v>
      </c>
      <c r="AR220" s="24" t="s">
        <v>222</v>
      </c>
      <c r="AT220" s="24" t="s">
        <v>143</v>
      </c>
      <c r="AU220" s="24" t="s">
        <v>82</v>
      </c>
      <c r="AY220" s="24" t="s">
        <v>140</v>
      </c>
      <c r="BE220" s="203">
        <f t="shared" si="4"/>
        <v>0</v>
      </c>
      <c r="BF220" s="203">
        <f t="shared" si="5"/>
        <v>0</v>
      </c>
      <c r="BG220" s="203">
        <f t="shared" si="6"/>
        <v>0</v>
      </c>
      <c r="BH220" s="203">
        <f t="shared" si="7"/>
        <v>0</v>
      </c>
      <c r="BI220" s="203">
        <f t="shared" si="8"/>
        <v>0</v>
      </c>
      <c r="BJ220" s="24" t="s">
        <v>80</v>
      </c>
      <c r="BK220" s="203">
        <f t="shared" si="9"/>
        <v>0</v>
      </c>
      <c r="BL220" s="24" t="s">
        <v>222</v>
      </c>
      <c r="BM220" s="24" t="s">
        <v>427</v>
      </c>
    </row>
    <row r="221" spans="2:65" s="1" customFormat="1" ht="16.5" customHeight="1">
      <c r="B221" s="41"/>
      <c r="C221" s="192" t="s">
        <v>428</v>
      </c>
      <c r="D221" s="192" t="s">
        <v>143</v>
      </c>
      <c r="E221" s="193" t="s">
        <v>429</v>
      </c>
      <c r="F221" s="194" t="s">
        <v>430</v>
      </c>
      <c r="G221" s="195" t="s">
        <v>406</v>
      </c>
      <c r="H221" s="196">
        <v>3</v>
      </c>
      <c r="I221" s="197"/>
      <c r="J221" s="198">
        <f t="shared" si="0"/>
        <v>0</v>
      </c>
      <c r="K221" s="194" t="s">
        <v>21</v>
      </c>
      <c r="L221" s="61"/>
      <c r="M221" s="199" t="s">
        <v>21</v>
      </c>
      <c r="N221" s="200" t="s">
        <v>43</v>
      </c>
      <c r="O221" s="42"/>
      <c r="P221" s="201">
        <f t="shared" si="1"/>
        <v>0</v>
      </c>
      <c r="Q221" s="201">
        <v>8.4999999999999995E-4</v>
      </c>
      <c r="R221" s="201">
        <f t="shared" si="2"/>
        <v>2.5499999999999997E-3</v>
      </c>
      <c r="S221" s="201">
        <v>0</v>
      </c>
      <c r="T221" s="202">
        <f t="shared" si="3"/>
        <v>0</v>
      </c>
      <c r="AR221" s="24" t="s">
        <v>222</v>
      </c>
      <c r="AT221" s="24" t="s">
        <v>143</v>
      </c>
      <c r="AU221" s="24" t="s">
        <v>82</v>
      </c>
      <c r="AY221" s="24" t="s">
        <v>140</v>
      </c>
      <c r="BE221" s="203">
        <f t="shared" si="4"/>
        <v>0</v>
      </c>
      <c r="BF221" s="203">
        <f t="shared" si="5"/>
        <v>0</v>
      </c>
      <c r="BG221" s="203">
        <f t="shared" si="6"/>
        <v>0</v>
      </c>
      <c r="BH221" s="203">
        <f t="shared" si="7"/>
        <v>0</v>
      </c>
      <c r="BI221" s="203">
        <f t="shared" si="8"/>
        <v>0</v>
      </c>
      <c r="BJ221" s="24" t="s">
        <v>80</v>
      </c>
      <c r="BK221" s="203">
        <f t="shared" si="9"/>
        <v>0</v>
      </c>
      <c r="BL221" s="24" t="s">
        <v>222</v>
      </c>
      <c r="BM221" s="24" t="s">
        <v>431</v>
      </c>
    </row>
    <row r="222" spans="2:65" s="1" customFormat="1" ht="16.5" customHeight="1">
      <c r="B222" s="41"/>
      <c r="C222" s="192" t="s">
        <v>432</v>
      </c>
      <c r="D222" s="192" t="s">
        <v>143</v>
      </c>
      <c r="E222" s="193" t="s">
        <v>433</v>
      </c>
      <c r="F222" s="194" t="s">
        <v>434</v>
      </c>
      <c r="G222" s="195" t="s">
        <v>406</v>
      </c>
      <c r="H222" s="196">
        <v>2</v>
      </c>
      <c r="I222" s="197"/>
      <c r="J222" s="198">
        <f t="shared" si="0"/>
        <v>0</v>
      </c>
      <c r="K222" s="194" t="s">
        <v>21</v>
      </c>
      <c r="L222" s="61"/>
      <c r="M222" s="199" t="s">
        <v>21</v>
      </c>
      <c r="N222" s="200" t="s">
        <v>43</v>
      </c>
      <c r="O222" s="42"/>
      <c r="P222" s="201">
        <f t="shared" si="1"/>
        <v>0</v>
      </c>
      <c r="Q222" s="201">
        <v>8.4999999999999995E-4</v>
      </c>
      <c r="R222" s="201">
        <f t="shared" si="2"/>
        <v>1.6999999999999999E-3</v>
      </c>
      <c r="S222" s="201">
        <v>0</v>
      </c>
      <c r="T222" s="202">
        <f t="shared" si="3"/>
        <v>0</v>
      </c>
      <c r="AR222" s="24" t="s">
        <v>222</v>
      </c>
      <c r="AT222" s="24" t="s">
        <v>143</v>
      </c>
      <c r="AU222" s="24" t="s">
        <v>82</v>
      </c>
      <c r="AY222" s="24" t="s">
        <v>140</v>
      </c>
      <c r="BE222" s="203">
        <f t="shared" si="4"/>
        <v>0</v>
      </c>
      <c r="BF222" s="203">
        <f t="shared" si="5"/>
        <v>0</v>
      </c>
      <c r="BG222" s="203">
        <f t="shared" si="6"/>
        <v>0</v>
      </c>
      <c r="BH222" s="203">
        <f t="shared" si="7"/>
        <v>0</v>
      </c>
      <c r="BI222" s="203">
        <f t="shared" si="8"/>
        <v>0</v>
      </c>
      <c r="BJ222" s="24" t="s">
        <v>80</v>
      </c>
      <c r="BK222" s="203">
        <f t="shared" si="9"/>
        <v>0</v>
      </c>
      <c r="BL222" s="24" t="s">
        <v>222</v>
      </c>
      <c r="BM222" s="24" t="s">
        <v>435</v>
      </c>
    </row>
    <row r="223" spans="2:65" s="10" customFormat="1" ht="29.85" customHeight="1">
      <c r="B223" s="176"/>
      <c r="C223" s="177"/>
      <c r="D223" s="178" t="s">
        <v>71</v>
      </c>
      <c r="E223" s="190" t="s">
        <v>436</v>
      </c>
      <c r="F223" s="190" t="s">
        <v>437</v>
      </c>
      <c r="G223" s="177"/>
      <c r="H223" s="177"/>
      <c r="I223" s="180"/>
      <c r="J223" s="191">
        <f>BK223</f>
        <v>0</v>
      </c>
      <c r="K223" s="177"/>
      <c r="L223" s="182"/>
      <c r="M223" s="183"/>
      <c r="N223" s="184"/>
      <c r="O223" s="184"/>
      <c r="P223" s="185">
        <f>SUM(P224:P229)</f>
        <v>0</v>
      </c>
      <c r="Q223" s="184"/>
      <c r="R223" s="185">
        <f>SUM(R224:R229)</f>
        <v>0</v>
      </c>
      <c r="S223" s="184"/>
      <c r="T223" s="186">
        <f>SUM(T224:T229)</f>
        <v>3.81E-3</v>
      </c>
      <c r="AR223" s="187" t="s">
        <v>82</v>
      </c>
      <c r="AT223" s="188" t="s">
        <v>71</v>
      </c>
      <c r="AU223" s="188" t="s">
        <v>80</v>
      </c>
      <c r="AY223" s="187" t="s">
        <v>140</v>
      </c>
      <c r="BK223" s="189">
        <f>SUM(BK224:BK229)</f>
        <v>0</v>
      </c>
    </row>
    <row r="224" spans="2:65" s="1" customFormat="1" ht="16.5" customHeight="1">
      <c r="B224" s="41"/>
      <c r="C224" s="192" t="s">
        <v>438</v>
      </c>
      <c r="D224" s="192" t="s">
        <v>143</v>
      </c>
      <c r="E224" s="193" t="s">
        <v>439</v>
      </c>
      <c r="F224" s="194" t="s">
        <v>440</v>
      </c>
      <c r="G224" s="195" t="s">
        <v>250</v>
      </c>
      <c r="H224" s="196">
        <v>2</v>
      </c>
      <c r="I224" s="197"/>
      <c r="J224" s="198">
        <f>ROUND(I224*H224,2)</f>
        <v>0</v>
      </c>
      <c r="K224" s="194" t="s">
        <v>21</v>
      </c>
      <c r="L224" s="61"/>
      <c r="M224" s="199" t="s">
        <v>21</v>
      </c>
      <c r="N224" s="200" t="s">
        <v>43</v>
      </c>
      <c r="O224" s="42"/>
      <c r="P224" s="201">
        <f>O224*H224</f>
        <v>0</v>
      </c>
      <c r="Q224" s="201">
        <v>0</v>
      </c>
      <c r="R224" s="201">
        <f>Q224*H224</f>
        <v>0</v>
      </c>
      <c r="S224" s="201">
        <v>0</v>
      </c>
      <c r="T224" s="202">
        <f>S224*H224</f>
        <v>0</v>
      </c>
      <c r="AR224" s="24" t="s">
        <v>222</v>
      </c>
      <c r="AT224" s="24" t="s">
        <v>143</v>
      </c>
      <c r="AU224" s="24" t="s">
        <v>82</v>
      </c>
      <c r="AY224" s="24" t="s">
        <v>140</v>
      </c>
      <c r="BE224" s="203">
        <f>IF(N224="základní",J224,0)</f>
        <v>0</v>
      </c>
      <c r="BF224" s="203">
        <f>IF(N224="snížená",J224,0)</f>
        <v>0</v>
      </c>
      <c r="BG224" s="203">
        <f>IF(N224="zákl. přenesená",J224,0)</f>
        <v>0</v>
      </c>
      <c r="BH224" s="203">
        <f>IF(N224="sníž. přenesená",J224,0)</f>
        <v>0</v>
      </c>
      <c r="BI224" s="203">
        <f>IF(N224="nulová",J224,0)</f>
        <v>0</v>
      </c>
      <c r="BJ224" s="24" t="s">
        <v>80</v>
      </c>
      <c r="BK224" s="203">
        <f>ROUND(I224*H224,2)</f>
        <v>0</v>
      </c>
      <c r="BL224" s="24" t="s">
        <v>222</v>
      </c>
      <c r="BM224" s="24" t="s">
        <v>441</v>
      </c>
    </row>
    <row r="225" spans="2:65" s="1" customFormat="1" ht="16.5" customHeight="1">
      <c r="B225" s="41"/>
      <c r="C225" s="192" t="s">
        <v>442</v>
      </c>
      <c r="D225" s="192" t="s">
        <v>143</v>
      </c>
      <c r="E225" s="193" t="s">
        <v>443</v>
      </c>
      <c r="F225" s="194" t="s">
        <v>444</v>
      </c>
      <c r="G225" s="195" t="s">
        <v>250</v>
      </c>
      <c r="H225" s="196">
        <v>1</v>
      </c>
      <c r="I225" s="197"/>
      <c r="J225" s="198">
        <f>ROUND(I225*H225,2)</f>
        <v>0</v>
      </c>
      <c r="K225" s="194" t="s">
        <v>21</v>
      </c>
      <c r="L225" s="61"/>
      <c r="M225" s="199" t="s">
        <v>21</v>
      </c>
      <c r="N225" s="200" t="s">
        <v>43</v>
      </c>
      <c r="O225" s="42"/>
      <c r="P225" s="201">
        <f>O225*H225</f>
        <v>0</v>
      </c>
      <c r="Q225" s="201">
        <v>0</v>
      </c>
      <c r="R225" s="201">
        <f>Q225*H225</f>
        <v>0</v>
      </c>
      <c r="S225" s="201">
        <v>0</v>
      </c>
      <c r="T225" s="202">
        <f>S225*H225</f>
        <v>0</v>
      </c>
      <c r="AR225" s="24" t="s">
        <v>222</v>
      </c>
      <c r="AT225" s="24" t="s">
        <v>143</v>
      </c>
      <c r="AU225" s="24" t="s">
        <v>82</v>
      </c>
      <c r="AY225" s="24" t="s">
        <v>140</v>
      </c>
      <c r="BE225" s="203">
        <f>IF(N225="základní",J225,0)</f>
        <v>0</v>
      </c>
      <c r="BF225" s="203">
        <f>IF(N225="snížená",J225,0)</f>
        <v>0</v>
      </c>
      <c r="BG225" s="203">
        <f>IF(N225="zákl. přenesená",J225,0)</f>
        <v>0</v>
      </c>
      <c r="BH225" s="203">
        <f>IF(N225="sníž. přenesená",J225,0)</f>
        <v>0</v>
      </c>
      <c r="BI225" s="203">
        <f>IF(N225="nulová",J225,0)</f>
        <v>0</v>
      </c>
      <c r="BJ225" s="24" t="s">
        <v>80</v>
      </c>
      <c r="BK225" s="203">
        <f>ROUND(I225*H225,2)</f>
        <v>0</v>
      </c>
      <c r="BL225" s="24" t="s">
        <v>222</v>
      </c>
      <c r="BM225" s="24" t="s">
        <v>445</v>
      </c>
    </row>
    <row r="226" spans="2:65" s="1" customFormat="1" ht="16.5" customHeight="1">
      <c r="B226" s="41"/>
      <c r="C226" s="192" t="s">
        <v>446</v>
      </c>
      <c r="D226" s="192" t="s">
        <v>143</v>
      </c>
      <c r="E226" s="193" t="s">
        <v>447</v>
      </c>
      <c r="F226" s="194" t="s">
        <v>448</v>
      </c>
      <c r="G226" s="195" t="s">
        <v>449</v>
      </c>
      <c r="H226" s="196">
        <v>1</v>
      </c>
      <c r="I226" s="197"/>
      <c r="J226" s="198">
        <f>ROUND(I226*H226,2)</f>
        <v>0</v>
      </c>
      <c r="K226" s="194" t="s">
        <v>21</v>
      </c>
      <c r="L226" s="61"/>
      <c r="M226" s="199" t="s">
        <v>21</v>
      </c>
      <c r="N226" s="200" t="s">
        <v>43</v>
      </c>
      <c r="O226" s="42"/>
      <c r="P226" s="201">
        <f>O226*H226</f>
        <v>0</v>
      </c>
      <c r="Q226" s="201">
        <v>0</v>
      </c>
      <c r="R226" s="201">
        <f>Q226*H226</f>
        <v>0</v>
      </c>
      <c r="S226" s="201">
        <v>3.81E-3</v>
      </c>
      <c r="T226" s="202">
        <f>S226*H226</f>
        <v>3.81E-3</v>
      </c>
      <c r="AR226" s="24" t="s">
        <v>222</v>
      </c>
      <c r="AT226" s="24" t="s">
        <v>143</v>
      </c>
      <c r="AU226" s="24" t="s">
        <v>82</v>
      </c>
      <c r="AY226" s="24" t="s">
        <v>140</v>
      </c>
      <c r="BE226" s="203">
        <f>IF(N226="základní",J226,0)</f>
        <v>0</v>
      </c>
      <c r="BF226" s="203">
        <f>IF(N226="snížená",J226,0)</f>
        <v>0</v>
      </c>
      <c r="BG226" s="203">
        <f>IF(N226="zákl. přenesená",J226,0)</f>
        <v>0</v>
      </c>
      <c r="BH226" s="203">
        <f>IF(N226="sníž. přenesená",J226,0)</f>
        <v>0</v>
      </c>
      <c r="BI226" s="203">
        <f>IF(N226="nulová",J226,0)</f>
        <v>0</v>
      </c>
      <c r="BJ226" s="24" t="s">
        <v>80</v>
      </c>
      <c r="BK226" s="203">
        <f>ROUND(I226*H226,2)</f>
        <v>0</v>
      </c>
      <c r="BL226" s="24" t="s">
        <v>222</v>
      </c>
      <c r="BM226" s="24" t="s">
        <v>450</v>
      </c>
    </row>
    <row r="227" spans="2:65" s="1" customFormat="1" ht="16.5" customHeight="1">
      <c r="B227" s="41"/>
      <c r="C227" s="192" t="s">
        <v>451</v>
      </c>
      <c r="D227" s="192" t="s">
        <v>143</v>
      </c>
      <c r="E227" s="193" t="s">
        <v>452</v>
      </c>
      <c r="F227" s="194" t="s">
        <v>453</v>
      </c>
      <c r="G227" s="195" t="s">
        <v>191</v>
      </c>
      <c r="H227" s="196">
        <v>7.2</v>
      </c>
      <c r="I227" s="197"/>
      <c r="J227" s="198">
        <f>ROUND(I227*H227,2)</f>
        <v>0</v>
      </c>
      <c r="K227" s="194" t="s">
        <v>21</v>
      </c>
      <c r="L227" s="61"/>
      <c r="M227" s="199" t="s">
        <v>21</v>
      </c>
      <c r="N227" s="200" t="s">
        <v>43</v>
      </c>
      <c r="O227" s="42"/>
      <c r="P227" s="201">
        <f>O227*H227</f>
        <v>0</v>
      </c>
      <c r="Q227" s="201">
        <v>0</v>
      </c>
      <c r="R227" s="201">
        <f>Q227*H227</f>
        <v>0</v>
      </c>
      <c r="S227" s="201">
        <v>0</v>
      </c>
      <c r="T227" s="202">
        <f>S227*H227</f>
        <v>0</v>
      </c>
      <c r="AR227" s="24" t="s">
        <v>222</v>
      </c>
      <c r="AT227" s="24" t="s">
        <v>143</v>
      </c>
      <c r="AU227" s="24" t="s">
        <v>82</v>
      </c>
      <c r="AY227" s="24" t="s">
        <v>140</v>
      </c>
      <c r="BE227" s="203">
        <f>IF(N227="základní",J227,0)</f>
        <v>0</v>
      </c>
      <c r="BF227" s="203">
        <f>IF(N227="snížená",J227,0)</f>
        <v>0</v>
      </c>
      <c r="BG227" s="203">
        <f>IF(N227="zákl. přenesená",J227,0)</f>
        <v>0</v>
      </c>
      <c r="BH227" s="203">
        <f>IF(N227="sníž. přenesená",J227,0)</f>
        <v>0</v>
      </c>
      <c r="BI227" s="203">
        <f>IF(N227="nulová",J227,0)</f>
        <v>0</v>
      </c>
      <c r="BJ227" s="24" t="s">
        <v>80</v>
      </c>
      <c r="BK227" s="203">
        <f>ROUND(I227*H227,2)</f>
        <v>0</v>
      </c>
      <c r="BL227" s="24" t="s">
        <v>222</v>
      </c>
      <c r="BM227" s="24" t="s">
        <v>454</v>
      </c>
    </row>
    <row r="228" spans="2:65" s="11" customFormat="1" ht="13.5">
      <c r="B228" s="204"/>
      <c r="C228" s="205"/>
      <c r="D228" s="206" t="s">
        <v>150</v>
      </c>
      <c r="E228" s="207" t="s">
        <v>21</v>
      </c>
      <c r="F228" s="208" t="s">
        <v>455</v>
      </c>
      <c r="G228" s="205"/>
      <c r="H228" s="209">
        <v>7.2</v>
      </c>
      <c r="I228" s="210"/>
      <c r="J228" s="205"/>
      <c r="K228" s="205"/>
      <c r="L228" s="211"/>
      <c r="M228" s="212"/>
      <c r="N228" s="213"/>
      <c r="O228" s="213"/>
      <c r="P228" s="213"/>
      <c r="Q228" s="213"/>
      <c r="R228" s="213"/>
      <c r="S228" s="213"/>
      <c r="T228" s="214"/>
      <c r="AT228" s="215" t="s">
        <v>150</v>
      </c>
      <c r="AU228" s="215" t="s">
        <v>82</v>
      </c>
      <c r="AV228" s="11" t="s">
        <v>82</v>
      </c>
      <c r="AW228" s="11" t="s">
        <v>35</v>
      </c>
      <c r="AX228" s="11" t="s">
        <v>80</v>
      </c>
      <c r="AY228" s="215" t="s">
        <v>140</v>
      </c>
    </row>
    <row r="229" spans="2:65" s="1" customFormat="1" ht="25.5" customHeight="1">
      <c r="B229" s="41"/>
      <c r="C229" s="192" t="s">
        <v>456</v>
      </c>
      <c r="D229" s="192" t="s">
        <v>143</v>
      </c>
      <c r="E229" s="193" t="s">
        <v>457</v>
      </c>
      <c r="F229" s="194" t="s">
        <v>458</v>
      </c>
      <c r="G229" s="195" t="s">
        <v>399</v>
      </c>
      <c r="H229" s="247"/>
      <c r="I229" s="197"/>
      <c r="J229" s="198">
        <f>ROUND(I229*H229,2)</f>
        <v>0</v>
      </c>
      <c r="K229" s="194" t="s">
        <v>147</v>
      </c>
      <c r="L229" s="61"/>
      <c r="M229" s="199" t="s">
        <v>21</v>
      </c>
      <c r="N229" s="200" t="s">
        <v>43</v>
      </c>
      <c r="O229" s="42"/>
      <c r="P229" s="201">
        <f>O229*H229</f>
        <v>0</v>
      </c>
      <c r="Q229" s="201">
        <v>0</v>
      </c>
      <c r="R229" s="201">
        <f>Q229*H229</f>
        <v>0</v>
      </c>
      <c r="S229" s="201">
        <v>0</v>
      </c>
      <c r="T229" s="202">
        <f>S229*H229</f>
        <v>0</v>
      </c>
      <c r="AR229" s="24" t="s">
        <v>222</v>
      </c>
      <c r="AT229" s="24" t="s">
        <v>143</v>
      </c>
      <c r="AU229" s="24" t="s">
        <v>82</v>
      </c>
      <c r="AY229" s="24" t="s">
        <v>140</v>
      </c>
      <c r="BE229" s="203">
        <f>IF(N229="základní",J229,0)</f>
        <v>0</v>
      </c>
      <c r="BF229" s="203">
        <f>IF(N229="snížená",J229,0)</f>
        <v>0</v>
      </c>
      <c r="BG229" s="203">
        <f>IF(N229="zákl. přenesená",J229,0)</f>
        <v>0</v>
      </c>
      <c r="BH229" s="203">
        <f>IF(N229="sníž. přenesená",J229,0)</f>
        <v>0</v>
      </c>
      <c r="BI229" s="203">
        <f>IF(N229="nulová",J229,0)</f>
        <v>0</v>
      </c>
      <c r="BJ229" s="24" t="s">
        <v>80</v>
      </c>
      <c r="BK229" s="203">
        <f>ROUND(I229*H229,2)</f>
        <v>0</v>
      </c>
      <c r="BL229" s="24" t="s">
        <v>222</v>
      </c>
      <c r="BM229" s="24" t="s">
        <v>459</v>
      </c>
    </row>
    <row r="230" spans="2:65" s="10" customFormat="1" ht="29.85" customHeight="1">
      <c r="B230" s="176"/>
      <c r="C230" s="177"/>
      <c r="D230" s="178" t="s">
        <v>71</v>
      </c>
      <c r="E230" s="190" t="s">
        <v>460</v>
      </c>
      <c r="F230" s="190" t="s">
        <v>461</v>
      </c>
      <c r="G230" s="177"/>
      <c r="H230" s="177"/>
      <c r="I230" s="180"/>
      <c r="J230" s="191">
        <f>BK230</f>
        <v>0</v>
      </c>
      <c r="K230" s="177"/>
      <c r="L230" s="182"/>
      <c r="M230" s="183"/>
      <c r="N230" s="184"/>
      <c r="O230" s="184"/>
      <c r="P230" s="185">
        <f>SUM(P231:P242)</f>
        <v>0</v>
      </c>
      <c r="Q230" s="184"/>
      <c r="R230" s="185">
        <f>SUM(R231:R242)</f>
        <v>0.40492052000000001</v>
      </c>
      <c r="S230" s="184"/>
      <c r="T230" s="186">
        <f>SUM(T231:T242)</f>
        <v>0</v>
      </c>
      <c r="AR230" s="187" t="s">
        <v>82</v>
      </c>
      <c r="AT230" s="188" t="s">
        <v>71</v>
      </c>
      <c r="AU230" s="188" t="s">
        <v>80</v>
      </c>
      <c r="AY230" s="187" t="s">
        <v>140</v>
      </c>
      <c r="BK230" s="189">
        <f>SUM(BK231:BK242)</f>
        <v>0</v>
      </c>
    </row>
    <row r="231" spans="2:65" s="1" customFormat="1" ht="25.5" customHeight="1">
      <c r="B231" s="41"/>
      <c r="C231" s="192" t="s">
        <v>462</v>
      </c>
      <c r="D231" s="192" t="s">
        <v>143</v>
      </c>
      <c r="E231" s="193" t="s">
        <v>463</v>
      </c>
      <c r="F231" s="194" t="s">
        <v>464</v>
      </c>
      <c r="G231" s="195" t="s">
        <v>158</v>
      </c>
      <c r="H231" s="196">
        <v>2.536</v>
      </c>
      <c r="I231" s="197"/>
      <c r="J231" s="198">
        <f>ROUND(I231*H231,2)</f>
        <v>0</v>
      </c>
      <c r="K231" s="194" t="s">
        <v>147</v>
      </c>
      <c r="L231" s="61"/>
      <c r="M231" s="199" t="s">
        <v>21</v>
      </c>
      <c r="N231" s="200" t="s">
        <v>43</v>
      </c>
      <c r="O231" s="42"/>
      <c r="P231" s="201">
        <f>O231*H231</f>
        <v>0</v>
      </c>
      <c r="Q231" s="201">
        <v>1E-4</v>
      </c>
      <c r="R231" s="201">
        <f>Q231*H231</f>
        <v>2.5360000000000004E-4</v>
      </c>
      <c r="S231" s="201">
        <v>0</v>
      </c>
      <c r="T231" s="202">
        <f>S231*H231</f>
        <v>0</v>
      </c>
      <c r="AR231" s="24" t="s">
        <v>222</v>
      </c>
      <c r="AT231" s="24" t="s">
        <v>143</v>
      </c>
      <c r="AU231" s="24" t="s">
        <v>82</v>
      </c>
      <c r="AY231" s="24" t="s">
        <v>140</v>
      </c>
      <c r="BE231" s="203">
        <f>IF(N231="základní",J231,0)</f>
        <v>0</v>
      </c>
      <c r="BF231" s="203">
        <f>IF(N231="snížená",J231,0)</f>
        <v>0</v>
      </c>
      <c r="BG231" s="203">
        <f>IF(N231="zákl. přenesená",J231,0)</f>
        <v>0</v>
      </c>
      <c r="BH231" s="203">
        <f>IF(N231="sníž. přenesená",J231,0)</f>
        <v>0</v>
      </c>
      <c r="BI231" s="203">
        <f>IF(N231="nulová",J231,0)</f>
        <v>0</v>
      </c>
      <c r="BJ231" s="24" t="s">
        <v>80</v>
      </c>
      <c r="BK231" s="203">
        <f>ROUND(I231*H231,2)</f>
        <v>0</v>
      </c>
      <c r="BL231" s="24" t="s">
        <v>222</v>
      </c>
      <c r="BM231" s="24" t="s">
        <v>465</v>
      </c>
    </row>
    <row r="232" spans="2:65" s="11" customFormat="1" ht="13.5">
      <c r="B232" s="204"/>
      <c r="C232" s="205"/>
      <c r="D232" s="206" t="s">
        <v>150</v>
      </c>
      <c r="E232" s="207" t="s">
        <v>21</v>
      </c>
      <c r="F232" s="208" t="s">
        <v>466</v>
      </c>
      <c r="G232" s="205"/>
      <c r="H232" s="209">
        <v>2.536</v>
      </c>
      <c r="I232" s="210"/>
      <c r="J232" s="205"/>
      <c r="K232" s="205"/>
      <c r="L232" s="211"/>
      <c r="M232" s="212"/>
      <c r="N232" s="213"/>
      <c r="O232" s="213"/>
      <c r="P232" s="213"/>
      <c r="Q232" s="213"/>
      <c r="R232" s="213"/>
      <c r="S232" s="213"/>
      <c r="T232" s="214"/>
      <c r="AT232" s="215" t="s">
        <v>150</v>
      </c>
      <c r="AU232" s="215" t="s">
        <v>82</v>
      </c>
      <c r="AV232" s="11" t="s">
        <v>82</v>
      </c>
      <c r="AW232" s="11" t="s">
        <v>35</v>
      </c>
      <c r="AX232" s="11" t="s">
        <v>80</v>
      </c>
      <c r="AY232" s="215" t="s">
        <v>140</v>
      </c>
    </row>
    <row r="233" spans="2:65" s="1" customFormat="1" ht="38.25" customHeight="1">
      <c r="B233" s="41"/>
      <c r="C233" s="192" t="s">
        <v>467</v>
      </c>
      <c r="D233" s="192" t="s">
        <v>143</v>
      </c>
      <c r="E233" s="193" t="s">
        <v>468</v>
      </c>
      <c r="F233" s="194" t="s">
        <v>469</v>
      </c>
      <c r="G233" s="195" t="s">
        <v>191</v>
      </c>
      <c r="H233" s="196">
        <v>3.17</v>
      </c>
      <c r="I233" s="197"/>
      <c r="J233" s="198">
        <f>ROUND(I233*H233,2)</f>
        <v>0</v>
      </c>
      <c r="K233" s="194" t="s">
        <v>147</v>
      </c>
      <c r="L233" s="61"/>
      <c r="M233" s="199" t="s">
        <v>21</v>
      </c>
      <c r="N233" s="200" t="s">
        <v>43</v>
      </c>
      <c r="O233" s="42"/>
      <c r="P233" s="201">
        <f>O233*H233</f>
        <v>0</v>
      </c>
      <c r="Q233" s="201">
        <v>5.2700000000000004E-3</v>
      </c>
      <c r="R233" s="201">
        <f>Q233*H233</f>
        <v>1.6705899999999999E-2</v>
      </c>
      <c r="S233" s="201">
        <v>0</v>
      </c>
      <c r="T233" s="202">
        <f>S233*H233</f>
        <v>0</v>
      </c>
      <c r="AR233" s="24" t="s">
        <v>222</v>
      </c>
      <c r="AT233" s="24" t="s">
        <v>143</v>
      </c>
      <c r="AU233" s="24" t="s">
        <v>82</v>
      </c>
      <c r="AY233" s="24" t="s">
        <v>140</v>
      </c>
      <c r="BE233" s="203">
        <f>IF(N233="základní",J233,0)</f>
        <v>0</v>
      </c>
      <c r="BF233" s="203">
        <f>IF(N233="snížená",J233,0)</f>
        <v>0</v>
      </c>
      <c r="BG233" s="203">
        <f>IF(N233="zákl. přenesená",J233,0)</f>
        <v>0</v>
      </c>
      <c r="BH233" s="203">
        <f>IF(N233="sníž. přenesená",J233,0)</f>
        <v>0</v>
      </c>
      <c r="BI233" s="203">
        <f>IF(N233="nulová",J233,0)</f>
        <v>0</v>
      </c>
      <c r="BJ233" s="24" t="s">
        <v>80</v>
      </c>
      <c r="BK233" s="203">
        <f>ROUND(I233*H233,2)</f>
        <v>0</v>
      </c>
      <c r="BL233" s="24" t="s">
        <v>222</v>
      </c>
      <c r="BM233" s="24" t="s">
        <v>470</v>
      </c>
    </row>
    <row r="234" spans="2:65" s="1" customFormat="1" ht="38.25" customHeight="1">
      <c r="B234" s="41"/>
      <c r="C234" s="192" t="s">
        <v>471</v>
      </c>
      <c r="D234" s="192" t="s">
        <v>143</v>
      </c>
      <c r="E234" s="193" t="s">
        <v>472</v>
      </c>
      <c r="F234" s="194" t="s">
        <v>473</v>
      </c>
      <c r="G234" s="195" t="s">
        <v>191</v>
      </c>
      <c r="H234" s="196">
        <v>3.17</v>
      </c>
      <c r="I234" s="197"/>
      <c r="J234" s="198">
        <f>ROUND(I234*H234,2)</f>
        <v>0</v>
      </c>
      <c r="K234" s="194" t="s">
        <v>147</v>
      </c>
      <c r="L234" s="61"/>
      <c r="M234" s="199" t="s">
        <v>21</v>
      </c>
      <c r="N234" s="200" t="s">
        <v>43</v>
      </c>
      <c r="O234" s="42"/>
      <c r="P234" s="201">
        <f>O234*H234</f>
        <v>0</v>
      </c>
      <c r="Q234" s="201">
        <v>8.6700000000000006E-3</v>
      </c>
      <c r="R234" s="201">
        <f>Q234*H234</f>
        <v>2.7483900000000002E-2</v>
      </c>
      <c r="S234" s="201">
        <v>0</v>
      </c>
      <c r="T234" s="202">
        <f>S234*H234</f>
        <v>0</v>
      </c>
      <c r="AR234" s="24" t="s">
        <v>222</v>
      </c>
      <c r="AT234" s="24" t="s">
        <v>143</v>
      </c>
      <c r="AU234" s="24" t="s">
        <v>82</v>
      </c>
      <c r="AY234" s="24" t="s">
        <v>140</v>
      </c>
      <c r="BE234" s="203">
        <f>IF(N234="základní",J234,0)</f>
        <v>0</v>
      </c>
      <c r="BF234" s="203">
        <f>IF(N234="snížená",J234,0)</f>
        <v>0</v>
      </c>
      <c r="BG234" s="203">
        <f>IF(N234="zákl. přenesená",J234,0)</f>
        <v>0</v>
      </c>
      <c r="BH234" s="203">
        <f>IF(N234="sníž. přenesená",J234,0)</f>
        <v>0</v>
      </c>
      <c r="BI234" s="203">
        <f>IF(N234="nulová",J234,0)</f>
        <v>0</v>
      </c>
      <c r="BJ234" s="24" t="s">
        <v>80</v>
      </c>
      <c r="BK234" s="203">
        <f>ROUND(I234*H234,2)</f>
        <v>0</v>
      </c>
      <c r="BL234" s="24" t="s">
        <v>222</v>
      </c>
      <c r="BM234" s="24" t="s">
        <v>474</v>
      </c>
    </row>
    <row r="235" spans="2:65" s="1" customFormat="1" ht="25.5" customHeight="1">
      <c r="B235" s="41"/>
      <c r="C235" s="192" t="s">
        <v>475</v>
      </c>
      <c r="D235" s="192" t="s">
        <v>143</v>
      </c>
      <c r="E235" s="193" t="s">
        <v>476</v>
      </c>
      <c r="F235" s="194" t="s">
        <v>477</v>
      </c>
      <c r="G235" s="195" t="s">
        <v>158</v>
      </c>
      <c r="H235" s="196">
        <v>10.167999999999999</v>
      </c>
      <c r="I235" s="197"/>
      <c r="J235" s="198">
        <f>ROUND(I235*H235,2)</f>
        <v>0</v>
      </c>
      <c r="K235" s="194" t="s">
        <v>147</v>
      </c>
      <c r="L235" s="61"/>
      <c r="M235" s="199" t="s">
        <v>21</v>
      </c>
      <c r="N235" s="200" t="s">
        <v>43</v>
      </c>
      <c r="O235" s="42"/>
      <c r="P235" s="201">
        <f>O235*H235</f>
        <v>0</v>
      </c>
      <c r="Q235" s="201">
        <v>1.874E-2</v>
      </c>
      <c r="R235" s="201">
        <f>Q235*H235</f>
        <v>0.19054831999999999</v>
      </c>
      <c r="S235" s="201">
        <v>0</v>
      </c>
      <c r="T235" s="202">
        <f>S235*H235</f>
        <v>0</v>
      </c>
      <c r="AR235" s="24" t="s">
        <v>222</v>
      </c>
      <c r="AT235" s="24" t="s">
        <v>143</v>
      </c>
      <c r="AU235" s="24" t="s">
        <v>82</v>
      </c>
      <c r="AY235" s="24" t="s">
        <v>140</v>
      </c>
      <c r="BE235" s="203">
        <f>IF(N235="základní",J235,0)</f>
        <v>0</v>
      </c>
      <c r="BF235" s="203">
        <f>IF(N235="snížená",J235,0)</f>
        <v>0</v>
      </c>
      <c r="BG235" s="203">
        <f>IF(N235="zákl. přenesená",J235,0)</f>
        <v>0</v>
      </c>
      <c r="BH235" s="203">
        <f>IF(N235="sníž. přenesená",J235,0)</f>
        <v>0</v>
      </c>
      <c r="BI235" s="203">
        <f>IF(N235="nulová",J235,0)</f>
        <v>0</v>
      </c>
      <c r="BJ235" s="24" t="s">
        <v>80</v>
      </c>
      <c r="BK235" s="203">
        <f>ROUND(I235*H235,2)</f>
        <v>0</v>
      </c>
      <c r="BL235" s="24" t="s">
        <v>222</v>
      </c>
      <c r="BM235" s="24" t="s">
        <v>478</v>
      </c>
    </row>
    <row r="236" spans="2:65" s="11" customFormat="1" ht="13.5">
      <c r="B236" s="204"/>
      <c r="C236" s="205"/>
      <c r="D236" s="206" t="s">
        <v>150</v>
      </c>
      <c r="E236" s="207" t="s">
        <v>21</v>
      </c>
      <c r="F236" s="208" t="s">
        <v>479</v>
      </c>
      <c r="G236" s="205"/>
      <c r="H236" s="209">
        <v>4.5510000000000002</v>
      </c>
      <c r="I236" s="210"/>
      <c r="J236" s="205"/>
      <c r="K236" s="205"/>
      <c r="L236" s="211"/>
      <c r="M236" s="212"/>
      <c r="N236" s="213"/>
      <c r="O236" s="213"/>
      <c r="P236" s="213"/>
      <c r="Q236" s="213"/>
      <c r="R236" s="213"/>
      <c r="S236" s="213"/>
      <c r="T236" s="214"/>
      <c r="AT236" s="215" t="s">
        <v>150</v>
      </c>
      <c r="AU236" s="215" t="s">
        <v>82</v>
      </c>
      <c r="AV236" s="11" t="s">
        <v>82</v>
      </c>
      <c r="AW236" s="11" t="s">
        <v>35</v>
      </c>
      <c r="AX236" s="11" t="s">
        <v>72</v>
      </c>
      <c r="AY236" s="215" t="s">
        <v>140</v>
      </c>
    </row>
    <row r="237" spans="2:65" s="11" customFormat="1" ht="13.5">
      <c r="B237" s="204"/>
      <c r="C237" s="205"/>
      <c r="D237" s="206" t="s">
        <v>150</v>
      </c>
      <c r="E237" s="207" t="s">
        <v>21</v>
      </c>
      <c r="F237" s="208" t="s">
        <v>480</v>
      </c>
      <c r="G237" s="205"/>
      <c r="H237" s="209">
        <v>5.617</v>
      </c>
      <c r="I237" s="210"/>
      <c r="J237" s="205"/>
      <c r="K237" s="205"/>
      <c r="L237" s="211"/>
      <c r="M237" s="212"/>
      <c r="N237" s="213"/>
      <c r="O237" s="213"/>
      <c r="P237" s="213"/>
      <c r="Q237" s="213"/>
      <c r="R237" s="213"/>
      <c r="S237" s="213"/>
      <c r="T237" s="214"/>
      <c r="AT237" s="215" t="s">
        <v>150</v>
      </c>
      <c r="AU237" s="215" t="s">
        <v>82</v>
      </c>
      <c r="AV237" s="11" t="s">
        <v>82</v>
      </c>
      <c r="AW237" s="11" t="s">
        <v>35</v>
      </c>
      <c r="AX237" s="11" t="s">
        <v>72</v>
      </c>
      <c r="AY237" s="215" t="s">
        <v>140</v>
      </c>
    </row>
    <row r="238" spans="2:65" s="12" customFormat="1" ht="13.5">
      <c r="B238" s="216"/>
      <c r="C238" s="217"/>
      <c r="D238" s="206" t="s">
        <v>150</v>
      </c>
      <c r="E238" s="218" t="s">
        <v>21</v>
      </c>
      <c r="F238" s="219" t="s">
        <v>176</v>
      </c>
      <c r="G238" s="217"/>
      <c r="H238" s="220">
        <v>10.167999999999999</v>
      </c>
      <c r="I238" s="221"/>
      <c r="J238" s="217"/>
      <c r="K238" s="217"/>
      <c r="L238" s="222"/>
      <c r="M238" s="223"/>
      <c r="N238" s="224"/>
      <c r="O238" s="224"/>
      <c r="P238" s="224"/>
      <c r="Q238" s="224"/>
      <c r="R238" s="224"/>
      <c r="S238" s="224"/>
      <c r="T238" s="225"/>
      <c r="AT238" s="226" t="s">
        <v>150</v>
      </c>
      <c r="AU238" s="226" t="s">
        <v>82</v>
      </c>
      <c r="AV238" s="12" t="s">
        <v>148</v>
      </c>
      <c r="AW238" s="12" t="s">
        <v>35</v>
      </c>
      <c r="AX238" s="12" t="s">
        <v>80</v>
      </c>
      <c r="AY238" s="226" t="s">
        <v>140</v>
      </c>
    </row>
    <row r="239" spans="2:65" s="1" customFormat="1" ht="38.25" customHeight="1">
      <c r="B239" s="41"/>
      <c r="C239" s="192" t="s">
        <v>481</v>
      </c>
      <c r="D239" s="192" t="s">
        <v>143</v>
      </c>
      <c r="E239" s="193" t="s">
        <v>482</v>
      </c>
      <c r="F239" s="194" t="s">
        <v>483</v>
      </c>
      <c r="G239" s="195" t="s">
        <v>250</v>
      </c>
      <c r="H239" s="196">
        <v>4</v>
      </c>
      <c r="I239" s="197"/>
      <c r="J239" s="198">
        <f>ROUND(I239*H239,2)</f>
        <v>0</v>
      </c>
      <c r="K239" s="194" t="s">
        <v>147</v>
      </c>
      <c r="L239" s="61"/>
      <c r="M239" s="199" t="s">
        <v>21</v>
      </c>
      <c r="N239" s="200" t="s">
        <v>43</v>
      </c>
      <c r="O239" s="42"/>
      <c r="P239" s="201">
        <f>O239*H239</f>
        <v>0</v>
      </c>
      <c r="Q239" s="201">
        <v>2.8369999999999999E-2</v>
      </c>
      <c r="R239" s="201">
        <f>Q239*H239</f>
        <v>0.11348</v>
      </c>
      <c r="S239" s="201">
        <v>0</v>
      </c>
      <c r="T239" s="202">
        <f>S239*H239</f>
        <v>0</v>
      </c>
      <c r="AR239" s="24" t="s">
        <v>222</v>
      </c>
      <c r="AT239" s="24" t="s">
        <v>143</v>
      </c>
      <c r="AU239" s="24" t="s">
        <v>82</v>
      </c>
      <c r="AY239" s="24" t="s">
        <v>140</v>
      </c>
      <c r="BE239" s="203">
        <f>IF(N239="základní",J239,0)</f>
        <v>0</v>
      </c>
      <c r="BF239" s="203">
        <f>IF(N239="snížená",J239,0)</f>
        <v>0</v>
      </c>
      <c r="BG239" s="203">
        <f>IF(N239="zákl. přenesená",J239,0)</f>
        <v>0</v>
      </c>
      <c r="BH239" s="203">
        <f>IF(N239="sníž. přenesená",J239,0)</f>
        <v>0</v>
      </c>
      <c r="BI239" s="203">
        <f>IF(N239="nulová",J239,0)</f>
        <v>0</v>
      </c>
      <c r="BJ239" s="24" t="s">
        <v>80</v>
      </c>
      <c r="BK239" s="203">
        <f>ROUND(I239*H239,2)</f>
        <v>0</v>
      </c>
      <c r="BL239" s="24" t="s">
        <v>222</v>
      </c>
      <c r="BM239" s="24" t="s">
        <v>484</v>
      </c>
    </row>
    <row r="240" spans="2:65" s="1" customFormat="1" ht="25.5" customHeight="1">
      <c r="B240" s="41"/>
      <c r="C240" s="192" t="s">
        <v>485</v>
      </c>
      <c r="D240" s="192" t="s">
        <v>143</v>
      </c>
      <c r="E240" s="193" t="s">
        <v>486</v>
      </c>
      <c r="F240" s="194" t="s">
        <v>487</v>
      </c>
      <c r="G240" s="195" t="s">
        <v>158</v>
      </c>
      <c r="H240" s="196">
        <v>1.64</v>
      </c>
      <c r="I240" s="197"/>
      <c r="J240" s="198">
        <f>ROUND(I240*H240,2)</f>
        <v>0</v>
      </c>
      <c r="K240" s="194" t="s">
        <v>147</v>
      </c>
      <c r="L240" s="61"/>
      <c r="M240" s="199" t="s">
        <v>21</v>
      </c>
      <c r="N240" s="200" t="s">
        <v>43</v>
      </c>
      <c r="O240" s="42"/>
      <c r="P240" s="201">
        <f>O240*H240</f>
        <v>0</v>
      </c>
      <c r="Q240" s="201">
        <v>3.4419999999999999E-2</v>
      </c>
      <c r="R240" s="201">
        <f>Q240*H240</f>
        <v>5.6448799999999993E-2</v>
      </c>
      <c r="S240" s="201">
        <v>0</v>
      </c>
      <c r="T240" s="202">
        <f>S240*H240</f>
        <v>0</v>
      </c>
      <c r="AR240" s="24" t="s">
        <v>222</v>
      </c>
      <c r="AT240" s="24" t="s">
        <v>143</v>
      </c>
      <c r="AU240" s="24" t="s">
        <v>82</v>
      </c>
      <c r="AY240" s="24" t="s">
        <v>140</v>
      </c>
      <c r="BE240" s="203">
        <f>IF(N240="základní",J240,0)</f>
        <v>0</v>
      </c>
      <c r="BF240" s="203">
        <f>IF(N240="snížená",J240,0)</f>
        <v>0</v>
      </c>
      <c r="BG240" s="203">
        <f>IF(N240="zákl. přenesená",J240,0)</f>
        <v>0</v>
      </c>
      <c r="BH240" s="203">
        <f>IF(N240="sníž. přenesená",J240,0)</f>
        <v>0</v>
      </c>
      <c r="BI240" s="203">
        <f>IF(N240="nulová",J240,0)</f>
        <v>0</v>
      </c>
      <c r="BJ240" s="24" t="s">
        <v>80</v>
      </c>
      <c r="BK240" s="203">
        <f>ROUND(I240*H240,2)</f>
        <v>0</v>
      </c>
      <c r="BL240" s="24" t="s">
        <v>222</v>
      </c>
      <c r="BM240" s="24" t="s">
        <v>488</v>
      </c>
    </row>
    <row r="241" spans="2:65" s="11" customFormat="1" ht="13.5">
      <c r="B241" s="204"/>
      <c r="C241" s="205"/>
      <c r="D241" s="206" t="s">
        <v>150</v>
      </c>
      <c r="E241" s="207" t="s">
        <v>21</v>
      </c>
      <c r="F241" s="208" t="s">
        <v>489</v>
      </c>
      <c r="G241" s="205"/>
      <c r="H241" s="209">
        <v>1.64</v>
      </c>
      <c r="I241" s="210"/>
      <c r="J241" s="205"/>
      <c r="K241" s="205"/>
      <c r="L241" s="211"/>
      <c r="M241" s="212"/>
      <c r="N241" s="213"/>
      <c r="O241" s="213"/>
      <c r="P241" s="213"/>
      <c r="Q241" s="213"/>
      <c r="R241" s="213"/>
      <c r="S241" s="213"/>
      <c r="T241" s="214"/>
      <c r="AT241" s="215" t="s">
        <v>150</v>
      </c>
      <c r="AU241" s="215" t="s">
        <v>82</v>
      </c>
      <c r="AV241" s="11" t="s">
        <v>82</v>
      </c>
      <c r="AW241" s="11" t="s">
        <v>35</v>
      </c>
      <c r="AX241" s="11" t="s">
        <v>80</v>
      </c>
      <c r="AY241" s="215" t="s">
        <v>140</v>
      </c>
    </row>
    <row r="242" spans="2:65" s="1" customFormat="1" ht="38.25" customHeight="1">
      <c r="B242" s="41"/>
      <c r="C242" s="192" t="s">
        <v>490</v>
      </c>
      <c r="D242" s="192" t="s">
        <v>143</v>
      </c>
      <c r="E242" s="193" t="s">
        <v>491</v>
      </c>
      <c r="F242" s="194" t="s">
        <v>492</v>
      </c>
      <c r="G242" s="195" t="s">
        <v>399</v>
      </c>
      <c r="H242" s="247"/>
      <c r="I242" s="197"/>
      <c r="J242" s="198">
        <f>ROUND(I242*H242,2)</f>
        <v>0</v>
      </c>
      <c r="K242" s="194" t="s">
        <v>147</v>
      </c>
      <c r="L242" s="61"/>
      <c r="M242" s="199" t="s">
        <v>21</v>
      </c>
      <c r="N242" s="200" t="s">
        <v>43</v>
      </c>
      <c r="O242" s="42"/>
      <c r="P242" s="201">
        <f>O242*H242</f>
        <v>0</v>
      </c>
      <c r="Q242" s="201">
        <v>0</v>
      </c>
      <c r="R242" s="201">
        <f>Q242*H242</f>
        <v>0</v>
      </c>
      <c r="S242" s="201">
        <v>0</v>
      </c>
      <c r="T242" s="202">
        <f>S242*H242</f>
        <v>0</v>
      </c>
      <c r="AR242" s="24" t="s">
        <v>222</v>
      </c>
      <c r="AT242" s="24" t="s">
        <v>143</v>
      </c>
      <c r="AU242" s="24" t="s">
        <v>82</v>
      </c>
      <c r="AY242" s="24" t="s">
        <v>140</v>
      </c>
      <c r="BE242" s="203">
        <f>IF(N242="základní",J242,0)</f>
        <v>0</v>
      </c>
      <c r="BF242" s="203">
        <f>IF(N242="snížená",J242,0)</f>
        <v>0</v>
      </c>
      <c r="BG242" s="203">
        <f>IF(N242="zákl. přenesená",J242,0)</f>
        <v>0</v>
      </c>
      <c r="BH242" s="203">
        <f>IF(N242="sníž. přenesená",J242,0)</f>
        <v>0</v>
      </c>
      <c r="BI242" s="203">
        <f>IF(N242="nulová",J242,0)</f>
        <v>0</v>
      </c>
      <c r="BJ242" s="24" t="s">
        <v>80</v>
      </c>
      <c r="BK242" s="203">
        <f>ROUND(I242*H242,2)</f>
        <v>0</v>
      </c>
      <c r="BL242" s="24" t="s">
        <v>222</v>
      </c>
      <c r="BM242" s="24" t="s">
        <v>493</v>
      </c>
    </row>
    <row r="243" spans="2:65" s="10" customFormat="1" ht="29.85" customHeight="1">
      <c r="B243" s="176"/>
      <c r="C243" s="177"/>
      <c r="D243" s="178" t="s">
        <v>71</v>
      </c>
      <c r="E243" s="190" t="s">
        <v>494</v>
      </c>
      <c r="F243" s="190" t="s">
        <v>495</v>
      </c>
      <c r="G243" s="177"/>
      <c r="H243" s="177"/>
      <c r="I243" s="180"/>
      <c r="J243" s="191">
        <f>BK243</f>
        <v>0</v>
      </c>
      <c r="K243" s="177"/>
      <c r="L243" s="182"/>
      <c r="M243" s="183"/>
      <c r="N243" s="184"/>
      <c r="O243" s="184"/>
      <c r="P243" s="185">
        <f>SUM(P244:P254)</f>
        <v>0</v>
      </c>
      <c r="Q243" s="184"/>
      <c r="R243" s="185">
        <f>SUM(R244:R254)</f>
        <v>0.14162</v>
      </c>
      <c r="S243" s="184"/>
      <c r="T243" s="186">
        <f>SUM(T244:T254)</f>
        <v>0</v>
      </c>
      <c r="AR243" s="187" t="s">
        <v>82</v>
      </c>
      <c r="AT243" s="188" t="s">
        <v>71</v>
      </c>
      <c r="AU243" s="188" t="s">
        <v>80</v>
      </c>
      <c r="AY243" s="187" t="s">
        <v>140</v>
      </c>
      <c r="BK243" s="189">
        <f>SUM(BK244:BK254)</f>
        <v>0</v>
      </c>
    </row>
    <row r="244" spans="2:65" s="1" customFormat="1" ht="25.5" customHeight="1">
      <c r="B244" s="41"/>
      <c r="C244" s="192" t="s">
        <v>496</v>
      </c>
      <c r="D244" s="192" t="s">
        <v>143</v>
      </c>
      <c r="E244" s="193" t="s">
        <v>497</v>
      </c>
      <c r="F244" s="194" t="s">
        <v>498</v>
      </c>
      <c r="G244" s="195" t="s">
        <v>250</v>
      </c>
      <c r="H244" s="196">
        <v>3</v>
      </c>
      <c r="I244" s="197"/>
      <c r="J244" s="198">
        <f t="shared" ref="J244:J254" si="10">ROUND(I244*H244,2)</f>
        <v>0</v>
      </c>
      <c r="K244" s="194" t="s">
        <v>147</v>
      </c>
      <c r="L244" s="61"/>
      <c r="M244" s="199" t="s">
        <v>21</v>
      </c>
      <c r="N244" s="200" t="s">
        <v>43</v>
      </c>
      <c r="O244" s="42"/>
      <c r="P244" s="201">
        <f t="shared" ref="P244:P254" si="11">O244*H244</f>
        <v>0</v>
      </c>
      <c r="Q244" s="201">
        <v>0</v>
      </c>
      <c r="R244" s="201">
        <f t="shared" ref="R244:R254" si="12">Q244*H244</f>
        <v>0</v>
      </c>
      <c r="S244" s="201">
        <v>0</v>
      </c>
      <c r="T244" s="202">
        <f t="shared" ref="T244:T254" si="13">S244*H244</f>
        <v>0</v>
      </c>
      <c r="AR244" s="24" t="s">
        <v>222</v>
      </c>
      <c r="AT244" s="24" t="s">
        <v>143</v>
      </c>
      <c r="AU244" s="24" t="s">
        <v>82</v>
      </c>
      <c r="AY244" s="24" t="s">
        <v>140</v>
      </c>
      <c r="BE244" s="203">
        <f t="shared" ref="BE244:BE254" si="14">IF(N244="základní",J244,0)</f>
        <v>0</v>
      </c>
      <c r="BF244" s="203">
        <f t="shared" ref="BF244:BF254" si="15">IF(N244="snížená",J244,0)</f>
        <v>0</v>
      </c>
      <c r="BG244" s="203">
        <f t="shared" ref="BG244:BG254" si="16">IF(N244="zákl. přenesená",J244,0)</f>
        <v>0</v>
      </c>
      <c r="BH244" s="203">
        <f t="shared" ref="BH244:BH254" si="17">IF(N244="sníž. přenesená",J244,0)</f>
        <v>0</v>
      </c>
      <c r="BI244" s="203">
        <f t="shared" ref="BI244:BI254" si="18">IF(N244="nulová",J244,0)</f>
        <v>0</v>
      </c>
      <c r="BJ244" s="24" t="s">
        <v>80</v>
      </c>
      <c r="BK244" s="203">
        <f t="shared" ref="BK244:BK254" si="19">ROUND(I244*H244,2)</f>
        <v>0</v>
      </c>
      <c r="BL244" s="24" t="s">
        <v>222</v>
      </c>
      <c r="BM244" s="24" t="s">
        <v>499</v>
      </c>
    </row>
    <row r="245" spans="2:65" s="1" customFormat="1" ht="16.5" customHeight="1">
      <c r="B245" s="41"/>
      <c r="C245" s="237" t="s">
        <v>500</v>
      </c>
      <c r="D245" s="237" t="s">
        <v>290</v>
      </c>
      <c r="E245" s="238" t="s">
        <v>501</v>
      </c>
      <c r="F245" s="239" t="s">
        <v>502</v>
      </c>
      <c r="G245" s="240" t="s">
        <v>250</v>
      </c>
      <c r="H245" s="241">
        <v>3</v>
      </c>
      <c r="I245" s="242"/>
      <c r="J245" s="243">
        <f t="shared" si="10"/>
        <v>0</v>
      </c>
      <c r="K245" s="239" t="s">
        <v>21</v>
      </c>
      <c r="L245" s="244"/>
      <c r="M245" s="245" t="s">
        <v>21</v>
      </c>
      <c r="N245" s="246" t="s">
        <v>43</v>
      </c>
      <c r="O245" s="42"/>
      <c r="P245" s="201">
        <f t="shared" si="11"/>
        <v>0</v>
      </c>
      <c r="Q245" s="201">
        <v>2.5000000000000001E-2</v>
      </c>
      <c r="R245" s="201">
        <f t="shared" si="12"/>
        <v>7.5000000000000011E-2</v>
      </c>
      <c r="S245" s="201">
        <v>0</v>
      </c>
      <c r="T245" s="202">
        <f t="shared" si="13"/>
        <v>0</v>
      </c>
      <c r="AR245" s="24" t="s">
        <v>307</v>
      </c>
      <c r="AT245" s="24" t="s">
        <v>290</v>
      </c>
      <c r="AU245" s="24" t="s">
        <v>82</v>
      </c>
      <c r="AY245" s="24" t="s">
        <v>140</v>
      </c>
      <c r="BE245" s="203">
        <f t="shared" si="14"/>
        <v>0</v>
      </c>
      <c r="BF245" s="203">
        <f t="shared" si="15"/>
        <v>0</v>
      </c>
      <c r="BG245" s="203">
        <f t="shared" si="16"/>
        <v>0</v>
      </c>
      <c r="BH245" s="203">
        <f t="shared" si="17"/>
        <v>0</v>
      </c>
      <c r="BI245" s="203">
        <f t="shared" si="18"/>
        <v>0</v>
      </c>
      <c r="BJ245" s="24" t="s">
        <v>80</v>
      </c>
      <c r="BK245" s="203">
        <f t="shared" si="19"/>
        <v>0</v>
      </c>
      <c r="BL245" s="24" t="s">
        <v>222</v>
      </c>
      <c r="BM245" s="24" t="s">
        <v>503</v>
      </c>
    </row>
    <row r="246" spans="2:65" s="1" customFormat="1" ht="25.5" customHeight="1">
      <c r="B246" s="41"/>
      <c r="C246" s="192" t="s">
        <v>504</v>
      </c>
      <c r="D246" s="192" t="s">
        <v>143</v>
      </c>
      <c r="E246" s="193" t="s">
        <v>505</v>
      </c>
      <c r="F246" s="194" t="s">
        <v>506</v>
      </c>
      <c r="G246" s="195" t="s">
        <v>250</v>
      </c>
      <c r="H246" s="196">
        <v>2</v>
      </c>
      <c r="I246" s="197"/>
      <c r="J246" s="198">
        <f t="shared" si="10"/>
        <v>0</v>
      </c>
      <c r="K246" s="194" t="s">
        <v>147</v>
      </c>
      <c r="L246" s="61"/>
      <c r="M246" s="199" t="s">
        <v>21</v>
      </c>
      <c r="N246" s="200" t="s">
        <v>43</v>
      </c>
      <c r="O246" s="42"/>
      <c r="P246" s="201">
        <f t="shared" si="11"/>
        <v>0</v>
      </c>
      <c r="Q246" s="201">
        <v>0</v>
      </c>
      <c r="R246" s="201">
        <f t="shared" si="12"/>
        <v>0</v>
      </c>
      <c r="S246" s="201">
        <v>0</v>
      </c>
      <c r="T246" s="202">
        <f t="shared" si="13"/>
        <v>0</v>
      </c>
      <c r="AR246" s="24" t="s">
        <v>222</v>
      </c>
      <c r="AT246" s="24" t="s">
        <v>143</v>
      </c>
      <c r="AU246" s="24" t="s">
        <v>82</v>
      </c>
      <c r="AY246" s="24" t="s">
        <v>140</v>
      </c>
      <c r="BE246" s="203">
        <f t="shared" si="14"/>
        <v>0</v>
      </c>
      <c r="BF246" s="203">
        <f t="shared" si="15"/>
        <v>0</v>
      </c>
      <c r="BG246" s="203">
        <f t="shared" si="16"/>
        <v>0</v>
      </c>
      <c r="BH246" s="203">
        <f t="shared" si="17"/>
        <v>0</v>
      </c>
      <c r="BI246" s="203">
        <f t="shared" si="18"/>
        <v>0</v>
      </c>
      <c r="BJ246" s="24" t="s">
        <v>80</v>
      </c>
      <c r="BK246" s="203">
        <f t="shared" si="19"/>
        <v>0</v>
      </c>
      <c r="BL246" s="24" t="s">
        <v>222</v>
      </c>
      <c r="BM246" s="24" t="s">
        <v>507</v>
      </c>
    </row>
    <row r="247" spans="2:65" s="1" customFormat="1" ht="16.5" customHeight="1">
      <c r="B247" s="41"/>
      <c r="C247" s="237" t="s">
        <v>508</v>
      </c>
      <c r="D247" s="237" t="s">
        <v>290</v>
      </c>
      <c r="E247" s="238" t="s">
        <v>509</v>
      </c>
      <c r="F247" s="239" t="s">
        <v>510</v>
      </c>
      <c r="G247" s="240" t="s">
        <v>250</v>
      </c>
      <c r="H247" s="241">
        <v>2</v>
      </c>
      <c r="I247" s="242"/>
      <c r="J247" s="243">
        <f t="shared" si="10"/>
        <v>0</v>
      </c>
      <c r="K247" s="239" t="s">
        <v>21</v>
      </c>
      <c r="L247" s="244"/>
      <c r="M247" s="245" t="s">
        <v>21</v>
      </c>
      <c r="N247" s="246" t="s">
        <v>43</v>
      </c>
      <c r="O247" s="42"/>
      <c r="P247" s="201">
        <f t="shared" si="11"/>
        <v>0</v>
      </c>
      <c r="Q247" s="201">
        <v>2.7E-2</v>
      </c>
      <c r="R247" s="201">
        <f t="shared" si="12"/>
        <v>5.3999999999999999E-2</v>
      </c>
      <c r="S247" s="201">
        <v>0</v>
      </c>
      <c r="T247" s="202">
        <f t="shared" si="13"/>
        <v>0</v>
      </c>
      <c r="AR247" s="24" t="s">
        <v>307</v>
      </c>
      <c r="AT247" s="24" t="s">
        <v>290</v>
      </c>
      <c r="AU247" s="24" t="s">
        <v>82</v>
      </c>
      <c r="AY247" s="24" t="s">
        <v>140</v>
      </c>
      <c r="BE247" s="203">
        <f t="shared" si="14"/>
        <v>0</v>
      </c>
      <c r="BF247" s="203">
        <f t="shared" si="15"/>
        <v>0</v>
      </c>
      <c r="BG247" s="203">
        <f t="shared" si="16"/>
        <v>0</v>
      </c>
      <c r="BH247" s="203">
        <f t="shared" si="17"/>
        <v>0</v>
      </c>
      <c r="BI247" s="203">
        <f t="shared" si="18"/>
        <v>0</v>
      </c>
      <c r="BJ247" s="24" t="s">
        <v>80</v>
      </c>
      <c r="BK247" s="203">
        <f t="shared" si="19"/>
        <v>0</v>
      </c>
      <c r="BL247" s="24" t="s">
        <v>222</v>
      </c>
      <c r="BM247" s="24" t="s">
        <v>511</v>
      </c>
    </row>
    <row r="248" spans="2:65" s="1" customFormat="1" ht="16.5" customHeight="1">
      <c r="B248" s="41"/>
      <c r="C248" s="192" t="s">
        <v>512</v>
      </c>
      <c r="D248" s="192" t="s">
        <v>143</v>
      </c>
      <c r="E248" s="193" t="s">
        <v>513</v>
      </c>
      <c r="F248" s="194" t="s">
        <v>514</v>
      </c>
      <c r="G248" s="195" t="s">
        <v>250</v>
      </c>
      <c r="H248" s="196">
        <v>5</v>
      </c>
      <c r="I248" s="197"/>
      <c r="J248" s="198">
        <f t="shared" si="10"/>
        <v>0</v>
      </c>
      <c r="K248" s="194" t="s">
        <v>147</v>
      </c>
      <c r="L248" s="61"/>
      <c r="M248" s="199" t="s">
        <v>21</v>
      </c>
      <c r="N248" s="200" t="s">
        <v>43</v>
      </c>
      <c r="O248" s="42"/>
      <c r="P248" s="201">
        <f t="shared" si="11"/>
        <v>0</v>
      </c>
      <c r="Q248" s="201">
        <v>0</v>
      </c>
      <c r="R248" s="201">
        <f t="shared" si="12"/>
        <v>0</v>
      </c>
      <c r="S248" s="201">
        <v>0</v>
      </c>
      <c r="T248" s="202">
        <f t="shared" si="13"/>
        <v>0</v>
      </c>
      <c r="AR248" s="24" t="s">
        <v>222</v>
      </c>
      <c r="AT248" s="24" t="s">
        <v>143</v>
      </c>
      <c r="AU248" s="24" t="s">
        <v>82</v>
      </c>
      <c r="AY248" s="24" t="s">
        <v>140</v>
      </c>
      <c r="BE248" s="203">
        <f t="shared" si="14"/>
        <v>0</v>
      </c>
      <c r="BF248" s="203">
        <f t="shared" si="15"/>
        <v>0</v>
      </c>
      <c r="BG248" s="203">
        <f t="shared" si="16"/>
        <v>0</v>
      </c>
      <c r="BH248" s="203">
        <f t="shared" si="17"/>
        <v>0</v>
      </c>
      <c r="BI248" s="203">
        <f t="shared" si="18"/>
        <v>0</v>
      </c>
      <c r="BJ248" s="24" t="s">
        <v>80</v>
      </c>
      <c r="BK248" s="203">
        <f t="shared" si="19"/>
        <v>0</v>
      </c>
      <c r="BL248" s="24" t="s">
        <v>222</v>
      </c>
      <c r="BM248" s="24" t="s">
        <v>515</v>
      </c>
    </row>
    <row r="249" spans="2:65" s="1" customFormat="1" ht="25.5" customHeight="1">
      <c r="B249" s="41"/>
      <c r="C249" s="237" t="s">
        <v>516</v>
      </c>
      <c r="D249" s="237" t="s">
        <v>290</v>
      </c>
      <c r="E249" s="238" t="s">
        <v>517</v>
      </c>
      <c r="F249" s="239" t="s">
        <v>518</v>
      </c>
      <c r="G249" s="240" t="s">
        <v>250</v>
      </c>
      <c r="H249" s="241">
        <v>5</v>
      </c>
      <c r="I249" s="242"/>
      <c r="J249" s="243">
        <f t="shared" si="10"/>
        <v>0</v>
      </c>
      <c r="K249" s="239" t="s">
        <v>147</v>
      </c>
      <c r="L249" s="244"/>
      <c r="M249" s="245" t="s">
        <v>21</v>
      </c>
      <c r="N249" s="246" t="s">
        <v>43</v>
      </c>
      <c r="O249" s="42"/>
      <c r="P249" s="201">
        <f t="shared" si="11"/>
        <v>0</v>
      </c>
      <c r="Q249" s="201">
        <v>1.1999999999999999E-3</v>
      </c>
      <c r="R249" s="201">
        <f t="shared" si="12"/>
        <v>5.9999999999999993E-3</v>
      </c>
      <c r="S249" s="201">
        <v>0</v>
      </c>
      <c r="T249" s="202">
        <f t="shared" si="13"/>
        <v>0</v>
      </c>
      <c r="AR249" s="24" t="s">
        <v>307</v>
      </c>
      <c r="AT249" s="24" t="s">
        <v>290</v>
      </c>
      <c r="AU249" s="24" t="s">
        <v>82</v>
      </c>
      <c r="AY249" s="24" t="s">
        <v>140</v>
      </c>
      <c r="BE249" s="203">
        <f t="shared" si="14"/>
        <v>0</v>
      </c>
      <c r="BF249" s="203">
        <f t="shared" si="15"/>
        <v>0</v>
      </c>
      <c r="BG249" s="203">
        <f t="shared" si="16"/>
        <v>0</v>
      </c>
      <c r="BH249" s="203">
        <f t="shared" si="17"/>
        <v>0</v>
      </c>
      <c r="BI249" s="203">
        <f t="shared" si="18"/>
        <v>0</v>
      </c>
      <c r="BJ249" s="24" t="s">
        <v>80</v>
      </c>
      <c r="BK249" s="203">
        <f t="shared" si="19"/>
        <v>0</v>
      </c>
      <c r="BL249" s="24" t="s">
        <v>222</v>
      </c>
      <c r="BM249" s="24" t="s">
        <v>519</v>
      </c>
    </row>
    <row r="250" spans="2:65" s="1" customFormat="1" ht="25.5" customHeight="1">
      <c r="B250" s="41"/>
      <c r="C250" s="192" t="s">
        <v>520</v>
      </c>
      <c r="D250" s="192" t="s">
        <v>143</v>
      </c>
      <c r="E250" s="193" t="s">
        <v>521</v>
      </c>
      <c r="F250" s="194" t="s">
        <v>522</v>
      </c>
      <c r="G250" s="195" t="s">
        <v>250</v>
      </c>
      <c r="H250" s="196">
        <v>2</v>
      </c>
      <c r="I250" s="197"/>
      <c r="J250" s="198">
        <f t="shared" si="10"/>
        <v>0</v>
      </c>
      <c r="K250" s="194" t="s">
        <v>147</v>
      </c>
      <c r="L250" s="61"/>
      <c r="M250" s="199" t="s">
        <v>21</v>
      </c>
      <c r="N250" s="200" t="s">
        <v>43</v>
      </c>
      <c r="O250" s="42"/>
      <c r="P250" s="201">
        <f t="shared" si="11"/>
        <v>0</v>
      </c>
      <c r="Q250" s="201">
        <v>0</v>
      </c>
      <c r="R250" s="201">
        <f t="shared" si="12"/>
        <v>0</v>
      </c>
      <c r="S250" s="201">
        <v>0</v>
      </c>
      <c r="T250" s="202">
        <f t="shared" si="13"/>
        <v>0</v>
      </c>
      <c r="AR250" s="24" t="s">
        <v>222</v>
      </c>
      <c r="AT250" s="24" t="s">
        <v>143</v>
      </c>
      <c r="AU250" s="24" t="s">
        <v>82</v>
      </c>
      <c r="AY250" s="24" t="s">
        <v>140</v>
      </c>
      <c r="BE250" s="203">
        <f t="shared" si="14"/>
        <v>0</v>
      </c>
      <c r="BF250" s="203">
        <f t="shared" si="15"/>
        <v>0</v>
      </c>
      <c r="BG250" s="203">
        <f t="shared" si="16"/>
        <v>0</v>
      </c>
      <c r="BH250" s="203">
        <f t="shared" si="17"/>
        <v>0</v>
      </c>
      <c r="BI250" s="203">
        <f t="shared" si="18"/>
        <v>0</v>
      </c>
      <c r="BJ250" s="24" t="s">
        <v>80</v>
      </c>
      <c r="BK250" s="203">
        <f t="shared" si="19"/>
        <v>0</v>
      </c>
      <c r="BL250" s="24" t="s">
        <v>222</v>
      </c>
      <c r="BM250" s="24" t="s">
        <v>523</v>
      </c>
    </row>
    <row r="251" spans="2:65" s="1" customFormat="1" ht="16.5" customHeight="1">
      <c r="B251" s="41"/>
      <c r="C251" s="237" t="s">
        <v>524</v>
      </c>
      <c r="D251" s="237" t="s">
        <v>290</v>
      </c>
      <c r="E251" s="238" t="s">
        <v>525</v>
      </c>
      <c r="F251" s="239" t="s">
        <v>526</v>
      </c>
      <c r="G251" s="240" t="s">
        <v>250</v>
      </c>
      <c r="H251" s="241">
        <v>2</v>
      </c>
      <c r="I251" s="242"/>
      <c r="J251" s="243">
        <f t="shared" si="10"/>
        <v>0</v>
      </c>
      <c r="K251" s="239" t="s">
        <v>147</v>
      </c>
      <c r="L251" s="244"/>
      <c r="M251" s="245" t="s">
        <v>21</v>
      </c>
      <c r="N251" s="246" t="s">
        <v>43</v>
      </c>
      <c r="O251" s="42"/>
      <c r="P251" s="201">
        <f t="shared" si="11"/>
        <v>0</v>
      </c>
      <c r="Q251" s="201">
        <v>1.23E-3</v>
      </c>
      <c r="R251" s="201">
        <f t="shared" si="12"/>
        <v>2.4599999999999999E-3</v>
      </c>
      <c r="S251" s="201">
        <v>0</v>
      </c>
      <c r="T251" s="202">
        <f t="shared" si="13"/>
        <v>0</v>
      </c>
      <c r="AR251" s="24" t="s">
        <v>307</v>
      </c>
      <c r="AT251" s="24" t="s">
        <v>290</v>
      </c>
      <c r="AU251" s="24" t="s">
        <v>82</v>
      </c>
      <c r="AY251" s="24" t="s">
        <v>140</v>
      </c>
      <c r="BE251" s="203">
        <f t="shared" si="14"/>
        <v>0</v>
      </c>
      <c r="BF251" s="203">
        <f t="shared" si="15"/>
        <v>0</v>
      </c>
      <c r="BG251" s="203">
        <f t="shared" si="16"/>
        <v>0</v>
      </c>
      <c r="BH251" s="203">
        <f t="shared" si="17"/>
        <v>0</v>
      </c>
      <c r="BI251" s="203">
        <f t="shared" si="18"/>
        <v>0</v>
      </c>
      <c r="BJ251" s="24" t="s">
        <v>80</v>
      </c>
      <c r="BK251" s="203">
        <f t="shared" si="19"/>
        <v>0</v>
      </c>
      <c r="BL251" s="24" t="s">
        <v>222</v>
      </c>
      <c r="BM251" s="24" t="s">
        <v>527</v>
      </c>
    </row>
    <row r="252" spans="2:65" s="1" customFormat="1" ht="25.5" customHeight="1">
      <c r="B252" s="41"/>
      <c r="C252" s="192" t="s">
        <v>528</v>
      </c>
      <c r="D252" s="192" t="s">
        <v>143</v>
      </c>
      <c r="E252" s="193" t="s">
        <v>529</v>
      </c>
      <c r="F252" s="194" t="s">
        <v>530</v>
      </c>
      <c r="G252" s="195" t="s">
        <v>250</v>
      </c>
      <c r="H252" s="196">
        <v>2</v>
      </c>
      <c r="I252" s="197"/>
      <c r="J252" s="198">
        <f t="shared" si="10"/>
        <v>0</v>
      </c>
      <c r="K252" s="194" t="s">
        <v>147</v>
      </c>
      <c r="L252" s="61"/>
      <c r="M252" s="199" t="s">
        <v>21</v>
      </c>
      <c r="N252" s="200" t="s">
        <v>43</v>
      </c>
      <c r="O252" s="42"/>
      <c r="P252" s="201">
        <f t="shared" si="11"/>
        <v>0</v>
      </c>
      <c r="Q252" s="201">
        <v>0</v>
      </c>
      <c r="R252" s="201">
        <f t="shared" si="12"/>
        <v>0</v>
      </c>
      <c r="S252" s="201">
        <v>0</v>
      </c>
      <c r="T252" s="202">
        <f t="shared" si="13"/>
        <v>0</v>
      </c>
      <c r="AR252" s="24" t="s">
        <v>222</v>
      </c>
      <c r="AT252" s="24" t="s">
        <v>143</v>
      </c>
      <c r="AU252" s="24" t="s">
        <v>82</v>
      </c>
      <c r="AY252" s="24" t="s">
        <v>140</v>
      </c>
      <c r="BE252" s="203">
        <f t="shared" si="14"/>
        <v>0</v>
      </c>
      <c r="BF252" s="203">
        <f t="shared" si="15"/>
        <v>0</v>
      </c>
      <c r="BG252" s="203">
        <f t="shared" si="16"/>
        <v>0</v>
      </c>
      <c r="BH252" s="203">
        <f t="shared" si="17"/>
        <v>0</v>
      </c>
      <c r="BI252" s="203">
        <f t="shared" si="18"/>
        <v>0</v>
      </c>
      <c r="BJ252" s="24" t="s">
        <v>80</v>
      </c>
      <c r="BK252" s="203">
        <f t="shared" si="19"/>
        <v>0</v>
      </c>
      <c r="BL252" s="24" t="s">
        <v>222</v>
      </c>
      <c r="BM252" s="24" t="s">
        <v>531</v>
      </c>
    </row>
    <row r="253" spans="2:65" s="1" customFormat="1" ht="16.5" customHeight="1">
      <c r="B253" s="41"/>
      <c r="C253" s="237" t="s">
        <v>532</v>
      </c>
      <c r="D253" s="237" t="s">
        <v>290</v>
      </c>
      <c r="E253" s="238" t="s">
        <v>533</v>
      </c>
      <c r="F253" s="239" t="s">
        <v>534</v>
      </c>
      <c r="G253" s="240" t="s">
        <v>250</v>
      </c>
      <c r="H253" s="241">
        <v>2</v>
      </c>
      <c r="I253" s="242"/>
      <c r="J253" s="243">
        <f t="shared" si="10"/>
        <v>0</v>
      </c>
      <c r="K253" s="239" t="s">
        <v>21</v>
      </c>
      <c r="L253" s="244"/>
      <c r="M253" s="245" t="s">
        <v>21</v>
      </c>
      <c r="N253" s="246" t="s">
        <v>43</v>
      </c>
      <c r="O253" s="42"/>
      <c r="P253" s="201">
        <f t="shared" si="11"/>
        <v>0</v>
      </c>
      <c r="Q253" s="201">
        <v>2.0799999999999998E-3</v>
      </c>
      <c r="R253" s="201">
        <f t="shared" si="12"/>
        <v>4.1599999999999996E-3</v>
      </c>
      <c r="S253" s="201">
        <v>0</v>
      </c>
      <c r="T253" s="202">
        <f t="shared" si="13"/>
        <v>0</v>
      </c>
      <c r="AR253" s="24" t="s">
        <v>307</v>
      </c>
      <c r="AT253" s="24" t="s">
        <v>290</v>
      </c>
      <c r="AU253" s="24" t="s">
        <v>82</v>
      </c>
      <c r="AY253" s="24" t="s">
        <v>140</v>
      </c>
      <c r="BE253" s="203">
        <f t="shared" si="14"/>
        <v>0</v>
      </c>
      <c r="BF253" s="203">
        <f t="shared" si="15"/>
        <v>0</v>
      </c>
      <c r="BG253" s="203">
        <f t="shared" si="16"/>
        <v>0</v>
      </c>
      <c r="BH253" s="203">
        <f t="shared" si="17"/>
        <v>0</v>
      </c>
      <c r="BI253" s="203">
        <f t="shared" si="18"/>
        <v>0</v>
      </c>
      <c r="BJ253" s="24" t="s">
        <v>80</v>
      </c>
      <c r="BK253" s="203">
        <f t="shared" si="19"/>
        <v>0</v>
      </c>
      <c r="BL253" s="24" t="s">
        <v>222</v>
      </c>
      <c r="BM253" s="24" t="s">
        <v>535</v>
      </c>
    </row>
    <row r="254" spans="2:65" s="1" customFormat="1" ht="25.5" customHeight="1">
      <c r="B254" s="41"/>
      <c r="C254" s="192" t="s">
        <v>536</v>
      </c>
      <c r="D254" s="192" t="s">
        <v>143</v>
      </c>
      <c r="E254" s="193" t="s">
        <v>537</v>
      </c>
      <c r="F254" s="194" t="s">
        <v>538</v>
      </c>
      <c r="G254" s="195" t="s">
        <v>399</v>
      </c>
      <c r="H254" s="247"/>
      <c r="I254" s="197"/>
      <c r="J254" s="198">
        <f t="shared" si="10"/>
        <v>0</v>
      </c>
      <c r="K254" s="194" t="s">
        <v>147</v>
      </c>
      <c r="L254" s="61"/>
      <c r="M254" s="199" t="s">
        <v>21</v>
      </c>
      <c r="N254" s="200" t="s">
        <v>43</v>
      </c>
      <c r="O254" s="42"/>
      <c r="P254" s="201">
        <f t="shared" si="11"/>
        <v>0</v>
      </c>
      <c r="Q254" s="201">
        <v>0</v>
      </c>
      <c r="R254" s="201">
        <f t="shared" si="12"/>
        <v>0</v>
      </c>
      <c r="S254" s="201">
        <v>0</v>
      </c>
      <c r="T254" s="202">
        <f t="shared" si="13"/>
        <v>0</v>
      </c>
      <c r="AR254" s="24" t="s">
        <v>222</v>
      </c>
      <c r="AT254" s="24" t="s">
        <v>143</v>
      </c>
      <c r="AU254" s="24" t="s">
        <v>82</v>
      </c>
      <c r="AY254" s="24" t="s">
        <v>140</v>
      </c>
      <c r="BE254" s="203">
        <f t="shared" si="14"/>
        <v>0</v>
      </c>
      <c r="BF254" s="203">
        <f t="shared" si="15"/>
        <v>0</v>
      </c>
      <c r="BG254" s="203">
        <f t="shared" si="16"/>
        <v>0</v>
      </c>
      <c r="BH254" s="203">
        <f t="shared" si="17"/>
        <v>0</v>
      </c>
      <c r="BI254" s="203">
        <f t="shared" si="18"/>
        <v>0</v>
      </c>
      <c r="BJ254" s="24" t="s">
        <v>80</v>
      </c>
      <c r="BK254" s="203">
        <f t="shared" si="19"/>
        <v>0</v>
      </c>
      <c r="BL254" s="24" t="s">
        <v>222</v>
      </c>
      <c r="BM254" s="24" t="s">
        <v>539</v>
      </c>
    </row>
    <row r="255" spans="2:65" s="10" customFormat="1" ht="29.85" customHeight="1">
      <c r="B255" s="176"/>
      <c r="C255" s="177"/>
      <c r="D255" s="178" t="s">
        <v>71</v>
      </c>
      <c r="E255" s="190" t="s">
        <v>540</v>
      </c>
      <c r="F255" s="190" t="s">
        <v>541</v>
      </c>
      <c r="G255" s="177"/>
      <c r="H255" s="177"/>
      <c r="I255" s="180"/>
      <c r="J255" s="191">
        <f>BK255</f>
        <v>0</v>
      </c>
      <c r="K255" s="177"/>
      <c r="L255" s="182"/>
      <c r="M255" s="183"/>
      <c r="N255" s="184"/>
      <c r="O255" s="184"/>
      <c r="P255" s="185">
        <f>SUM(P256:P268)</f>
        <v>0</v>
      </c>
      <c r="Q255" s="184"/>
      <c r="R255" s="185">
        <f>SUM(R256:R268)</f>
        <v>0.86570269999999983</v>
      </c>
      <c r="S255" s="184"/>
      <c r="T255" s="186">
        <f>SUM(T256:T268)</f>
        <v>2.7695609999999995</v>
      </c>
      <c r="AR255" s="187" t="s">
        <v>82</v>
      </c>
      <c r="AT255" s="188" t="s">
        <v>71</v>
      </c>
      <c r="AU255" s="188" t="s">
        <v>80</v>
      </c>
      <c r="AY255" s="187" t="s">
        <v>140</v>
      </c>
      <c r="BK255" s="189">
        <f>SUM(BK256:BK268)</f>
        <v>0</v>
      </c>
    </row>
    <row r="256" spans="2:65" s="1" customFormat="1" ht="25.5" customHeight="1">
      <c r="B256" s="41"/>
      <c r="C256" s="192" t="s">
        <v>542</v>
      </c>
      <c r="D256" s="192" t="s">
        <v>143</v>
      </c>
      <c r="E256" s="193" t="s">
        <v>543</v>
      </c>
      <c r="F256" s="194" t="s">
        <v>544</v>
      </c>
      <c r="G256" s="195" t="s">
        <v>191</v>
      </c>
      <c r="H256" s="196">
        <v>6.42</v>
      </c>
      <c r="I256" s="197"/>
      <c r="J256" s="198">
        <f>ROUND(I256*H256,2)</f>
        <v>0</v>
      </c>
      <c r="K256" s="194" t="s">
        <v>147</v>
      </c>
      <c r="L256" s="61"/>
      <c r="M256" s="199" t="s">
        <v>21</v>
      </c>
      <c r="N256" s="200" t="s">
        <v>43</v>
      </c>
      <c r="O256" s="42"/>
      <c r="P256" s="201">
        <f>O256*H256</f>
        <v>0</v>
      </c>
      <c r="Q256" s="201">
        <v>4.6000000000000001E-4</v>
      </c>
      <c r="R256" s="201">
        <f>Q256*H256</f>
        <v>2.9532E-3</v>
      </c>
      <c r="S256" s="201">
        <v>0</v>
      </c>
      <c r="T256" s="202">
        <f>S256*H256</f>
        <v>0</v>
      </c>
      <c r="AR256" s="24" t="s">
        <v>222</v>
      </c>
      <c r="AT256" s="24" t="s">
        <v>143</v>
      </c>
      <c r="AU256" s="24" t="s">
        <v>82</v>
      </c>
      <c r="AY256" s="24" t="s">
        <v>140</v>
      </c>
      <c r="BE256" s="203">
        <f>IF(N256="základní",J256,0)</f>
        <v>0</v>
      </c>
      <c r="BF256" s="203">
        <f>IF(N256="snížená",J256,0)</f>
        <v>0</v>
      </c>
      <c r="BG256" s="203">
        <f>IF(N256="zákl. přenesená",J256,0)</f>
        <v>0</v>
      </c>
      <c r="BH256" s="203">
        <f>IF(N256="sníž. přenesená",J256,0)</f>
        <v>0</v>
      </c>
      <c r="BI256" s="203">
        <f>IF(N256="nulová",J256,0)</f>
        <v>0</v>
      </c>
      <c r="BJ256" s="24" t="s">
        <v>80</v>
      </c>
      <c r="BK256" s="203">
        <f>ROUND(I256*H256,2)</f>
        <v>0</v>
      </c>
      <c r="BL256" s="24" t="s">
        <v>222</v>
      </c>
      <c r="BM256" s="24" t="s">
        <v>545</v>
      </c>
    </row>
    <row r="257" spans="2:65" s="11" customFormat="1" ht="13.5">
      <c r="B257" s="204"/>
      <c r="C257" s="205"/>
      <c r="D257" s="206" t="s">
        <v>150</v>
      </c>
      <c r="E257" s="207" t="s">
        <v>21</v>
      </c>
      <c r="F257" s="208" t="s">
        <v>546</v>
      </c>
      <c r="G257" s="205"/>
      <c r="H257" s="209">
        <v>6.42</v>
      </c>
      <c r="I257" s="210"/>
      <c r="J257" s="205"/>
      <c r="K257" s="205"/>
      <c r="L257" s="211"/>
      <c r="M257" s="212"/>
      <c r="N257" s="213"/>
      <c r="O257" s="213"/>
      <c r="P257" s="213"/>
      <c r="Q257" s="213"/>
      <c r="R257" s="213"/>
      <c r="S257" s="213"/>
      <c r="T257" s="214"/>
      <c r="AT257" s="215" t="s">
        <v>150</v>
      </c>
      <c r="AU257" s="215" t="s">
        <v>82</v>
      </c>
      <c r="AV257" s="11" t="s">
        <v>82</v>
      </c>
      <c r="AW257" s="11" t="s">
        <v>35</v>
      </c>
      <c r="AX257" s="11" t="s">
        <v>80</v>
      </c>
      <c r="AY257" s="215" t="s">
        <v>140</v>
      </c>
    </row>
    <row r="258" spans="2:65" s="1" customFormat="1" ht="16.5" customHeight="1">
      <c r="B258" s="41"/>
      <c r="C258" s="237" t="s">
        <v>547</v>
      </c>
      <c r="D258" s="237" t="s">
        <v>290</v>
      </c>
      <c r="E258" s="238" t="s">
        <v>548</v>
      </c>
      <c r="F258" s="239" t="s">
        <v>549</v>
      </c>
      <c r="G258" s="240" t="s">
        <v>158</v>
      </c>
      <c r="H258" s="241">
        <v>0.56999999999999995</v>
      </c>
      <c r="I258" s="242"/>
      <c r="J258" s="243">
        <f>ROUND(I258*H258,2)</f>
        <v>0</v>
      </c>
      <c r="K258" s="239" t="s">
        <v>147</v>
      </c>
      <c r="L258" s="244"/>
      <c r="M258" s="245" t="s">
        <v>21</v>
      </c>
      <c r="N258" s="246" t="s">
        <v>43</v>
      </c>
      <c r="O258" s="42"/>
      <c r="P258" s="201">
        <f>O258*H258</f>
        <v>0</v>
      </c>
      <c r="Q258" s="201">
        <v>1.9199999999999998E-2</v>
      </c>
      <c r="R258" s="201">
        <f>Q258*H258</f>
        <v>1.0943999999999999E-2</v>
      </c>
      <c r="S258" s="201">
        <v>0</v>
      </c>
      <c r="T258" s="202">
        <f>S258*H258</f>
        <v>0</v>
      </c>
      <c r="AR258" s="24" t="s">
        <v>307</v>
      </c>
      <c r="AT258" s="24" t="s">
        <v>290</v>
      </c>
      <c r="AU258" s="24" t="s">
        <v>82</v>
      </c>
      <c r="AY258" s="24" t="s">
        <v>140</v>
      </c>
      <c r="BE258" s="203">
        <f>IF(N258="základní",J258,0)</f>
        <v>0</v>
      </c>
      <c r="BF258" s="203">
        <f>IF(N258="snížená",J258,0)</f>
        <v>0</v>
      </c>
      <c r="BG258" s="203">
        <f>IF(N258="zákl. přenesená",J258,0)</f>
        <v>0</v>
      </c>
      <c r="BH258" s="203">
        <f>IF(N258="sníž. přenesená",J258,0)</f>
        <v>0</v>
      </c>
      <c r="BI258" s="203">
        <f>IF(N258="nulová",J258,0)</f>
        <v>0</v>
      </c>
      <c r="BJ258" s="24" t="s">
        <v>80</v>
      </c>
      <c r="BK258" s="203">
        <f>ROUND(I258*H258,2)</f>
        <v>0</v>
      </c>
      <c r="BL258" s="24" t="s">
        <v>222</v>
      </c>
      <c r="BM258" s="24" t="s">
        <v>550</v>
      </c>
    </row>
    <row r="259" spans="2:65" s="11" customFormat="1" ht="13.5">
      <c r="B259" s="204"/>
      <c r="C259" s="205"/>
      <c r="D259" s="206" t="s">
        <v>150</v>
      </c>
      <c r="E259" s="207" t="s">
        <v>21</v>
      </c>
      <c r="F259" s="208" t="s">
        <v>551</v>
      </c>
      <c r="G259" s="205"/>
      <c r="H259" s="209">
        <v>0.56999999999999995</v>
      </c>
      <c r="I259" s="210"/>
      <c r="J259" s="205"/>
      <c r="K259" s="205"/>
      <c r="L259" s="211"/>
      <c r="M259" s="212"/>
      <c r="N259" s="213"/>
      <c r="O259" s="213"/>
      <c r="P259" s="213"/>
      <c r="Q259" s="213"/>
      <c r="R259" s="213"/>
      <c r="S259" s="213"/>
      <c r="T259" s="214"/>
      <c r="AT259" s="215" t="s">
        <v>150</v>
      </c>
      <c r="AU259" s="215" t="s">
        <v>82</v>
      </c>
      <c r="AV259" s="11" t="s">
        <v>82</v>
      </c>
      <c r="AW259" s="11" t="s">
        <v>35</v>
      </c>
      <c r="AX259" s="11" t="s">
        <v>80</v>
      </c>
      <c r="AY259" s="215" t="s">
        <v>140</v>
      </c>
    </row>
    <row r="260" spans="2:65" s="1" customFormat="1" ht="16.5" customHeight="1">
      <c r="B260" s="41"/>
      <c r="C260" s="192" t="s">
        <v>552</v>
      </c>
      <c r="D260" s="192" t="s">
        <v>143</v>
      </c>
      <c r="E260" s="193" t="s">
        <v>553</v>
      </c>
      <c r="F260" s="194" t="s">
        <v>554</v>
      </c>
      <c r="G260" s="195" t="s">
        <v>158</v>
      </c>
      <c r="H260" s="196">
        <v>33.299999999999997</v>
      </c>
      <c r="I260" s="197"/>
      <c r="J260" s="198">
        <f>ROUND(I260*H260,2)</f>
        <v>0</v>
      </c>
      <c r="K260" s="194" t="s">
        <v>147</v>
      </c>
      <c r="L260" s="61"/>
      <c r="M260" s="199" t="s">
        <v>21</v>
      </c>
      <c r="N260" s="200" t="s">
        <v>43</v>
      </c>
      <c r="O260" s="42"/>
      <c r="P260" s="201">
        <f>O260*H260</f>
        <v>0</v>
      </c>
      <c r="Q260" s="201">
        <v>0</v>
      </c>
      <c r="R260" s="201">
        <f>Q260*H260</f>
        <v>0</v>
      </c>
      <c r="S260" s="201">
        <v>8.3169999999999994E-2</v>
      </c>
      <c r="T260" s="202">
        <f>S260*H260</f>
        <v>2.7695609999999995</v>
      </c>
      <c r="AR260" s="24" t="s">
        <v>222</v>
      </c>
      <c r="AT260" s="24" t="s">
        <v>143</v>
      </c>
      <c r="AU260" s="24" t="s">
        <v>82</v>
      </c>
      <c r="AY260" s="24" t="s">
        <v>140</v>
      </c>
      <c r="BE260" s="203">
        <f>IF(N260="základní",J260,0)</f>
        <v>0</v>
      </c>
      <c r="BF260" s="203">
        <f>IF(N260="snížená",J260,0)</f>
        <v>0</v>
      </c>
      <c r="BG260" s="203">
        <f>IF(N260="zákl. přenesená",J260,0)</f>
        <v>0</v>
      </c>
      <c r="BH260" s="203">
        <f>IF(N260="sníž. přenesená",J260,0)</f>
        <v>0</v>
      </c>
      <c r="BI260" s="203">
        <f>IF(N260="nulová",J260,0)</f>
        <v>0</v>
      </c>
      <c r="BJ260" s="24" t="s">
        <v>80</v>
      </c>
      <c r="BK260" s="203">
        <f>ROUND(I260*H260,2)</f>
        <v>0</v>
      </c>
      <c r="BL260" s="24" t="s">
        <v>222</v>
      </c>
      <c r="BM260" s="24" t="s">
        <v>555</v>
      </c>
    </row>
    <row r="261" spans="2:65" s="11" customFormat="1" ht="13.5">
      <c r="B261" s="204"/>
      <c r="C261" s="205"/>
      <c r="D261" s="206" t="s">
        <v>150</v>
      </c>
      <c r="E261" s="207" t="s">
        <v>21</v>
      </c>
      <c r="F261" s="208" t="s">
        <v>556</v>
      </c>
      <c r="G261" s="205"/>
      <c r="H261" s="209">
        <v>33.299999999999997</v>
      </c>
      <c r="I261" s="210"/>
      <c r="J261" s="205"/>
      <c r="K261" s="205"/>
      <c r="L261" s="211"/>
      <c r="M261" s="212"/>
      <c r="N261" s="213"/>
      <c r="O261" s="213"/>
      <c r="P261" s="213"/>
      <c r="Q261" s="213"/>
      <c r="R261" s="213"/>
      <c r="S261" s="213"/>
      <c r="T261" s="214"/>
      <c r="AT261" s="215" t="s">
        <v>150</v>
      </c>
      <c r="AU261" s="215" t="s">
        <v>82</v>
      </c>
      <c r="AV261" s="11" t="s">
        <v>82</v>
      </c>
      <c r="AW261" s="11" t="s">
        <v>35</v>
      </c>
      <c r="AX261" s="11" t="s">
        <v>80</v>
      </c>
      <c r="AY261" s="215" t="s">
        <v>140</v>
      </c>
    </row>
    <row r="262" spans="2:65" s="1" customFormat="1" ht="25.5" customHeight="1">
      <c r="B262" s="41"/>
      <c r="C262" s="192" t="s">
        <v>557</v>
      </c>
      <c r="D262" s="192" t="s">
        <v>143</v>
      </c>
      <c r="E262" s="193" t="s">
        <v>558</v>
      </c>
      <c r="F262" s="194" t="s">
        <v>559</v>
      </c>
      <c r="G262" s="195" t="s">
        <v>158</v>
      </c>
      <c r="H262" s="196">
        <v>33.950000000000003</v>
      </c>
      <c r="I262" s="197"/>
      <c r="J262" s="198">
        <f>ROUND(I262*H262,2)</f>
        <v>0</v>
      </c>
      <c r="K262" s="194" t="s">
        <v>147</v>
      </c>
      <c r="L262" s="61"/>
      <c r="M262" s="199" t="s">
        <v>21</v>
      </c>
      <c r="N262" s="200" t="s">
        <v>43</v>
      </c>
      <c r="O262" s="42"/>
      <c r="P262" s="201">
        <f>O262*H262</f>
        <v>0</v>
      </c>
      <c r="Q262" s="201">
        <v>3.6700000000000001E-3</v>
      </c>
      <c r="R262" s="201">
        <f>Q262*H262</f>
        <v>0.12459650000000001</v>
      </c>
      <c r="S262" s="201">
        <v>0</v>
      </c>
      <c r="T262" s="202">
        <f>S262*H262</f>
        <v>0</v>
      </c>
      <c r="AR262" s="24" t="s">
        <v>222</v>
      </c>
      <c r="AT262" s="24" t="s">
        <v>143</v>
      </c>
      <c r="AU262" s="24" t="s">
        <v>82</v>
      </c>
      <c r="AY262" s="24" t="s">
        <v>140</v>
      </c>
      <c r="BE262" s="203">
        <f>IF(N262="základní",J262,0)</f>
        <v>0</v>
      </c>
      <c r="BF262" s="203">
        <f>IF(N262="snížená",J262,0)</f>
        <v>0</v>
      </c>
      <c r="BG262" s="203">
        <f>IF(N262="zákl. přenesená",J262,0)</f>
        <v>0</v>
      </c>
      <c r="BH262" s="203">
        <f>IF(N262="sníž. přenesená",J262,0)</f>
        <v>0</v>
      </c>
      <c r="BI262" s="203">
        <f>IF(N262="nulová",J262,0)</f>
        <v>0</v>
      </c>
      <c r="BJ262" s="24" t="s">
        <v>80</v>
      </c>
      <c r="BK262" s="203">
        <f>ROUND(I262*H262,2)</f>
        <v>0</v>
      </c>
      <c r="BL262" s="24" t="s">
        <v>222</v>
      </c>
      <c r="BM262" s="24" t="s">
        <v>560</v>
      </c>
    </row>
    <row r="263" spans="2:65" s="13" customFormat="1" ht="13.5">
      <c r="B263" s="227"/>
      <c r="C263" s="228"/>
      <c r="D263" s="206" t="s">
        <v>150</v>
      </c>
      <c r="E263" s="229" t="s">
        <v>21</v>
      </c>
      <c r="F263" s="230" t="s">
        <v>283</v>
      </c>
      <c r="G263" s="228"/>
      <c r="H263" s="229" t="s">
        <v>21</v>
      </c>
      <c r="I263" s="231"/>
      <c r="J263" s="228"/>
      <c r="K263" s="228"/>
      <c r="L263" s="232"/>
      <c r="M263" s="233"/>
      <c r="N263" s="234"/>
      <c r="O263" s="234"/>
      <c r="P263" s="234"/>
      <c r="Q263" s="234"/>
      <c r="R263" s="234"/>
      <c r="S263" s="234"/>
      <c r="T263" s="235"/>
      <c r="AT263" s="236" t="s">
        <v>150</v>
      </c>
      <c r="AU263" s="236" t="s">
        <v>82</v>
      </c>
      <c r="AV263" s="13" t="s">
        <v>80</v>
      </c>
      <c r="AW263" s="13" t="s">
        <v>35</v>
      </c>
      <c r="AX263" s="13" t="s">
        <v>72</v>
      </c>
      <c r="AY263" s="236" t="s">
        <v>140</v>
      </c>
    </row>
    <row r="264" spans="2:65" s="11" customFormat="1" ht="13.5">
      <c r="B264" s="204"/>
      <c r="C264" s="205"/>
      <c r="D264" s="206" t="s">
        <v>150</v>
      </c>
      <c r="E264" s="207" t="s">
        <v>21</v>
      </c>
      <c r="F264" s="208" t="s">
        <v>284</v>
      </c>
      <c r="G264" s="205"/>
      <c r="H264" s="209">
        <v>33.950000000000003</v>
      </c>
      <c r="I264" s="210"/>
      <c r="J264" s="205"/>
      <c r="K264" s="205"/>
      <c r="L264" s="211"/>
      <c r="M264" s="212"/>
      <c r="N264" s="213"/>
      <c r="O264" s="213"/>
      <c r="P264" s="213"/>
      <c r="Q264" s="213"/>
      <c r="R264" s="213"/>
      <c r="S264" s="213"/>
      <c r="T264" s="214"/>
      <c r="AT264" s="215" t="s">
        <v>150</v>
      </c>
      <c r="AU264" s="215" t="s">
        <v>82</v>
      </c>
      <c r="AV264" s="11" t="s">
        <v>82</v>
      </c>
      <c r="AW264" s="11" t="s">
        <v>35</v>
      </c>
      <c r="AX264" s="11" t="s">
        <v>80</v>
      </c>
      <c r="AY264" s="215" t="s">
        <v>140</v>
      </c>
    </row>
    <row r="265" spans="2:65" s="1" customFormat="1" ht="16.5" customHeight="1">
      <c r="B265" s="41"/>
      <c r="C265" s="237" t="s">
        <v>561</v>
      </c>
      <c r="D265" s="237" t="s">
        <v>290</v>
      </c>
      <c r="E265" s="238" t="s">
        <v>548</v>
      </c>
      <c r="F265" s="239" t="s">
        <v>549</v>
      </c>
      <c r="G265" s="240" t="s">
        <v>158</v>
      </c>
      <c r="H265" s="241">
        <v>37.344999999999999</v>
      </c>
      <c r="I265" s="242"/>
      <c r="J265" s="243">
        <f>ROUND(I265*H265,2)</f>
        <v>0</v>
      </c>
      <c r="K265" s="239" t="s">
        <v>147</v>
      </c>
      <c r="L265" s="244"/>
      <c r="M265" s="245" t="s">
        <v>21</v>
      </c>
      <c r="N265" s="246" t="s">
        <v>43</v>
      </c>
      <c r="O265" s="42"/>
      <c r="P265" s="201">
        <f>O265*H265</f>
        <v>0</v>
      </c>
      <c r="Q265" s="201">
        <v>1.9199999999999998E-2</v>
      </c>
      <c r="R265" s="201">
        <f>Q265*H265</f>
        <v>0.71702399999999988</v>
      </c>
      <c r="S265" s="201">
        <v>0</v>
      </c>
      <c r="T265" s="202">
        <f>S265*H265</f>
        <v>0</v>
      </c>
      <c r="AR265" s="24" t="s">
        <v>307</v>
      </c>
      <c r="AT265" s="24" t="s">
        <v>290</v>
      </c>
      <c r="AU265" s="24" t="s">
        <v>82</v>
      </c>
      <c r="AY265" s="24" t="s">
        <v>140</v>
      </c>
      <c r="BE265" s="203">
        <f>IF(N265="základní",J265,0)</f>
        <v>0</v>
      </c>
      <c r="BF265" s="203">
        <f>IF(N265="snížená",J265,0)</f>
        <v>0</v>
      </c>
      <c r="BG265" s="203">
        <f>IF(N265="zákl. přenesená",J265,0)</f>
        <v>0</v>
      </c>
      <c r="BH265" s="203">
        <f>IF(N265="sníž. přenesená",J265,0)</f>
        <v>0</v>
      </c>
      <c r="BI265" s="203">
        <f>IF(N265="nulová",J265,0)</f>
        <v>0</v>
      </c>
      <c r="BJ265" s="24" t="s">
        <v>80</v>
      </c>
      <c r="BK265" s="203">
        <f>ROUND(I265*H265,2)</f>
        <v>0</v>
      </c>
      <c r="BL265" s="24" t="s">
        <v>222</v>
      </c>
      <c r="BM265" s="24" t="s">
        <v>562</v>
      </c>
    </row>
    <row r="266" spans="2:65" s="11" customFormat="1" ht="13.5">
      <c r="B266" s="204"/>
      <c r="C266" s="205"/>
      <c r="D266" s="206" t="s">
        <v>150</v>
      </c>
      <c r="E266" s="207" t="s">
        <v>21</v>
      </c>
      <c r="F266" s="208" t="s">
        <v>563</v>
      </c>
      <c r="G266" s="205"/>
      <c r="H266" s="209">
        <v>37.344999999999999</v>
      </c>
      <c r="I266" s="210"/>
      <c r="J266" s="205"/>
      <c r="K266" s="205"/>
      <c r="L266" s="211"/>
      <c r="M266" s="212"/>
      <c r="N266" s="213"/>
      <c r="O266" s="213"/>
      <c r="P266" s="213"/>
      <c r="Q266" s="213"/>
      <c r="R266" s="213"/>
      <c r="S266" s="213"/>
      <c r="T266" s="214"/>
      <c r="AT266" s="215" t="s">
        <v>150</v>
      </c>
      <c r="AU266" s="215" t="s">
        <v>82</v>
      </c>
      <c r="AV266" s="11" t="s">
        <v>82</v>
      </c>
      <c r="AW266" s="11" t="s">
        <v>35</v>
      </c>
      <c r="AX266" s="11" t="s">
        <v>80</v>
      </c>
      <c r="AY266" s="215" t="s">
        <v>140</v>
      </c>
    </row>
    <row r="267" spans="2:65" s="1" customFormat="1" ht="16.5" customHeight="1">
      <c r="B267" s="41"/>
      <c r="C267" s="192" t="s">
        <v>564</v>
      </c>
      <c r="D267" s="192" t="s">
        <v>143</v>
      </c>
      <c r="E267" s="193" t="s">
        <v>565</v>
      </c>
      <c r="F267" s="194" t="s">
        <v>566</v>
      </c>
      <c r="G267" s="195" t="s">
        <v>158</v>
      </c>
      <c r="H267" s="196">
        <v>33.950000000000003</v>
      </c>
      <c r="I267" s="197"/>
      <c r="J267" s="198">
        <f>ROUND(I267*H267,2)</f>
        <v>0</v>
      </c>
      <c r="K267" s="194" t="s">
        <v>147</v>
      </c>
      <c r="L267" s="61"/>
      <c r="M267" s="199" t="s">
        <v>21</v>
      </c>
      <c r="N267" s="200" t="s">
        <v>43</v>
      </c>
      <c r="O267" s="42"/>
      <c r="P267" s="201">
        <f>O267*H267</f>
        <v>0</v>
      </c>
      <c r="Q267" s="201">
        <v>2.9999999999999997E-4</v>
      </c>
      <c r="R267" s="201">
        <f>Q267*H267</f>
        <v>1.0185E-2</v>
      </c>
      <c r="S267" s="201">
        <v>0</v>
      </c>
      <c r="T267" s="202">
        <f>S267*H267</f>
        <v>0</v>
      </c>
      <c r="AR267" s="24" t="s">
        <v>222</v>
      </c>
      <c r="AT267" s="24" t="s">
        <v>143</v>
      </c>
      <c r="AU267" s="24" t="s">
        <v>82</v>
      </c>
      <c r="AY267" s="24" t="s">
        <v>140</v>
      </c>
      <c r="BE267" s="203">
        <f>IF(N267="základní",J267,0)</f>
        <v>0</v>
      </c>
      <c r="BF267" s="203">
        <f>IF(N267="snížená",J267,0)</f>
        <v>0</v>
      </c>
      <c r="BG267" s="203">
        <f>IF(N267="zákl. přenesená",J267,0)</f>
        <v>0</v>
      </c>
      <c r="BH267" s="203">
        <f>IF(N267="sníž. přenesená",J267,0)</f>
        <v>0</v>
      </c>
      <c r="BI267" s="203">
        <f>IF(N267="nulová",J267,0)</f>
        <v>0</v>
      </c>
      <c r="BJ267" s="24" t="s">
        <v>80</v>
      </c>
      <c r="BK267" s="203">
        <f>ROUND(I267*H267,2)</f>
        <v>0</v>
      </c>
      <c r="BL267" s="24" t="s">
        <v>222</v>
      </c>
      <c r="BM267" s="24" t="s">
        <v>567</v>
      </c>
    </row>
    <row r="268" spans="2:65" s="1" customFormat="1" ht="25.5" customHeight="1">
      <c r="B268" s="41"/>
      <c r="C268" s="192" t="s">
        <v>568</v>
      </c>
      <c r="D268" s="192" t="s">
        <v>143</v>
      </c>
      <c r="E268" s="193" t="s">
        <v>569</v>
      </c>
      <c r="F268" s="194" t="s">
        <v>570</v>
      </c>
      <c r="G268" s="195" t="s">
        <v>399</v>
      </c>
      <c r="H268" s="247"/>
      <c r="I268" s="197"/>
      <c r="J268" s="198">
        <f>ROUND(I268*H268,2)</f>
        <v>0</v>
      </c>
      <c r="K268" s="194" t="s">
        <v>147</v>
      </c>
      <c r="L268" s="61"/>
      <c r="M268" s="199" t="s">
        <v>21</v>
      </c>
      <c r="N268" s="200" t="s">
        <v>43</v>
      </c>
      <c r="O268" s="42"/>
      <c r="P268" s="201">
        <f>O268*H268</f>
        <v>0</v>
      </c>
      <c r="Q268" s="201">
        <v>0</v>
      </c>
      <c r="R268" s="201">
        <f>Q268*H268</f>
        <v>0</v>
      </c>
      <c r="S268" s="201">
        <v>0</v>
      </c>
      <c r="T268" s="202">
        <f>S268*H268</f>
        <v>0</v>
      </c>
      <c r="AR268" s="24" t="s">
        <v>222</v>
      </c>
      <c r="AT268" s="24" t="s">
        <v>143</v>
      </c>
      <c r="AU268" s="24" t="s">
        <v>82</v>
      </c>
      <c r="AY268" s="24" t="s">
        <v>140</v>
      </c>
      <c r="BE268" s="203">
        <f>IF(N268="základní",J268,0)</f>
        <v>0</v>
      </c>
      <c r="BF268" s="203">
        <f>IF(N268="snížená",J268,0)</f>
        <v>0</v>
      </c>
      <c r="BG268" s="203">
        <f>IF(N268="zákl. přenesená",J268,0)</f>
        <v>0</v>
      </c>
      <c r="BH268" s="203">
        <f>IF(N268="sníž. přenesená",J268,0)</f>
        <v>0</v>
      </c>
      <c r="BI268" s="203">
        <f>IF(N268="nulová",J268,0)</f>
        <v>0</v>
      </c>
      <c r="BJ268" s="24" t="s">
        <v>80</v>
      </c>
      <c r="BK268" s="203">
        <f>ROUND(I268*H268,2)</f>
        <v>0</v>
      </c>
      <c r="BL268" s="24" t="s">
        <v>222</v>
      </c>
      <c r="BM268" s="24" t="s">
        <v>571</v>
      </c>
    </row>
    <row r="269" spans="2:65" s="10" customFormat="1" ht="29.85" customHeight="1">
      <c r="B269" s="176"/>
      <c r="C269" s="177"/>
      <c r="D269" s="178" t="s">
        <v>71</v>
      </c>
      <c r="E269" s="190" t="s">
        <v>572</v>
      </c>
      <c r="F269" s="190" t="s">
        <v>573</v>
      </c>
      <c r="G269" s="177"/>
      <c r="H269" s="177"/>
      <c r="I269" s="180"/>
      <c r="J269" s="191">
        <f>BK269</f>
        <v>0</v>
      </c>
      <c r="K269" s="177"/>
      <c r="L269" s="182"/>
      <c r="M269" s="183"/>
      <c r="N269" s="184"/>
      <c r="O269" s="184"/>
      <c r="P269" s="185">
        <f>SUM(P270:P301)</f>
        <v>0</v>
      </c>
      <c r="Q269" s="184"/>
      <c r="R269" s="185">
        <f>SUM(R270:R301)</f>
        <v>1.6371247999999998</v>
      </c>
      <c r="S269" s="184"/>
      <c r="T269" s="186">
        <f>SUM(T270:T301)</f>
        <v>3.5465114999999998</v>
      </c>
      <c r="AR269" s="187" t="s">
        <v>82</v>
      </c>
      <c r="AT269" s="188" t="s">
        <v>71</v>
      </c>
      <c r="AU269" s="188" t="s">
        <v>80</v>
      </c>
      <c r="AY269" s="187" t="s">
        <v>140</v>
      </c>
      <c r="BK269" s="189">
        <f>SUM(BK270:BK301)</f>
        <v>0</v>
      </c>
    </row>
    <row r="270" spans="2:65" s="1" customFormat="1" ht="16.5" customHeight="1">
      <c r="B270" s="41"/>
      <c r="C270" s="192" t="s">
        <v>574</v>
      </c>
      <c r="D270" s="192" t="s">
        <v>143</v>
      </c>
      <c r="E270" s="193" t="s">
        <v>575</v>
      </c>
      <c r="F270" s="194" t="s">
        <v>576</v>
      </c>
      <c r="G270" s="195" t="s">
        <v>158</v>
      </c>
      <c r="H270" s="196">
        <v>64.364999999999995</v>
      </c>
      <c r="I270" s="197"/>
      <c r="J270" s="198">
        <f>ROUND(I270*H270,2)</f>
        <v>0</v>
      </c>
      <c r="K270" s="194" t="s">
        <v>147</v>
      </c>
      <c r="L270" s="61"/>
      <c r="M270" s="199" t="s">
        <v>21</v>
      </c>
      <c r="N270" s="200" t="s">
        <v>43</v>
      </c>
      <c r="O270" s="42"/>
      <c r="P270" s="201">
        <f>O270*H270</f>
        <v>0</v>
      </c>
      <c r="Q270" s="201">
        <v>0</v>
      </c>
      <c r="R270" s="201">
        <f>Q270*H270</f>
        <v>0</v>
      </c>
      <c r="S270" s="201">
        <v>5.5100000000000003E-2</v>
      </c>
      <c r="T270" s="202">
        <f>S270*H270</f>
        <v>3.5465114999999998</v>
      </c>
      <c r="AR270" s="24" t="s">
        <v>222</v>
      </c>
      <c r="AT270" s="24" t="s">
        <v>143</v>
      </c>
      <c r="AU270" s="24" t="s">
        <v>82</v>
      </c>
      <c r="AY270" s="24" t="s">
        <v>140</v>
      </c>
      <c r="BE270" s="203">
        <f>IF(N270="základní",J270,0)</f>
        <v>0</v>
      </c>
      <c r="BF270" s="203">
        <f>IF(N270="snížená",J270,0)</f>
        <v>0</v>
      </c>
      <c r="BG270" s="203">
        <f>IF(N270="zákl. přenesená",J270,0)</f>
        <v>0</v>
      </c>
      <c r="BH270" s="203">
        <f>IF(N270="sníž. přenesená",J270,0)</f>
        <v>0</v>
      </c>
      <c r="BI270" s="203">
        <f>IF(N270="nulová",J270,0)</f>
        <v>0</v>
      </c>
      <c r="BJ270" s="24" t="s">
        <v>80</v>
      </c>
      <c r="BK270" s="203">
        <f>ROUND(I270*H270,2)</f>
        <v>0</v>
      </c>
      <c r="BL270" s="24" t="s">
        <v>222</v>
      </c>
      <c r="BM270" s="24" t="s">
        <v>577</v>
      </c>
    </row>
    <row r="271" spans="2:65" s="11" customFormat="1" ht="13.5">
      <c r="B271" s="204"/>
      <c r="C271" s="205"/>
      <c r="D271" s="206" t="s">
        <v>150</v>
      </c>
      <c r="E271" s="207" t="s">
        <v>21</v>
      </c>
      <c r="F271" s="208" t="s">
        <v>578</v>
      </c>
      <c r="G271" s="205"/>
      <c r="H271" s="209">
        <v>2.7090000000000001</v>
      </c>
      <c r="I271" s="210"/>
      <c r="J271" s="205"/>
      <c r="K271" s="205"/>
      <c r="L271" s="211"/>
      <c r="M271" s="212"/>
      <c r="N271" s="213"/>
      <c r="O271" s="213"/>
      <c r="P271" s="213"/>
      <c r="Q271" s="213"/>
      <c r="R271" s="213"/>
      <c r="S271" s="213"/>
      <c r="T271" s="214"/>
      <c r="AT271" s="215" t="s">
        <v>150</v>
      </c>
      <c r="AU271" s="215" t="s">
        <v>82</v>
      </c>
      <c r="AV271" s="11" t="s">
        <v>82</v>
      </c>
      <c r="AW271" s="11" t="s">
        <v>35</v>
      </c>
      <c r="AX271" s="11" t="s">
        <v>72</v>
      </c>
      <c r="AY271" s="215" t="s">
        <v>140</v>
      </c>
    </row>
    <row r="272" spans="2:65" s="11" customFormat="1" ht="13.5">
      <c r="B272" s="204"/>
      <c r="C272" s="205"/>
      <c r="D272" s="206" t="s">
        <v>150</v>
      </c>
      <c r="E272" s="207" t="s">
        <v>21</v>
      </c>
      <c r="F272" s="208" t="s">
        <v>579</v>
      </c>
      <c r="G272" s="205"/>
      <c r="H272" s="209">
        <v>16.736999999999998</v>
      </c>
      <c r="I272" s="210"/>
      <c r="J272" s="205"/>
      <c r="K272" s="205"/>
      <c r="L272" s="211"/>
      <c r="M272" s="212"/>
      <c r="N272" s="213"/>
      <c r="O272" s="213"/>
      <c r="P272" s="213"/>
      <c r="Q272" s="213"/>
      <c r="R272" s="213"/>
      <c r="S272" s="213"/>
      <c r="T272" s="214"/>
      <c r="AT272" s="215" t="s">
        <v>150</v>
      </c>
      <c r="AU272" s="215" t="s">
        <v>82</v>
      </c>
      <c r="AV272" s="11" t="s">
        <v>82</v>
      </c>
      <c r="AW272" s="11" t="s">
        <v>35</v>
      </c>
      <c r="AX272" s="11" t="s">
        <v>72</v>
      </c>
      <c r="AY272" s="215" t="s">
        <v>140</v>
      </c>
    </row>
    <row r="273" spans="2:65" s="11" customFormat="1" ht="13.5">
      <c r="B273" s="204"/>
      <c r="C273" s="205"/>
      <c r="D273" s="206" t="s">
        <v>150</v>
      </c>
      <c r="E273" s="207" t="s">
        <v>21</v>
      </c>
      <c r="F273" s="208" t="s">
        <v>580</v>
      </c>
      <c r="G273" s="205"/>
      <c r="H273" s="209">
        <v>20.244</v>
      </c>
      <c r="I273" s="210"/>
      <c r="J273" s="205"/>
      <c r="K273" s="205"/>
      <c r="L273" s="211"/>
      <c r="M273" s="212"/>
      <c r="N273" s="213"/>
      <c r="O273" s="213"/>
      <c r="P273" s="213"/>
      <c r="Q273" s="213"/>
      <c r="R273" s="213"/>
      <c r="S273" s="213"/>
      <c r="T273" s="214"/>
      <c r="AT273" s="215" t="s">
        <v>150</v>
      </c>
      <c r="AU273" s="215" t="s">
        <v>82</v>
      </c>
      <c r="AV273" s="11" t="s">
        <v>82</v>
      </c>
      <c r="AW273" s="11" t="s">
        <v>35</v>
      </c>
      <c r="AX273" s="11" t="s">
        <v>72</v>
      </c>
      <c r="AY273" s="215" t="s">
        <v>140</v>
      </c>
    </row>
    <row r="274" spans="2:65" s="11" customFormat="1" ht="13.5">
      <c r="B274" s="204"/>
      <c r="C274" s="205"/>
      <c r="D274" s="206" t="s">
        <v>150</v>
      </c>
      <c r="E274" s="207" t="s">
        <v>21</v>
      </c>
      <c r="F274" s="208" t="s">
        <v>581</v>
      </c>
      <c r="G274" s="205"/>
      <c r="H274" s="209">
        <v>12.558</v>
      </c>
      <c r="I274" s="210"/>
      <c r="J274" s="205"/>
      <c r="K274" s="205"/>
      <c r="L274" s="211"/>
      <c r="M274" s="212"/>
      <c r="N274" s="213"/>
      <c r="O274" s="213"/>
      <c r="P274" s="213"/>
      <c r="Q274" s="213"/>
      <c r="R274" s="213"/>
      <c r="S274" s="213"/>
      <c r="T274" s="214"/>
      <c r="AT274" s="215" t="s">
        <v>150</v>
      </c>
      <c r="AU274" s="215" t="s">
        <v>82</v>
      </c>
      <c r="AV274" s="11" t="s">
        <v>82</v>
      </c>
      <c r="AW274" s="11" t="s">
        <v>35</v>
      </c>
      <c r="AX274" s="11" t="s">
        <v>72</v>
      </c>
      <c r="AY274" s="215" t="s">
        <v>140</v>
      </c>
    </row>
    <row r="275" spans="2:65" s="11" customFormat="1" ht="13.5">
      <c r="B275" s="204"/>
      <c r="C275" s="205"/>
      <c r="D275" s="206" t="s">
        <v>150</v>
      </c>
      <c r="E275" s="207" t="s">
        <v>21</v>
      </c>
      <c r="F275" s="208" t="s">
        <v>582</v>
      </c>
      <c r="G275" s="205"/>
      <c r="H275" s="209">
        <v>6.0270000000000001</v>
      </c>
      <c r="I275" s="210"/>
      <c r="J275" s="205"/>
      <c r="K275" s="205"/>
      <c r="L275" s="211"/>
      <c r="M275" s="212"/>
      <c r="N275" s="213"/>
      <c r="O275" s="213"/>
      <c r="P275" s="213"/>
      <c r="Q275" s="213"/>
      <c r="R275" s="213"/>
      <c r="S275" s="213"/>
      <c r="T275" s="214"/>
      <c r="AT275" s="215" t="s">
        <v>150</v>
      </c>
      <c r="AU275" s="215" t="s">
        <v>82</v>
      </c>
      <c r="AV275" s="11" t="s">
        <v>82</v>
      </c>
      <c r="AW275" s="11" t="s">
        <v>35</v>
      </c>
      <c r="AX275" s="11" t="s">
        <v>72</v>
      </c>
      <c r="AY275" s="215" t="s">
        <v>140</v>
      </c>
    </row>
    <row r="276" spans="2:65" s="11" customFormat="1" ht="13.5">
      <c r="B276" s="204"/>
      <c r="C276" s="205"/>
      <c r="D276" s="206" t="s">
        <v>150</v>
      </c>
      <c r="E276" s="207" t="s">
        <v>21</v>
      </c>
      <c r="F276" s="208" t="s">
        <v>583</v>
      </c>
      <c r="G276" s="205"/>
      <c r="H276" s="209">
        <v>6.09</v>
      </c>
      <c r="I276" s="210"/>
      <c r="J276" s="205"/>
      <c r="K276" s="205"/>
      <c r="L276" s="211"/>
      <c r="M276" s="212"/>
      <c r="N276" s="213"/>
      <c r="O276" s="213"/>
      <c r="P276" s="213"/>
      <c r="Q276" s="213"/>
      <c r="R276" s="213"/>
      <c r="S276" s="213"/>
      <c r="T276" s="214"/>
      <c r="AT276" s="215" t="s">
        <v>150</v>
      </c>
      <c r="AU276" s="215" t="s">
        <v>82</v>
      </c>
      <c r="AV276" s="11" t="s">
        <v>82</v>
      </c>
      <c r="AW276" s="11" t="s">
        <v>35</v>
      </c>
      <c r="AX276" s="11" t="s">
        <v>72</v>
      </c>
      <c r="AY276" s="215" t="s">
        <v>140</v>
      </c>
    </row>
    <row r="277" spans="2:65" s="12" customFormat="1" ht="13.5">
      <c r="B277" s="216"/>
      <c r="C277" s="217"/>
      <c r="D277" s="206" t="s">
        <v>150</v>
      </c>
      <c r="E277" s="218" t="s">
        <v>21</v>
      </c>
      <c r="F277" s="219" t="s">
        <v>176</v>
      </c>
      <c r="G277" s="217"/>
      <c r="H277" s="220">
        <v>64.364999999999995</v>
      </c>
      <c r="I277" s="221"/>
      <c r="J277" s="217"/>
      <c r="K277" s="217"/>
      <c r="L277" s="222"/>
      <c r="M277" s="223"/>
      <c r="N277" s="224"/>
      <c r="O277" s="224"/>
      <c r="P277" s="224"/>
      <c r="Q277" s="224"/>
      <c r="R277" s="224"/>
      <c r="S277" s="224"/>
      <c r="T277" s="225"/>
      <c r="AT277" s="226" t="s">
        <v>150</v>
      </c>
      <c r="AU277" s="226" t="s">
        <v>82</v>
      </c>
      <c r="AV277" s="12" t="s">
        <v>148</v>
      </c>
      <c r="AW277" s="12" t="s">
        <v>35</v>
      </c>
      <c r="AX277" s="12" t="s">
        <v>80</v>
      </c>
      <c r="AY277" s="226" t="s">
        <v>140</v>
      </c>
    </row>
    <row r="278" spans="2:65" s="1" customFormat="1" ht="25.5" customHeight="1">
      <c r="B278" s="41"/>
      <c r="C278" s="192" t="s">
        <v>584</v>
      </c>
      <c r="D278" s="192" t="s">
        <v>143</v>
      </c>
      <c r="E278" s="193" t="s">
        <v>585</v>
      </c>
      <c r="F278" s="194" t="s">
        <v>586</v>
      </c>
      <c r="G278" s="195" t="s">
        <v>158</v>
      </c>
      <c r="H278" s="196">
        <v>90.1</v>
      </c>
      <c r="I278" s="197"/>
      <c r="J278" s="198">
        <f>ROUND(I278*H278,2)</f>
        <v>0</v>
      </c>
      <c r="K278" s="194" t="s">
        <v>147</v>
      </c>
      <c r="L278" s="61"/>
      <c r="M278" s="199" t="s">
        <v>21</v>
      </c>
      <c r="N278" s="200" t="s">
        <v>43</v>
      </c>
      <c r="O278" s="42"/>
      <c r="P278" s="201">
        <f>O278*H278</f>
        <v>0</v>
      </c>
      <c r="Q278" s="201">
        <v>3.0000000000000001E-3</v>
      </c>
      <c r="R278" s="201">
        <f>Q278*H278</f>
        <v>0.27029999999999998</v>
      </c>
      <c r="S278" s="201">
        <v>0</v>
      </c>
      <c r="T278" s="202">
        <f>S278*H278</f>
        <v>0</v>
      </c>
      <c r="AR278" s="24" t="s">
        <v>222</v>
      </c>
      <c r="AT278" s="24" t="s">
        <v>143</v>
      </c>
      <c r="AU278" s="24" t="s">
        <v>82</v>
      </c>
      <c r="AY278" s="24" t="s">
        <v>140</v>
      </c>
      <c r="BE278" s="203">
        <f>IF(N278="základní",J278,0)</f>
        <v>0</v>
      </c>
      <c r="BF278" s="203">
        <f>IF(N278="snížená",J278,0)</f>
        <v>0</v>
      </c>
      <c r="BG278" s="203">
        <f>IF(N278="zákl. přenesená",J278,0)</f>
        <v>0</v>
      </c>
      <c r="BH278" s="203">
        <f>IF(N278="sníž. přenesená",J278,0)</f>
        <v>0</v>
      </c>
      <c r="BI278" s="203">
        <f>IF(N278="nulová",J278,0)</f>
        <v>0</v>
      </c>
      <c r="BJ278" s="24" t="s">
        <v>80</v>
      </c>
      <c r="BK278" s="203">
        <f>ROUND(I278*H278,2)</f>
        <v>0</v>
      </c>
      <c r="BL278" s="24" t="s">
        <v>222</v>
      </c>
      <c r="BM278" s="24" t="s">
        <v>587</v>
      </c>
    </row>
    <row r="279" spans="2:65" s="11" customFormat="1" ht="13.5">
      <c r="B279" s="204"/>
      <c r="C279" s="205"/>
      <c r="D279" s="206" t="s">
        <v>150</v>
      </c>
      <c r="E279" s="207" t="s">
        <v>21</v>
      </c>
      <c r="F279" s="208" t="s">
        <v>588</v>
      </c>
      <c r="G279" s="205"/>
      <c r="H279" s="209">
        <v>15.75</v>
      </c>
      <c r="I279" s="210"/>
      <c r="J279" s="205"/>
      <c r="K279" s="205"/>
      <c r="L279" s="211"/>
      <c r="M279" s="212"/>
      <c r="N279" s="213"/>
      <c r="O279" s="213"/>
      <c r="P279" s="213"/>
      <c r="Q279" s="213"/>
      <c r="R279" s="213"/>
      <c r="S279" s="213"/>
      <c r="T279" s="214"/>
      <c r="AT279" s="215" t="s">
        <v>150</v>
      </c>
      <c r="AU279" s="215" t="s">
        <v>82</v>
      </c>
      <c r="AV279" s="11" t="s">
        <v>82</v>
      </c>
      <c r="AW279" s="11" t="s">
        <v>35</v>
      </c>
      <c r="AX279" s="11" t="s">
        <v>72</v>
      </c>
      <c r="AY279" s="215" t="s">
        <v>140</v>
      </c>
    </row>
    <row r="280" spans="2:65" s="11" customFormat="1" ht="13.5">
      <c r="B280" s="204"/>
      <c r="C280" s="205"/>
      <c r="D280" s="206" t="s">
        <v>150</v>
      </c>
      <c r="E280" s="207" t="s">
        <v>21</v>
      </c>
      <c r="F280" s="208" t="s">
        <v>589</v>
      </c>
      <c r="G280" s="205"/>
      <c r="H280" s="209">
        <v>23.814</v>
      </c>
      <c r="I280" s="210"/>
      <c r="J280" s="205"/>
      <c r="K280" s="205"/>
      <c r="L280" s="211"/>
      <c r="M280" s="212"/>
      <c r="N280" s="213"/>
      <c r="O280" s="213"/>
      <c r="P280" s="213"/>
      <c r="Q280" s="213"/>
      <c r="R280" s="213"/>
      <c r="S280" s="213"/>
      <c r="T280" s="214"/>
      <c r="AT280" s="215" t="s">
        <v>150</v>
      </c>
      <c r="AU280" s="215" t="s">
        <v>82</v>
      </c>
      <c r="AV280" s="11" t="s">
        <v>82</v>
      </c>
      <c r="AW280" s="11" t="s">
        <v>35</v>
      </c>
      <c r="AX280" s="11" t="s">
        <v>72</v>
      </c>
      <c r="AY280" s="215" t="s">
        <v>140</v>
      </c>
    </row>
    <row r="281" spans="2:65" s="11" customFormat="1" ht="13.5">
      <c r="B281" s="204"/>
      <c r="C281" s="205"/>
      <c r="D281" s="206" t="s">
        <v>150</v>
      </c>
      <c r="E281" s="207" t="s">
        <v>21</v>
      </c>
      <c r="F281" s="208" t="s">
        <v>590</v>
      </c>
      <c r="G281" s="205"/>
      <c r="H281" s="209">
        <v>5.04</v>
      </c>
      <c r="I281" s="210"/>
      <c r="J281" s="205"/>
      <c r="K281" s="205"/>
      <c r="L281" s="211"/>
      <c r="M281" s="212"/>
      <c r="N281" s="213"/>
      <c r="O281" s="213"/>
      <c r="P281" s="213"/>
      <c r="Q281" s="213"/>
      <c r="R281" s="213"/>
      <c r="S281" s="213"/>
      <c r="T281" s="214"/>
      <c r="AT281" s="215" t="s">
        <v>150</v>
      </c>
      <c r="AU281" s="215" t="s">
        <v>82</v>
      </c>
      <c r="AV281" s="11" t="s">
        <v>82</v>
      </c>
      <c r="AW281" s="11" t="s">
        <v>35</v>
      </c>
      <c r="AX281" s="11" t="s">
        <v>72</v>
      </c>
      <c r="AY281" s="215" t="s">
        <v>140</v>
      </c>
    </row>
    <row r="282" spans="2:65" s="11" customFormat="1" ht="13.5">
      <c r="B282" s="204"/>
      <c r="C282" s="205"/>
      <c r="D282" s="206" t="s">
        <v>150</v>
      </c>
      <c r="E282" s="207" t="s">
        <v>21</v>
      </c>
      <c r="F282" s="208" t="s">
        <v>591</v>
      </c>
      <c r="G282" s="205"/>
      <c r="H282" s="209">
        <v>14.448</v>
      </c>
      <c r="I282" s="210"/>
      <c r="J282" s="205"/>
      <c r="K282" s="205"/>
      <c r="L282" s="211"/>
      <c r="M282" s="212"/>
      <c r="N282" s="213"/>
      <c r="O282" s="213"/>
      <c r="P282" s="213"/>
      <c r="Q282" s="213"/>
      <c r="R282" s="213"/>
      <c r="S282" s="213"/>
      <c r="T282" s="214"/>
      <c r="AT282" s="215" t="s">
        <v>150</v>
      </c>
      <c r="AU282" s="215" t="s">
        <v>82</v>
      </c>
      <c r="AV282" s="11" t="s">
        <v>82</v>
      </c>
      <c r="AW282" s="11" t="s">
        <v>35</v>
      </c>
      <c r="AX282" s="11" t="s">
        <v>72</v>
      </c>
      <c r="AY282" s="215" t="s">
        <v>140</v>
      </c>
    </row>
    <row r="283" spans="2:65" s="11" customFormat="1" ht="13.5">
      <c r="B283" s="204"/>
      <c r="C283" s="205"/>
      <c r="D283" s="206" t="s">
        <v>150</v>
      </c>
      <c r="E283" s="207" t="s">
        <v>21</v>
      </c>
      <c r="F283" s="208" t="s">
        <v>592</v>
      </c>
      <c r="G283" s="205"/>
      <c r="H283" s="209">
        <v>14.448</v>
      </c>
      <c r="I283" s="210"/>
      <c r="J283" s="205"/>
      <c r="K283" s="205"/>
      <c r="L283" s="211"/>
      <c r="M283" s="212"/>
      <c r="N283" s="213"/>
      <c r="O283" s="213"/>
      <c r="P283" s="213"/>
      <c r="Q283" s="213"/>
      <c r="R283" s="213"/>
      <c r="S283" s="213"/>
      <c r="T283" s="214"/>
      <c r="AT283" s="215" t="s">
        <v>150</v>
      </c>
      <c r="AU283" s="215" t="s">
        <v>82</v>
      </c>
      <c r="AV283" s="11" t="s">
        <v>82</v>
      </c>
      <c r="AW283" s="11" t="s">
        <v>35</v>
      </c>
      <c r="AX283" s="11" t="s">
        <v>72</v>
      </c>
      <c r="AY283" s="215" t="s">
        <v>140</v>
      </c>
    </row>
    <row r="284" spans="2:65" s="11" customFormat="1" ht="13.5">
      <c r="B284" s="204"/>
      <c r="C284" s="205"/>
      <c r="D284" s="206" t="s">
        <v>150</v>
      </c>
      <c r="E284" s="207" t="s">
        <v>21</v>
      </c>
      <c r="F284" s="208" t="s">
        <v>593</v>
      </c>
      <c r="G284" s="205"/>
      <c r="H284" s="209">
        <v>16.600000000000001</v>
      </c>
      <c r="I284" s="210"/>
      <c r="J284" s="205"/>
      <c r="K284" s="205"/>
      <c r="L284" s="211"/>
      <c r="M284" s="212"/>
      <c r="N284" s="213"/>
      <c r="O284" s="213"/>
      <c r="P284" s="213"/>
      <c r="Q284" s="213"/>
      <c r="R284" s="213"/>
      <c r="S284" s="213"/>
      <c r="T284" s="214"/>
      <c r="AT284" s="215" t="s">
        <v>150</v>
      </c>
      <c r="AU284" s="215" t="s">
        <v>82</v>
      </c>
      <c r="AV284" s="11" t="s">
        <v>82</v>
      </c>
      <c r="AW284" s="11" t="s">
        <v>35</v>
      </c>
      <c r="AX284" s="11" t="s">
        <v>72</v>
      </c>
      <c r="AY284" s="215" t="s">
        <v>140</v>
      </c>
    </row>
    <row r="285" spans="2:65" s="12" customFormat="1" ht="13.5">
      <c r="B285" s="216"/>
      <c r="C285" s="217"/>
      <c r="D285" s="206" t="s">
        <v>150</v>
      </c>
      <c r="E285" s="218" t="s">
        <v>21</v>
      </c>
      <c r="F285" s="219" t="s">
        <v>176</v>
      </c>
      <c r="G285" s="217"/>
      <c r="H285" s="220">
        <v>90.1</v>
      </c>
      <c r="I285" s="221"/>
      <c r="J285" s="217"/>
      <c r="K285" s="217"/>
      <c r="L285" s="222"/>
      <c r="M285" s="223"/>
      <c r="N285" s="224"/>
      <c r="O285" s="224"/>
      <c r="P285" s="224"/>
      <c r="Q285" s="224"/>
      <c r="R285" s="224"/>
      <c r="S285" s="224"/>
      <c r="T285" s="225"/>
      <c r="AT285" s="226" t="s">
        <v>150</v>
      </c>
      <c r="AU285" s="226" t="s">
        <v>82</v>
      </c>
      <c r="AV285" s="12" t="s">
        <v>148</v>
      </c>
      <c r="AW285" s="12" t="s">
        <v>35</v>
      </c>
      <c r="AX285" s="12" t="s">
        <v>80</v>
      </c>
      <c r="AY285" s="226" t="s">
        <v>140</v>
      </c>
    </row>
    <row r="286" spans="2:65" s="1" customFormat="1" ht="16.5" customHeight="1">
      <c r="B286" s="41"/>
      <c r="C286" s="237" t="s">
        <v>594</v>
      </c>
      <c r="D286" s="237" t="s">
        <v>290</v>
      </c>
      <c r="E286" s="238" t="s">
        <v>595</v>
      </c>
      <c r="F286" s="239" t="s">
        <v>596</v>
      </c>
      <c r="G286" s="240" t="s">
        <v>158</v>
      </c>
      <c r="H286" s="241">
        <v>99.11</v>
      </c>
      <c r="I286" s="242"/>
      <c r="J286" s="243">
        <f>ROUND(I286*H286,2)</f>
        <v>0</v>
      </c>
      <c r="K286" s="239" t="s">
        <v>147</v>
      </c>
      <c r="L286" s="244"/>
      <c r="M286" s="245" t="s">
        <v>21</v>
      </c>
      <c r="N286" s="246" t="s">
        <v>43</v>
      </c>
      <c r="O286" s="42"/>
      <c r="P286" s="201">
        <f>O286*H286</f>
        <v>0</v>
      </c>
      <c r="Q286" s="201">
        <v>1.29E-2</v>
      </c>
      <c r="R286" s="201">
        <f>Q286*H286</f>
        <v>1.278519</v>
      </c>
      <c r="S286" s="201">
        <v>0</v>
      </c>
      <c r="T286" s="202">
        <f>S286*H286</f>
        <v>0</v>
      </c>
      <c r="AR286" s="24" t="s">
        <v>307</v>
      </c>
      <c r="AT286" s="24" t="s">
        <v>290</v>
      </c>
      <c r="AU286" s="24" t="s">
        <v>82</v>
      </c>
      <c r="AY286" s="24" t="s">
        <v>140</v>
      </c>
      <c r="BE286" s="203">
        <f>IF(N286="základní",J286,0)</f>
        <v>0</v>
      </c>
      <c r="BF286" s="203">
        <f>IF(N286="snížená",J286,0)</f>
        <v>0</v>
      </c>
      <c r="BG286" s="203">
        <f>IF(N286="zákl. přenesená",J286,0)</f>
        <v>0</v>
      </c>
      <c r="BH286" s="203">
        <f>IF(N286="sníž. přenesená",J286,0)</f>
        <v>0</v>
      </c>
      <c r="BI286" s="203">
        <f>IF(N286="nulová",J286,0)</f>
        <v>0</v>
      </c>
      <c r="BJ286" s="24" t="s">
        <v>80</v>
      </c>
      <c r="BK286" s="203">
        <f>ROUND(I286*H286,2)</f>
        <v>0</v>
      </c>
      <c r="BL286" s="24" t="s">
        <v>222</v>
      </c>
      <c r="BM286" s="24" t="s">
        <v>597</v>
      </c>
    </row>
    <row r="287" spans="2:65" s="11" customFormat="1" ht="13.5">
      <c r="B287" s="204"/>
      <c r="C287" s="205"/>
      <c r="D287" s="206" t="s">
        <v>150</v>
      </c>
      <c r="E287" s="207" t="s">
        <v>21</v>
      </c>
      <c r="F287" s="208" t="s">
        <v>598</v>
      </c>
      <c r="G287" s="205"/>
      <c r="H287" s="209">
        <v>99.11</v>
      </c>
      <c r="I287" s="210"/>
      <c r="J287" s="205"/>
      <c r="K287" s="205"/>
      <c r="L287" s="211"/>
      <c r="M287" s="212"/>
      <c r="N287" s="213"/>
      <c r="O287" s="213"/>
      <c r="P287" s="213"/>
      <c r="Q287" s="213"/>
      <c r="R287" s="213"/>
      <c r="S287" s="213"/>
      <c r="T287" s="214"/>
      <c r="AT287" s="215" t="s">
        <v>150</v>
      </c>
      <c r="AU287" s="215" t="s">
        <v>82</v>
      </c>
      <c r="AV287" s="11" t="s">
        <v>82</v>
      </c>
      <c r="AW287" s="11" t="s">
        <v>35</v>
      </c>
      <c r="AX287" s="11" t="s">
        <v>80</v>
      </c>
      <c r="AY287" s="215" t="s">
        <v>140</v>
      </c>
    </row>
    <row r="288" spans="2:65" s="1" customFormat="1" ht="25.5" customHeight="1">
      <c r="B288" s="41"/>
      <c r="C288" s="192" t="s">
        <v>599</v>
      </c>
      <c r="D288" s="192" t="s">
        <v>143</v>
      </c>
      <c r="E288" s="193" t="s">
        <v>600</v>
      </c>
      <c r="F288" s="194" t="s">
        <v>601</v>
      </c>
      <c r="G288" s="195" t="s">
        <v>158</v>
      </c>
      <c r="H288" s="196">
        <v>1.68</v>
      </c>
      <c r="I288" s="197"/>
      <c r="J288" s="198">
        <f>ROUND(I288*H288,2)</f>
        <v>0</v>
      </c>
      <c r="K288" s="194" t="s">
        <v>147</v>
      </c>
      <c r="L288" s="61"/>
      <c r="M288" s="199" t="s">
        <v>21</v>
      </c>
      <c r="N288" s="200" t="s">
        <v>43</v>
      </c>
      <c r="O288" s="42"/>
      <c r="P288" s="201">
        <f>O288*H288</f>
        <v>0</v>
      </c>
      <c r="Q288" s="201">
        <v>5.8E-4</v>
      </c>
      <c r="R288" s="201">
        <f>Q288*H288</f>
        <v>9.7439999999999994E-4</v>
      </c>
      <c r="S288" s="201">
        <v>0</v>
      </c>
      <c r="T288" s="202">
        <f>S288*H288</f>
        <v>0</v>
      </c>
      <c r="AR288" s="24" t="s">
        <v>222</v>
      </c>
      <c r="AT288" s="24" t="s">
        <v>143</v>
      </c>
      <c r="AU288" s="24" t="s">
        <v>82</v>
      </c>
      <c r="AY288" s="24" t="s">
        <v>140</v>
      </c>
      <c r="BE288" s="203">
        <f>IF(N288="základní",J288,0)</f>
        <v>0</v>
      </c>
      <c r="BF288" s="203">
        <f>IF(N288="snížená",J288,0)</f>
        <v>0</v>
      </c>
      <c r="BG288" s="203">
        <f>IF(N288="zákl. přenesená",J288,0)</f>
        <v>0</v>
      </c>
      <c r="BH288" s="203">
        <f>IF(N288="sníž. přenesená",J288,0)</f>
        <v>0</v>
      </c>
      <c r="BI288" s="203">
        <f>IF(N288="nulová",J288,0)</f>
        <v>0</v>
      </c>
      <c r="BJ288" s="24" t="s">
        <v>80</v>
      </c>
      <c r="BK288" s="203">
        <f>ROUND(I288*H288,2)</f>
        <v>0</v>
      </c>
      <c r="BL288" s="24" t="s">
        <v>222</v>
      </c>
      <c r="BM288" s="24" t="s">
        <v>602</v>
      </c>
    </row>
    <row r="289" spans="2:65" s="11" customFormat="1" ht="13.5">
      <c r="B289" s="204"/>
      <c r="C289" s="205"/>
      <c r="D289" s="206" t="s">
        <v>150</v>
      </c>
      <c r="E289" s="207" t="s">
        <v>21</v>
      </c>
      <c r="F289" s="208" t="s">
        <v>603</v>
      </c>
      <c r="G289" s="205"/>
      <c r="H289" s="209">
        <v>1.68</v>
      </c>
      <c r="I289" s="210"/>
      <c r="J289" s="205"/>
      <c r="K289" s="205"/>
      <c r="L289" s="211"/>
      <c r="M289" s="212"/>
      <c r="N289" s="213"/>
      <c r="O289" s="213"/>
      <c r="P289" s="213"/>
      <c r="Q289" s="213"/>
      <c r="R289" s="213"/>
      <c r="S289" s="213"/>
      <c r="T289" s="214"/>
      <c r="AT289" s="215" t="s">
        <v>150</v>
      </c>
      <c r="AU289" s="215" t="s">
        <v>82</v>
      </c>
      <c r="AV289" s="11" t="s">
        <v>82</v>
      </c>
      <c r="AW289" s="11" t="s">
        <v>35</v>
      </c>
      <c r="AX289" s="11" t="s">
        <v>80</v>
      </c>
      <c r="AY289" s="215" t="s">
        <v>140</v>
      </c>
    </row>
    <row r="290" spans="2:65" s="1" customFormat="1" ht="16.5" customHeight="1">
      <c r="B290" s="41"/>
      <c r="C290" s="237" t="s">
        <v>604</v>
      </c>
      <c r="D290" s="237" t="s">
        <v>290</v>
      </c>
      <c r="E290" s="238" t="s">
        <v>605</v>
      </c>
      <c r="F290" s="239" t="s">
        <v>606</v>
      </c>
      <c r="G290" s="240" t="s">
        <v>250</v>
      </c>
      <c r="H290" s="241">
        <v>7</v>
      </c>
      <c r="I290" s="242"/>
      <c r="J290" s="243">
        <f>ROUND(I290*H290,2)</f>
        <v>0</v>
      </c>
      <c r="K290" s="239" t="s">
        <v>21</v>
      </c>
      <c r="L290" s="244"/>
      <c r="M290" s="245" t="s">
        <v>21</v>
      </c>
      <c r="N290" s="246" t="s">
        <v>43</v>
      </c>
      <c r="O290" s="42"/>
      <c r="P290" s="201">
        <f>O290*H290</f>
        <v>0</v>
      </c>
      <c r="Q290" s="201">
        <v>7.4999999999999997E-3</v>
      </c>
      <c r="R290" s="201">
        <f>Q290*H290</f>
        <v>5.2499999999999998E-2</v>
      </c>
      <c r="S290" s="201">
        <v>0</v>
      </c>
      <c r="T290" s="202">
        <f>S290*H290</f>
        <v>0</v>
      </c>
      <c r="AR290" s="24" t="s">
        <v>307</v>
      </c>
      <c r="AT290" s="24" t="s">
        <v>290</v>
      </c>
      <c r="AU290" s="24" t="s">
        <v>82</v>
      </c>
      <c r="AY290" s="24" t="s">
        <v>140</v>
      </c>
      <c r="BE290" s="203">
        <f>IF(N290="základní",J290,0)</f>
        <v>0</v>
      </c>
      <c r="BF290" s="203">
        <f>IF(N290="snížená",J290,0)</f>
        <v>0</v>
      </c>
      <c r="BG290" s="203">
        <f>IF(N290="zákl. přenesená",J290,0)</f>
        <v>0</v>
      </c>
      <c r="BH290" s="203">
        <f>IF(N290="sníž. přenesená",J290,0)</f>
        <v>0</v>
      </c>
      <c r="BI290" s="203">
        <f>IF(N290="nulová",J290,0)</f>
        <v>0</v>
      </c>
      <c r="BJ290" s="24" t="s">
        <v>80</v>
      </c>
      <c r="BK290" s="203">
        <f>ROUND(I290*H290,2)</f>
        <v>0</v>
      </c>
      <c r="BL290" s="24" t="s">
        <v>222</v>
      </c>
      <c r="BM290" s="24" t="s">
        <v>607</v>
      </c>
    </row>
    <row r="291" spans="2:65" s="1" customFormat="1" ht="25.5" customHeight="1">
      <c r="B291" s="41"/>
      <c r="C291" s="192" t="s">
        <v>608</v>
      </c>
      <c r="D291" s="192" t="s">
        <v>143</v>
      </c>
      <c r="E291" s="193" t="s">
        <v>609</v>
      </c>
      <c r="F291" s="194" t="s">
        <v>610</v>
      </c>
      <c r="G291" s="195" t="s">
        <v>191</v>
      </c>
      <c r="H291" s="196">
        <v>69.3</v>
      </c>
      <c r="I291" s="197"/>
      <c r="J291" s="198">
        <f>ROUND(I291*H291,2)</f>
        <v>0</v>
      </c>
      <c r="K291" s="194" t="s">
        <v>147</v>
      </c>
      <c r="L291" s="61"/>
      <c r="M291" s="199" t="s">
        <v>21</v>
      </c>
      <c r="N291" s="200" t="s">
        <v>43</v>
      </c>
      <c r="O291" s="42"/>
      <c r="P291" s="201">
        <f>O291*H291</f>
        <v>0</v>
      </c>
      <c r="Q291" s="201">
        <v>3.1E-4</v>
      </c>
      <c r="R291" s="201">
        <f>Q291*H291</f>
        <v>2.1482999999999999E-2</v>
      </c>
      <c r="S291" s="201">
        <v>0</v>
      </c>
      <c r="T291" s="202">
        <f>S291*H291</f>
        <v>0</v>
      </c>
      <c r="AR291" s="24" t="s">
        <v>222</v>
      </c>
      <c r="AT291" s="24" t="s">
        <v>143</v>
      </c>
      <c r="AU291" s="24" t="s">
        <v>82</v>
      </c>
      <c r="AY291" s="24" t="s">
        <v>140</v>
      </c>
      <c r="BE291" s="203">
        <f>IF(N291="základní",J291,0)</f>
        <v>0</v>
      </c>
      <c r="BF291" s="203">
        <f>IF(N291="snížená",J291,0)</f>
        <v>0</v>
      </c>
      <c r="BG291" s="203">
        <f>IF(N291="zákl. přenesená",J291,0)</f>
        <v>0</v>
      </c>
      <c r="BH291" s="203">
        <f>IF(N291="sníž. přenesená",J291,0)</f>
        <v>0</v>
      </c>
      <c r="BI291" s="203">
        <f>IF(N291="nulová",J291,0)</f>
        <v>0</v>
      </c>
      <c r="BJ291" s="24" t="s">
        <v>80</v>
      </c>
      <c r="BK291" s="203">
        <f>ROUND(I291*H291,2)</f>
        <v>0</v>
      </c>
      <c r="BL291" s="24" t="s">
        <v>222</v>
      </c>
      <c r="BM291" s="24" t="s">
        <v>611</v>
      </c>
    </row>
    <row r="292" spans="2:65" s="11" customFormat="1" ht="13.5">
      <c r="B292" s="204"/>
      <c r="C292" s="205"/>
      <c r="D292" s="206" t="s">
        <v>150</v>
      </c>
      <c r="E292" s="207" t="s">
        <v>21</v>
      </c>
      <c r="F292" s="208" t="s">
        <v>612</v>
      </c>
      <c r="G292" s="205"/>
      <c r="H292" s="209">
        <v>69.3</v>
      </c>
      <c r="I292" s="210"/>
      <c r="J292" s="205"/>
      <c r="K292" s="205"/>
      <c r="L292" s="211"/>
      <c r="M292" s="212"/>
      <c r="N292" s="213"/>
      <c r="O292" s="213"/>
      <c r="P292" s="213"/>
      <c r="Q292" s="213"/>
      <c r="R292" s="213"/>
      <c r="S292" s="213"/>
      <c r="T292" s="214"/>
      <c r="AT292" s="215" t="s">
        <v>150</v>
      </c>
      <c r="AU292" s="215" t="s">
        <v>82</v>
      </c>
      <c r="AV292" s="11" t="s">
        <v>82</v>
      </c>
      <c r="AW292" s="11" t="s">
        <v>35</v>
      </c>
      <c r="AX292" s="11" t="s">
        <v>80</v>
      </c>
      <c r="AY292" s="215" t="s">
        <v>140</v>
      </c>
    </row>
    <row r="293" spans="2:65" s="1" customFormat="1" ht="25.5" customHeight="1">
      <c r="B293" s="41"/>
      <c r="C293" s="192" t="s">
        <v>613</v>
      </c>
      <c r="D293" s="192" t="s">
        <v>143</v>
      </c>
      <c r="E293" s="193" t="s">
        <v>614</v>
      </c>
      <c r="F293" s="194" t="s">
        <v>615</v>
      </c>
      <c r="G293" s="195" t="s">
        <v>191</v>
      </c>
      <c r="H293" s="196">
        <v>51.34</v>
      </c>
      <c r="I293" s="197"/>
      <c r="J293" s="198">
        <f>ROUND(I293*H293,2)</f>
        <v>0</v>
      </c>
      <c r="K293" s="194" t="s">
        <v>147</v>
      </c>
      <c r="L293" s="61"/>
      <c r="M293" s="199" t="s">
        <v>21</v>
      </c>
      <c r="N293" s="200" t="s">
        <v>43</v>
      </c>
      <c r="O293" s="42"/>
      <c r="P293" s="201">
        <f>O293*H293</f>
        <v>0</v>
      </c>
      <c r="Q293" s="201">
        <v>2.5999999999999998E-4</v>
      </c>
      <c r="R293" s="201">
        <f>Q293*H293</f>
        <v>1.33484E-2</v>
      </c>
      <c r="S293" s="201">
        <v>0</v>
      </c>
      <c r="T293" s="202">
        <f>S293*H293</f>
        <v>0</v>
      </c>
      <c r="AR293" s="24" t="s">
        <v>222</v>
      </c>
      <c r="AT293" s="24" t="s">
        <v>143</v>
      </c>
      <c r="AU293" s="24" t="s">
        <v>82</v>
      </c>
      <c r="AY293" s="24" t="s">
        <v>140</v>
      </c>
      <c r="BE293" s="203">
        <f>IF(N293="základní",J293,0)</f>
        <v>0</v>
      </c>
      <c r="BF293" s="203">
        <f>IF(N293="snížená",J293,0)</f>
        <v>0</v>
      </c>
      <c r="BG293" s="203">
        <f>IF(N293="zákl. přenesená",J293,0)</f>
        <v>0</v>
      </c>
      <c r="BH293" s="203">
        <f>IF(N293="sníž. přenesená",J293,0)</f>
        <v>0</v>
      </c>
      <c r="BI293" s="203">
        <f>IF(N293="nulová",J293,0)</f>
        <v>0</v>
      </c>
      <c r="BJ293" s="24" t="s">
        <v>80</v>
      </c>
      <c r="BK293" s="203">
        <f>ROUND(I293*H293,2)</f>
        <v>0</v>
      </c>
      <c r="BL293" s="24" t="s">
        <v>222</v>
      </c>
      <c r="BM293" s="24" t="s">
        <v>616</v>
      </c>
    </row>
    <row r="294" spans="2:65" s="11" customFormat="1" ht="13.5">
      <c r="B294" s="204"/>
      <c r="C294" s="205"/>
      <c r="D294" s="206" t="s">
        <v>150</v>
      </c>
      <c r="E294" s="207" t="s">
        <v>21</v>
      </c>
      <c r="F294" s="208" t="s">
        <v>617</v>
      </c>
      <c r="G294" s="205"/>
      <c r="H294" s="209">
        <v>9.1999999999999993</v>
      </c>
      <c r="I294" s="210"/>
      <c r="J294" s="205"/>
      <c r="K294" s="205"/>
      <c r="L294" s="211"/>
      <c r="M294" s="212"/>
      <c r="N294" s="213"/>
      <c r="O294" s="213"/>
      <c r="P294" s="213"/>
      <c r="Q294" s="213"/>
      <c r="R294" s="213"/>
      <c r="S294" s="213"/>
      <c r="T294" s="214"/>
      <c r="AT294" s="215" t="s">
        <v>150</v>
      </c>
      <c r="AU294" s="215" t="s">
        <v>82</v>
      </c>
      <c r="AV294" s="11" t="s">
        <v>82</v>
      </c>
      <c r="AW294" s="11" t="s">
        <v>35</v>
      </c>
      <c r="AX294" s="11" t="s">
        <v>72</v>
      </c>
      <c r="AY294" s="215" t="s">
        <v>140</v>
      </c>
    </row>
    <row r="295" spans="2:65" s="11" customFormat="1" ht="13.5">
      <c r="B295" s="204"/>
      <c r="C295" s="205"/>
      <c r="D295" s="206" t="s">
        <v>150</v>
      </c>
      <c r="E295" s="207" t="s">
        <v>21</v>
      </c>
      <c r="F295" s="208" t="s">
        <v>618</v>
      </c>
      <c r="G295" s="205"/>
      <c r="H295" s="209">
        <v>12.14</v>
      </c>
      <c r="I295" s="210"/>
      <c r="J295" s="205"/>
      <c r="K295" s="205"/>
      <c r="L295" s="211"/>
      <c r="M295" s="212"/>
      <c r="N295" s="213"/>
      <c r="O295" s="213"/>
      <c r="P295" s="213"/>
      <c r="Q295" s="213"/>
      <c r="R295" s="213"/>
      <c r="S295" s="213"/>
      <c r="T295" s="214"/>
      <c r="AT295" s="215" t="s">
        <v>150</v>
      </c>
      <c r="AU295" s="215" t="s">
        <v>82</v>
      </c>
      <c r="AV295" s="11" t="s">
        <v>82</v>
      </c>
      <c r="AW295" s="11" t="s">
        <v>35</v>
      </c>
      <c r="AX295" s="11" t="s">
        <v>72</v>
      </c>
      <c r="AY295" s="215" t="s">
        <v>140</v>
      </c>
    </row>
    <row r="296" spans="2:65" s="11" customFormat="1" ht="13.5">
      <c r="B296" s="204"/>
      <c r="C296" s="205"/>
      <c r="D296" s="206" t="s">
        <v>150</v>
      </c>
      <c r="E296" s="207" t="s">
        <v>21</v>
      </c>
      <c r="F296" s="208" t="s">
        <v>619</v>
      </c>
      <c r="G296" s="205"/>
      <c r="H296" s="209">
        <v>2.4</v>
      </c>
      <c r="I296" s="210"/>
      <c r="J296" s="205"/>
      <c r="K296" s="205"/>
      <c r="L296" s="211"/>
      <c r="M296" s="212"/>
      <c r="N296" s="213"/>
      <c r="O296" s="213"/>
      <c r="P296" s="213"/>
      <c r="Q296" s="213"/>
      <c r="R296" s="213"/>
      <c r="S296" s="213"/>
      <c r="T296" s="214"/>
      <c r="AT296" s="215" t="s">
        <v>150</v>
      </c>
      <c r="AU296" s="215" t="s">
        <v>82</v>
      </c>
      <c r="AV296" s="11" t="s">
        <v>82</v>
      </c>
      <c r="AW296" s="11" t="s">
        <v>35</v>
      </c>
      <c r="AX296" s="11" t="s">
        <v>72</v>
      </c>
      <c r="AY296" s="215" t="s">
        <v>140</v>
      </c>
    </row>
    <row r="297" spans="2:65" s="11" customFormat="1" ht="13.5">
      <c r="B297" s="204"/>
      <c r="C297" s="205"/>
      <c r="D297" s="206" t="s">
        <v>150</v>
      </c>
      <c r="E297" s="207" t="s">
        <v>21</v>
      </c>
      <c r="F297" s="208" t="s">
        <v>620</v>
      </c>
      <c r="G297" s="205"/>
      <c r="H297" s="209">
        <v>9</v>
      </c>
      <c r="I297" s="210"/>
      <c r="J297" s="205"/>
      <c r="K297" s="205"/>
      <c r="L297" s="211"/>
      <c r="M297" s="212"/>
      <c r="N297" s="213"/>
      <c r="O297" s="213"/>
      <c r="P297" s="213"/>
      <c r="Q297" s="213"/>
      <c r="R297" s="213"/>
      <c r="S297" s="213"/>
      <c r="T297" s="214"/>
      <c r="AT297" s="215" t="s">
        <v>150</v>
      </c>
      <c r="AU297" s="215" t="s">
        <v>82</v>
      </c>
      <c r="AV297" s="11" t="s">
        <v>82</v>
      </c>
      <c r="AW297" s="11" t="s">
        <v>35</v>
      </c>
      <c r="AX297" s="11" t="s">
        <v>72</v>
      </c>
      <c r="AY297" s="215" t="s">
        <v>140</v>
      </c>
    </row>
    <row r="298" spans="2:65" s="11" customFormat="1" ht="13.5">
      <c r="B298" s="204"/>
      <c r="C298" s="205"/>
      <c r="D298" s="206" t="s">
        <v>150</v>
      </c>
      <c r="E298" s="207" t="s">
        <v>21</v>
      </c>
      <c r="F298" s="208" t="s">
        <v>621</v>
      </c>
      <c r="G298" s="205"/>
      <c r="H298" s="209">
        <v>9.8000000000000007</v>
      </c>
      <c r="I298" s="210"/>
      <c r="J298" s="205"/>
      <c r="K298" s="205"/>
      <c r="L298" s="211"/>
      <c r="M298" s="212"/>
      <c r="N298" s="213"/>
      <c r="O298" s="213"/>
      <c r="P298" s="213"/>
      <c r="Q298" s="213"/>
      <c r="R298" s="213"/>
      <c r="S298" s="213"/>
      <c r="T298" s="214"/>
      <c r="AT298" s="215" t="s">
        <v>150</v>
      </c>
      <c r="AU298" s="215" t="s">
        <v>82</v>
      </c>
      <c r="AV298" s="11" t="s">
        <v>82</v>
      </c>
      <c r="AW298" s="11" t="s">
        <v>35</v>
      </c>
      <c r="AX298" s="11" t="s">
        <v>72</v>
      </c>
      <c r="AY298" s="215" t="s">
        <v>140</v>
      </c>
    </row>
    <row r="299" spans="2:65" s="11" customFormat="1" ht="13.5">
      <c r="B299" s="204"/>
      <c r="C299" s="205"/>
      <c r="D299" s="206" t="s">
        <v>150</v>
      </c>
      <c r="E299" s="207" t="s">
        <v>21</v>
      </c>
      <c r="F299" s="208" t="s">
        <v>622</v>
      </c>
      <c r="G299" s="205"/>
      <c r="H299" s="209">
        <v>8.8000000000000007</v>
      </c>
      <c r="I299" s="210"/>
      <c r="J299" s="205"/>
      <c r="K299" s="205"/>
      <c r="L299" s="211"/>
      <c r="M299" s="212"/>
      <c r="N299" s="213"/>
      <c r="O299" s="213"/>
      <c r="P299" s="213"/>
      <c r="Q299" s="213"/>
      <c r="R299" s="213"/>
      <c r="S299" s="213"/>
      <c r="T299" s="214"/>
      <c r="AT299" s="215" t="s">
        <v>150</v>
      </c>
      <c r="AU299" s="215" t="s">
        <v>82</v>
      </c>
      <c r="AV299" s="11" t="s">
        <v>82</v>
      </c>
      <c r="AW299" s="11" t="s">
        <v>35</v>
      </c>
      <c r="AX299" s="11" t="s">
        <v>72</v>
      </c>
      <c r="AY299" s="215" t="s">
        <v>140</v>
      </c>
    </row>
    <row r="300" spans="2:65" s="12" customFormat="1" ht="13.5">
      <c r="B300" s="216"/>
      <c r="C300" s="217"/>
      <c r="D300" s="206" t="s">
        <v>150</v>
      </c>
      <c r="E300" s="218" t="s">
        <v>21</v>
      </c>
      <c r="F300" s="219" t="s">
        <v>176</v>
      </c>
      <c r="G300" s="217"/>
      <c r="H300" s="220">
        <v>51.34</v>
      </c>
      <c r="I300" s="221"/>
      <c r="J300" s="217"/>
      <c r="K300" s="217"/>
      <c r="L300" s="222"/>
      <c r="M300" s="223"/>
      <c r="N300" s="224"/>
      <c r="O300" s="224"/>
      <c r="P300" s="224"/>
      <c r="Q300" s="224"/>
      <c r="R300" s="224"/>
      <c r="S300" s="224"/>
      <c r="T300" s="225"/>
      <c r="AT300" s="226" t="s">
        <v>150</v>
      </c>
      <c r="AU300" s="226" t="s">
        <v>82</v>
      </c>
      <c r="AV300" s="12" t="s">
        <v>148</v>
      </c>
      <c r="AW300" s="12" t="s">
        <v>35</v>
      </c>
      <c r="AX300" s="12" t="s">
        <v>80</v>
      </c>
      <c r="AY300" s="226" t="s">
        <v>140</v>
      </c>
    </row>
    <row r="301" spans="2:65" s="1" customFormat="1" ht="25.5" customHeight="1">
      <c r="B301" s="41"/>
      <c r="C301" s="192" t="s">
        <v>623</v>
      </c>
      <c r="D301" s="192" t="s">
        <v>143</v>
      </c>
      <c r="E301" s="193" t="s">
        <v>624</v>
      </c>
      <c r="F301" s="194" t="s">
        <v>625</v>
      </c>
      <c r="G301" s="195" t="s">
        <v>399</v>
      </c>
      <c r="H301" s="247"/>
      <c r="I301" s="197"/>
      <c r="J301" s="198">
        <f>ROUND(I301*H301,2)</f>
        <v>0</v>
      </c>
      <c r="K301" s="194" t="s">
        <v>147</v>
      </c>
      <c r="L301" s="61"/>
      <c r="M301" s="199" t="s">
        <v>21</v>
      </c>
      <c r="N301" s="200" t="s">
        <v>43</v>
      </c>
      <c r="O301" s="42"/>
      <c r="P301" s="201">
        <f>O301*H301</f>
        <v>0</v>
      </c>
      <c r="Q301" s="201">
        <v>0</v>
      </c>
      <c r="R301" s="201">
        <f>Q301*H301</f>
        <v>0</v>
      </c>
      <c r="S301" s="201">
        <v>0</v>
      </c>
      <c r="T301" s="202">
        <f>S301*H301</f>
        <v>0</v>
      </c>
      <c r="AR301" s="24" t="s">
        <v>222</v>
      </c>
      <c r="AT301" s="24" t="s">
        <v>143</v>
      </c>
      <c r="AU301" s="24" t="s">
        <v>82</v>
      </c>
      <c r="AY301" s="24" t="s">
        <v>140</v>
      </c>
      <c r="BE301" s="203">
        <f>IF(N301="základní",J301,0)</f>
        <v>0</v>
      </c>
      <c r="BF301" s="203">
        <f>IF(N301="snížená",J301,0)</f>
        <v>0</v>
      </c>
      <c r="BG301" s="203">
        <f>IF(N301="zákl. přenesená",J301,0)</f>
        <v>0</v>
      </c>
      <c r="BH301" s="203">
        <f>IF(N301="sníž. přenesená",J301,0)</f>
        <v>0</v>
      </c>
      <c r="BI301" s="203">
        <f>IF(N301="nulová",J301,0)</f>
        <v>0</v>
      </c>
      <c r="BJ301" s="24" t="s">
        <v>80</v>
      </c>
      <c r="BK301" s="203">
        <f>ROUND(I301*H301,2)</f>
        <v>0</v>
      </c>
      <c r="BL301" s="24" t="s">
        <v>222</v>
      </c>
      <c r="BM301" s="24" t="s">
        <v>626</v>
      </c>
    </row>
    <row r="302" spans="2:65" s="10" customFormat="1" ht="29.85" customHeight="1">
      <c r="B302" s="176"/>
      <c r="C302" s="177"/>
      <c r="D302" s="178" t="s">
        <v>71</v>
      </c>
      <c r="E302" s="190" t="s">
        <v>627</v>
      </c>
      <c r="F302" s="190" t="s">
        <v>628</v>
      </c>
      <c r="G302" s="177"/>
      <c r="H302" s="177"/>
      <c r="I302" s="180"/>
      <c r="J302" s="191">
        <f>BK302</f>
        <v>0</v>
      </c>
      <c r="K302" s="177"/>
      <c r="L302" s="182"/>
      <c r="M302" s="183"/>
      <c r="N302" s="184"/>
      <c r="O302" s="184"/>
      <c r="P302" s="185">
        <f>SUM(P303:P310)</f>
        <v>0</v>
      </c>
      <c r="Q302" s="184"/>
      <c r="R302" s="185">
        <f>SUM(R303:R310)</f>
        <v>9.6299999999999999E-4</v>
      </c>
      <c r="S302" s="184"/>
      <c r="T302" s="186">
        <f>SUM(T303:T310)</f>
        <v>0</v>
      </c>
      <c r="AR302" s="187" t="s">
        <v>82</v>
      </c>
      <c r="AT302" s="188" t="s">
        <v>71</v>
      </c>
      <c r="AU302" s="188" t="s">
        <v>80</v>
      </c>
      <c r="AY302" s="187" t="s">
        <v>140</v>
      </c>
      <c r="BK302" s="189">
        <f>SUM(BK303:BK310)</f>
        <v>0</v>
      </c>
    </row>
    <row r="303" spans="2:65" s="1" customFormat="1" ht="25.5" customHeight="1">
      <c r="B303" s="41"/>
      <c r="C303" s="192" t="s">
        <v>629</v>
      </c>
      <c r="D303" s="192" t="s">
        <v>143</v>
      </c>
      <c r="E303" s="193" t="s">
        <v>630</v>
      </c>
      <c r="F303" s="194" t="s">
        <v>631</v>
      </c>
      <c r="G303" s="195" t="s">
        <v>158</v>
      </c>
      <c r="H303" s="196">
        <v>11.426</v>
      </c>
      <c r="I303" s="197"/>
      <c r="J303" s="198">
        <f>ROUND(I303*H303,2)</f>
        <v>0</v>
      </c>
      <c r="K303" s="194" t="s">
        <v>147</v>
      </c>
      <c r="L303" s="61"/>
      <c r="M303" s="199" t="s">
        <v>21</v>
      </c>
      <c r="N303" s="200" t="s">
        <v>43</v>
      </c>
      <c r="O303" s="42"/>
      <c r="P303" s="201">
        <f>O303*H303</f>
        <v>0</v>
      </c>
      <c r="Q303" s="201">
        <v>0</v>
      </c>
      <c r="R303" s="201">
        <f>Q303*H303</f>
        <v>0</v>
      </c>
      <c r="S303" s="201">
        <v>0</v>
      </c>
      <c r="T303" s="202">
        <f>S303*H303</f>
        <v>0</v>
      </c>
      <c r="AR303" s="24" t="s">
        <v>222</v>
      </c>
      <c r="AT303" s="24" t="s">
        <v>143</v>
      </c>
      <c r="AU303" s="24" t="s">
        <v>82</v>
      </c>
      <c r="AY303" s="24" t="s">
        <v>140</v>
      </c>
      <c r="BE303" s="203">
        <f>IF(N303="základní",J303,0)</f>
        <v>0</v>
      </c>
      <c r="BF303" s="203">
        <f>IF(N303="snížená",J303,0)</f>
        <v>0</v>
      </c>
      <c r="BG303" s="203">
        <f>IF(N303="zákl. přenesená",J303,0)</f>
        <v>0</v>
      </c>
      <c r="BH303" s="203">
        <f>IF(N303="sníž. přenesená",J303,0)</f>
        <v>0</v>
      </c>
      <c r="BI303" s="203">
        <f>IF(N303="nulová",J303,0)</f>
        <v>0</v>
      </c>
      <c r="BJ303" s="24" t="s">
        <v>80</v>
      </c>
      <c r="BK303" s="203">
        <f>ROUND(I303*H303,2)</f>
        <v>0</v>
      </c>
      <c r="BL303" s="24" t="s">
        <v>222</v>
      </c>
      <c r="BM303" s="24" t="s">
        <v>632</v>
      </c>
    </row>
    <row r="304" spans="2:65" s="11" customFormat="1" ht="13.5">
      <c r="B304" s="204"/>
      <c r="C304" s="205"/>
      <c r="D304" s="206" t="s">
        <v>150</v>
      </c>
      <c r="E304" s="207" t="s">
        <v>21</v>
      </c>
      <c r="F304" s="208" t="s">
        <v>633</v>
      </c>
      <c r="G304" s="205"/>
      <c r="H304" s="209">
        <v>11.426</v>
      </c>
      <c r="I304" s="210"/>
      <c r="J304" s="205"/>
      <c r="K304" s="205"/>
      <c r="L304" s="211"/>
      <c r="M304" s="212"/>
      <c r="N304" s="213"/>
      <c r="O304" s="213"/>
      <c r="P304" s="213"/>
      <c r="Q304" s="213"/>
      <c r="R304" s="213"/>
      <c r="S304" s="213"/>
      <c r="T304" s="214"/>
      <c r="AT304" s="215" t="s">
        <v>150</v>
      </c>
      <c r="AU304" s="215" t="s">
        <v>82</v>
      </c>
      <c r="AV304" s="11" t="s">
        <v>82</v>
      </c>
      <c r="AW304" s="11" t="s">
        <v>35</v>
      </c>
      <c r="AX304" s="11" t="s">
        <v>80</v>
      </c>
      <c r="AY304" s="215" t="s">
        <v>140</v>
      </c>
    </row>
    <row r="305" spans="2:65" s="1" customFormat="1" ht="16.5" customHeight="1">
      <c r="B305" s="41"/>
      <c r="C305" s="192" t="s">
        <v>634</v>
      </c>
      <c r="D305" s="192" t="s">
        <v>143</v>
      </c>
      <c r="E305" s="193" t="s">
        <v>635</v>
      </c>
      <c r="F305" s="194" t="s">
        <v>636</v>
      </c>
      <c r="G305" s="195" t="s">
        <v>158</v>
      </c>
      <c r="H305" s="196">
        <v>0.9</v>
      </c>
      <c r="I305" s="197"/>
      <c r="J305" s="198">
        <f>ROUND(I305*H305,2)</f>
        <v>0</v>
      </c>
      <c r="K305" s="194" t="s">
        <v>147</v>
      </c>
      <c r="L305" s="61"/>
      <c r="M305" s="199" t="s">
        <v>21</v>
      </c>
      <c r="N305" s="200" t="s">
        <v>43</v>
      </c>
      <c r="O305" s="42"/>
      <c r="P305" s="201">
        <f>O305*H305</f>
        <v>0</v>
      </c>
      <c r="Q305" s="201">
        <v>6.0000000000000002E-5</v>
      </c>
      <c r="R305" s="201">
        <f>Q305*H305</f>
        <v>5.4000000000000005E-5</v>
      </c>
      <c r="S305" s="201">
        <v>0</v>
      </c>
      <c r="T305" s="202">
        <f>S305*H305</f>
        <v>0</v>
      </c>
      <c r="AR305" s="24" t="s">
        <v>222</v>
      </c>
      <c r="AT305" s="24" t="s">
        <v>143</v>
      </c>
      <c r="AU305" s="24" t="s">
        <v>82</v>
      </c>
      <c r="AY305" s="24" t="s">
        <v>140</v>
      </c>
      <c r="BE305" s="203">
        <f>IF(N305="základní",J305,0)</f>
        <v>0</v>
      </c>
      <c r="BF305" s="203">
        <f>IF(N305="snížená",J305,0)</f>
        <v>0</v>
      </c>
      <c r="BG305" s="203">
        <f>IF(N305="zákl. přenesená",J305,0)</f>
        <v>0</v>
      </c>
      <c r="BH305" s="203">
        <f>IF(N305="sníž. přenesená",J305,0)</f>
        <v>0</v>
      </c>
      <c r="BI305" s="203">
        <f>IF(N305="nulová",J305,0)</f>
        <v>0</v>
      </c>
      <c r="BJ305" s="24" t="s">
        <v>80</v>
      </c>
      <c r="BK305" s="203">
        <f>ROUND(I305*H305,2)</f>
        <v>0</v>
      </c>
      <c r="BL305" s="24" t="s">
        <v>222</v>
      </c>
      <c r="BM305" s="24" t="s">
        <v>637</v>
      </c>
    </row>
    <row r="306" spans="2:65" s="11" customFormat="1" ht="13.5">
      <c r="B306" s="204"/>
      <c r="C306" s="205"/>
      <c r="D306" s="206" t="s">
        <v>150</v>
      </c>
      <c r="E306" s="207" t="s">
        <v>21</v>
      </c>
      <c r="F306" s="208" t="s">
        <v>638</v>
      </c>
      <c r="G306" s="205"/>
      <c r="H306" s="209">
        <v>0.9</v>
      </c>
      <c r="I306" s="210"/>
      <c r="J306" s="205"/>
      <c r="K306" s="205"/>
      <c r="L306" s="211"/>
      <c r="M306" s="212"/>
      <c r="N306" s="213"/>
      <c r="O306" s="213"/>
      <c r="P306" s="213"/>
      <c r="Q306" s="213"/>
      <c r="R306" s="213"/>
      <c r="S306" s="213"/>
      <c r="T306" s="214"/>
      <c r="AT306" s="215" t="s">
        <v>150</v>
      </c>
      <c r="AU306" s="215" t="s">
        <v>82</v>
      </c>
      <c r="AV306" s="11" t="s">
        <v>82</v>
      </c>
      <c r="AW306" s="11" t="s">
        <v>35</v>
      </c>
      <c r="AX306" s="11" t="s">
        <v>80</v>
      </c>
      <c r="AY306" s="215" t="s">
        <v>140</v>
      </c>
    </row>
    <row r="307" spans="2:65" s="1" customFormat="1" ht="25.5" customHeight="1">
      <c r="B307" s="41"/>
      <c r="C307" s="192" t="s">
        <v>639</v>
      </c>
      <c r="D307" s="192" t="s">
        <v>143</v>
      </c>
      <c r="E307" s="193" t="s">
        <v>640</v>
      </c>
      <c r="F307" s="194" t="s">
        <v>641</v>
      </c>
      <c r="G307" s="195" t="s">
        <v>158</v>
      </c>
      <c r="H307" s="196">
        <v>0.9</v>
      </c>
      <c r="I307" s="197"/>
      <c r="J307" s="198">
        <f>ROUND(I307*H307,2)</f>
        <v>0</v>
      </c>
      <c r="K307" s="194" t="s">
        <v>147</v>
      </c>
      <c r="L307" s="61"/>
      <c r="M307" s="199" t="s">
        <v>21</v>
      </c>
      <c r="N307" s="200" t="s">
        <v>43</v>
      </c>
      <c r="O307" s="42"/>
      <c r="P307" s="201">
        <f>O307*H307</f>
        <v>0</v>
      </c>
      <c r="Q307" s="201">
        <v>1.7000000000000001E-4</v>
      </c>
      <c r="R307" s="201">
        <f>Q307*H307</f>
        <v>1.5300000000000001E-4</v>
      </c>
      <c r="S307" s="201">
        <v>0</v>
      </c>
      <c r="T307" s="202">
        <f>S307*H307</f>
        <v>0</v>
      </c>
      <c r="AR307" s="24" t="s">
        <v>222</v>
      </c>
      <c r="AT307" s="24" t="s">
        <v>143</v>
      </c>
      <c r="AU307" s="24" t="s">
        <v>82</v>
      </c>
      <c r="AY307" s="24" t="s">
        <v>140</v>
      </c>
      <c r="BE307" s="203">
        <f>IF(N307="základní",J307,0)</f>
        <v>0</v>
      </c>
      <c r="BF307" s="203">
        <f>IF(N307="snížená",J307,0)</f>
        <v>0</v>
      </c>
      <c r="BG307" s="203">
        <f>IF(N307="zákl. přenesená",J307,0)</f>
        <v>0</v>
      </c>
      <c r="BH307" s="203">
        <f>IF(N307="sníž. přenesená",J307,0)</f>
        <v>0</v>
      </c>
      <c r="BI307" s="203">
        <f>IF(N307="nulová",J307,0)</f>
        <v>0</v>
      </c>
      <c r="BJ307" s="24" t="s">
        <v>80</v>
      </c>
      <c r="BK307" s="203">
        <f>ROUND(I307*H307,2)</f>
        <v>0</v>
      </c>
      <c r="BL307" s="24" t="s">
        <v>222</v>
      </c>
      <c r="BM307" s="24" t="s">
        <v>642</v>
      </c>
    </row>
    <row r="308" spans="2:65" s="1" customFormat="1" ht="25.5" customHeight="1">
      <c r="B308" s="41"/>
      <c r="C308" s="192" t="s">
        <v>643</v>
      </c>
      <c r="D308" s="192" t="s">
        <v>143</v>
      </c>
      <c r="E308" s="193" t="s">
        <v>644</v>
      </c>
      <c r="F308" s="194" t="s">
        <v>645</v>
      </c>
      <c r="G308" s="195" t="s">
        <v>158</v>
      </c>
      <c r="H308" s="196">
        <v>6.3</v>
      </c>
      <c r="I308" s="197"/>
      <c r="J308" s="198">
        <f>ROUND(I308*H308,2)</f>
        <v>0</v>
      </c>
      <c r="K308" s="194" t="s">
        <v>147</v>
      </c>
      <c r="L308" s="61"/>
      <c r="M308" s="199" t="s">
        <v>21</v>
      </c>
      <c r="N308" s="200" t="s">
        <v>43</v>
      </c>
      <c r="O308" s="42"/>
      <c r="P308" s="201">
        <f>O308*H308</f>
        <v>0</v>
      </c>
      <c r="Q308" s="201">
        <v>1.2E-4</v>
      </c>
      <c r="R308" s="201">
        <f>Q308*H308</f>
        <v>7.5599999999999994E-4</v>
      </c>
      <c r="S308" s="201">
        <v>0</v>
      </c>
      <c r="T308" s="202">
        <f>S308*H308</f>
        <v>0</v>
      </c>
      <c r="AR308" s="24" t="s">
        <v>222</v>
      </c>
      <c r="AT308" s="24" t="s">
        <v>143</v>
      </c>
      <c r="AU308" s="24" t="s">
        <v>82</v>
      </c>
      <c r="AY308" s="24" t="s">
        <v>140</v>
      </c>
      <c r="BE308" s="203">
        <f>IF(N308="základní",J308,0)</f>
        <v>0</v>
      </c>
      <c r="BF308" s="203">
        <f>IF(N308="snížená",J308,0)</f>
        <v>0</v>
      </c>
      <c r="BG308" s="203">
        <f>IF(N308="zákl. přenesená",J308,0)</f>
        <v>0</v>
      </c>
      <c r="BH308" s="203">
        <f>IF(N308="sníž. přenesená",J308,0)</f>
        <v>0</v>
      </c>
      <c r="BI308" s="203">
        <f>IF(N308="nulová",J308,0)</f>
        <v>0</v>
      </c>
      <c r="BJ308" s="24" t="s">
        <v>80</v>
      </c>
      <c r="BK308" s="203">
        <f>ROUND(I308*H308,2)</f>
        <v>0</v>
      </c>
      <c r="BL308" s="24" t="s">
        <v>222</v>
      </c>
      <c r="BM308" s="24" t="s">
        <v>646</v>
      </c>
    </row>
    <row r="309" spans="2:65" s="13" customFormat="1" ht="13.5">
      <c r="B309" s="227"/>
      <c r="C309" s="228"/>
      <c r="D309" s="206" t="s">
        <v>150</v>
      </c>
      <c r="E309" s="229" t="s">
        <v>21</v>
      </c>
      <c r="F309" s="230" t="s">
        <v>647</v>
      </c>
      <c r="G309" s="228"/>
      <c r="H309" s="229" t="s">
        <v>21</v>
      </c>
      <c r="I309" s="231"/>
      <c r="J309" s="228"/>
      <c r="K309" s="228"/>
      <c r="L309" s="232"/>
      <c r="M309" s="233"/>
      <c r="N309" s="234"/>
      <c r="O309" s="234"/>
      <c r="P309" s="234"/>
      <c r="Q309" s="234"/>
      <c r="R309" s="234"/>
      <c r="S309" s="234"/>
      <c r="T309" s="235"/>
      <c r="AT309" s="236" t="s">
        <v>150</v>
      </c>
      <c r="AU309" s="236" t="s">
        <v>82</v>
      </c>
      <c r="AV309" s="13" t="s">
        <v>80</v>
      </c>
      <c r="AW309" s="13" t="s">
        <v>35</v>
      </c>
      <c r="AX309" s="13" t="s">
        <v>72</v>
      </c>
      <c r="AY309" s="236" t="s">
        <v>140</v>
      </c>
    </row>
    <row r="310" spans="2:65" s="11" customFormat="1" ht="13.5">
      <c r="B310" s="204"/>
      <c r="C310" s="205"/>
      <c r="D310" s="206" t="s">
        <v>150</v>
      </c>
      <c r="E310" s="207" t="s">
        <v>21</v>
      </c>
      <c r="F310" s="208" t="s">
        <v>648</v>
      </c>
      <c r="G310" s="205"/>
      <c r="H310" s="209">
        <v>6.3</v>
      </c>
      <c r="I310" s="210"/>
      <c r="J310" s="205"/>
      <c r="K310" s="205"/>
      <c r="L310" s="211"/>
      <c r="M310" s="212"/>
      <c r="N310" s="213"/>
      <c r="O310" s="213"/>
      <c r="P310" s="213"/>
      <c r="Q310" s="213"/>
      <c r="R310" s="213"/>
      <c r="S310" s="213"/>
      <c r="T310" s="214"/>
      <c r="AT310" s="215" t="s">
        <v>150</v>
      </c>
      <c r="AU310" s="215" t="s">
        <v>82</v>
      </c>
      <c r="AV310" s="11" t="s">
        <v>82</v>
      </c>
      <c r="AW310" s="11" t="s">
        <v>35</v>
      </c>
      <c r="AX310" s="11" t="s">
        <v>80</v>
      </c>
      <c r="AY310" s="215" t="s">
        <v>140</v>
      </c>
    </row>
    <row r="311" spans="2:65" s="10" customFormat="1" ht="29.85" customHeight="1">
      <c r="B311" s="176"/>
      <c r="C311" s="177"/>
      <c r="D311" s="178" t="s">
        <v>71</v>
      </c>
      <c r="E311" s="190" t="s">
        <v>649</v>
      </c>
      <c r="F311" s="190" t="s">
        <v>650</v>
      </c>
      <c r="G311" s="177"/>
      <c r="H311" s="177"/>
      <c r="I311" s="180"/>
      <c r="J311" s="191">
        <f>BK311</f>
        <v>0</v>
      </c>
      <c r="K311" s="177"/>
      <c r="L311" s="182"/>
      <c r="M311" s="183"/>
      <c r="N311" s="184"/>
      <c r="O311" s="184"/>
      <c r="P311" s="185">
        <f>SUM(P312:P337)</f>
        <v>0</v>
      </c>
      <c r="Q311" s="184"/>
      <c r="R311" s="185">
        <f>SUM(R312:R337)</f>
        <v>0.18237600000000001</v>
      </c>
      <c r="S311" s="184"/>
      <c r="T311" s="186">
        <f>SUM(T312:T337)</f>
        <v>3.7543170000000001E-2</v>
      </c>
      <c r="AR311" s="187" t="s">
        <v>82</v>
      </c>
      <c r="AT311" s="188" t="s">
        <v>71</v>
      </c>
      <c r="AU311" s="188" t="s">
        <v>80</v>
      </c>
      <c r="AY311" s="187" t="s">
        <v>140</v>
      </c>
      <c r="BK311" s="189">
        <f>SUM(BK312:BK337)</f>
        <v>0</v>
      </c>
    </row>
    <row r="312" spans="2:65" s="1" customFormat="1" ht="16.5" customHeight="1">
      <c r="B312" s="41"/>
      <c r="C312" s="192" t="s">
        <v>651</v>
      </c>
      <c r="D312" s="192" t="s">
        <v>143</v>
      </c>
      <c r="E312" s="193" t="s">
        <v>652</v>
      </c>
      <c r="F312" s="194" t="s">
        <v>653</v>
      </c>
      <c r="G312" s="195" t="s">
        <v>158</v>
      </c>
      <c r="H312" s="196">
        <v>121.107</v>
      </c>
      <c r="I312" s="197"/>
      <c r="J312" s="198">
        <f>ROUND(I312*H312,2)</f>
        <v>0</v>
      </c>
      <c r="K312" s="194" t="s">
        <v>147</v>
      </c>
      <c r="L312" s="61"/>
      <c r="M312" s="199" t="s">
        <v>21</v>
      </c>
      <c r="N312" s="200" t="s">
        <v>43</v>
      </c>
      <c r="O312" s="42"/>
      <c r="P312" s="201">
        <f>O312*H312</f>
        <v>0</v>
      </c>
      <c r="Q312" s="201">
        <v>1E-3</v>
      </c>
      <c r="R312" s="201">
        <f>Q312*H312</f>
        <v>0.12110700000000001</v>
      </c>
      <c r="S312" s="201">
        <v>3.1E-4</v>
      </c>
      <c r="T312" s="202">
        <f>S312*H312</f>
        <v>3.7543170000000001E-2</v>
      </c>
      <c r="AR312" s="24" t="s">
        <v>222</v>
      </c>
      <c r="AT312" s="24" t="s">
        <v>143</v>
      </c>
      <c r="AU312" s="24" t="s">
        <v>82</v>
      </c>
      <c r="AY312" s="24" t="s">
        <v>140</v>
      </c>
      <c r="BE312" s="203">
        <f>IF(N312="základní",J312,0)</f>
        <v>0</v>
      </c>
      <c r="BF312" s="203">
        <f>IF(N312="snížená",J312,0)</f>
        <v>0</v>
      </c>
      <c r="BG312" s="203">
        <f>IF(N312="zákl. přenesená",J312,0)</f>
        <v>0</v>
      </c>
      <c r="BH312" s="203">
        <f>IF(N312="sníž. přenesená",J312,0)</f>
        <v>0</v>
      </c>
      <c r="BI312" s="203">
        <f>IF(N312="nulová",J312,0)</f>
        <v>0</v>
      </c>
      <c r="BJ312" s="24" t="s">
        <v>80</v>
      </c>
      <c r="BK312" s="203">
        <f>ROUND(I312*H312,2)</f>
        <v>0</v>
      </c>
      <c r="BL312" s="24" t="s">
        <v>222</v>
      </c>
      <c r="BM312" s="24" t="s">
        <v>654</v>
      </c>
    </row>
    <row r="313" spans="2:65" s="11" customFormat="1" ht="13.5">
      <c r="B313" s="204"/>
      <c r="C313" s="205"/>
      <c r="D313" s="206" t="s">
        <v>150</v>
      </c>
      <c r="E313" s="207" t="s">
        <v>21</v>
      </c>
      <c r="F313" s="208" t="s">
        <v>655</v>
      </c>
      <c r="G313" s="205"/>
      <c r="H313" s="209">
        <v>33.75</v>
      </c>
      <c r="I313" s="210"/>
      <c r="J313" s="205"/>
      <c r="K313" s="205"/>
      <c r="L313" s="211"/>
      <c r="M313" s="212"/>
      <c r="N313" s="213"/>
      <c r="O313" s="213"/>
      <c r="P313" s="213"/>
      <c r="Q313" s="213"/>
      <c r="R313" s="213"/>
      <c r="S313" s="213"/>
      <c r="T313" s="214"/>
      <c r="AT313" s="215" t="s">
        <v>150</v>
      </c>
      <c r="AU313" s="215" t="s">
        <v>82</v>
      </c>
      <c r="AV313" s="11" t="s">
        <v>82</v>
      </c>
      <c r="AW313" s="11" t="s">
        <v>35</v>
      </c>
      <c r="AX313" s="11" t="s">
        <v>72</v>
      </c>
      <c r="AY313" s="215" t="s">
        <v>140</v>
      </c>
    </row>
    <row r="314" spans="2:65" s="14" customFormat="1" ht="13.5">
      <c r="B314" s="248"/>
      <c r="C314" s="249"/>
      <c r="D314" s="206" t="s">
        <v>150</v>
      </c>
      <c r="E314" s="250" t="s">
        <v>21</v>
      </c>
      <c r="F314" s="251" t="s">
        <v>656</v>
      </c>
      <c r="G314" s="249"/>
      <c r="H314" s="252">
        <v>33.75</v>
      </c>
      <c r="I314" s="253"/>
      <c r="J314" s="249"/>
      <c r="K314" s="249"/>
      <c r="L314" s="254"/>
      <c r="M314" s="255"/>
      <c r="N314" s="256"/>
      <c r="O314" s="256"/>
      <c r="P314" s="256"/>
      <c r="Q314" s="256"/>
      <c r="R314" s="256"/>
      <c r="S314" s="256"/>
      <c r="T314" s="257"/>
      <c r="AT314" s="258" t="s">
        <v>150</v>
      </c>
      <c r="AU314" s="258" t="s">
        <v>82</v>
      </c>
      <c r="AV314" s="14" t="s">
        <v>141</v>
      </c>
      <c r="AW314" s="14" t="s">
        <v>35</v>
      </c>
      <c r="AX314" s="14" t="s">
        <v>72</v>
      </c>
      <c r="AY314" s="258" t="s">
        <v>140</v>
      </c>
    </row>
    <row r="315" spans="2:65" s="13" customFormat="1" ht="13.5">
      <c r="B315" s="227"/>
      <c r="C315" s="228"/>
      <c r="D315" s="206" t="s">
        <v>150</v>
      </c>
      <c r="E315" s="229" t="s">
        <v>21</v>
      </c>
      <c r="F315" s="230" t="s">
        <v>657</v>
      </c>
      <c r="G315" s="228"/>
      <c r="H315" s="229" t="s">
        <v>21</v>
      </c>
      <c r="I315" s="231"/>
      <c r="J315" s="228"/>
      <c r="K315" s="228"/>
      <c r="L315" s="232"/>
      <c r="M315" s="233"/>
      <c r="N315" s="234"/>
      <c r="O315" s="234"/>
      <c r="P315" s="234"/>
      <c r="Q315" s="234"/>
      <c r="R315" s="234"/>
      <c r="S315" s="234"/>
      <c r="T315" s="235"/>
      <c r="AT315" s="236" t="s">
        <v>150</v>
      </c>
      <c r="AU315" s="236" t="s">
        <v>82</v>
      </c>
      <c r="AV315" s="13" t="s">
        <v>80</v>
      </c>
      <c r="AW315" s="13" t="s">
        <v>35</v>
      </c>
      <c r="AX315" s="13" t="s">
        <v>72</v>
      </c>
      <c r="AY315" s="236" t="s">
        <v>140</v>
      </c>
    </row>
    <row r="316" spans="2:65" s="11" customFormat="1" ht="13.5">
      <c r="B316" s="204"/>
      <c r="C316" s="205"/>
      <c r="D316" s="206" t="s">
        <v>150</v>
      </c>
      <c r="E316" s="207" t="s">
        <v>21</v>
      </c>
      <c r="F316" s="208" t="s">
        <v>658</v>
      </c>
      <c r="G316" s="205"/>
      <c r="H316" s="209">
        <v>5.76</v>
      </c>
      <c r="I316" s="210"/>
      <c r="J316" s="205"/>
      <c r="K316" s="205"/>
      <c r="L316" s="211"/>
      <c r="M316" s="212"/>
      <c r="N316" s="213"/>
      <c r="O316" s="213"/>
      <c r="P316" s="213"/>
      <c r="Q316" s="213"/>
      <c r="R316" s="213"/>
      <c r="S316" s="213"/>
      <c r="T316" s="214"/>
      <c r="AT316" s="215" t="s">
        <v>150</v>
      </c>
      <c r="AU316" s="215" t="s">
        <v>82</v>
      </c>
      <c r="AV316" s="11" t="s">
        <v>82</v>
      </c>
      <c r="AW316" s="11" t="s">
        <v>35</v>
      </c>
      <c r="AX316" s="11" t="s">
        <v>72</v>
      </c>
      <c r="AY316" s="215" t="s">
        <v>140</v>
      </c>
    </row>
    <row r="317" spans="2:65" s="11" customFormat="1" ht="13.5">
      <c r="B317" s="204"/>
      <c r="C317" s="205"/>
      <c r="D317" s="206" t="s">
        <v>150</v>
      </c>
      <c r="E317" s="207" t="s">
        <v>21</v>
      </c>
      <c r="F317" s="208" t="s">
        <v>659</v>
      </c>
      <c r="G317" s="205"/>
      <c r="H317" s="209">
        <v>7.9290000000000003</v>
      </c>
      <c r="I317" s="210"/>
      <c r="J317" s="205"/>
      <c r="K317" s="205"/>
      <c r="L317" s="211"/>
      <c r="M317" s="212"/>
      <c r="N317" s="213"/>
      <c r="O317" s="213"/>
      <c r="P317" s="213"/>
      <c r="Q317" s="213"/>
      <c r="R317" s="213"/>
      <c r="S317" s="213"/>
      <c r="T317" s="214"/>
      <c r="AT317" s="215" t="s">
        <v>150</v>
      </c>
      <c r="AU317" s="215" t="s">
        <v>82</v>
      </c>
      <c r="AV317" s="11" t="s">
        <v>82</v>
      </c>
      <c r="AW317" s="11" t="s">
        <v>35</v>
      </c>
      <c r="AX317" s="11" t="s">
        <v>72</v>
      </c>
      <c r="AY317" s="215" t="s">
        <v>140</v>
      </c>
    </row>
    <row r="318" spans="2:65" s="11" customFormat="1" ht="13.5">
      <c r="B318" s="204"/>
      <c r="C318" s="205"/>
      <c r="D318" s="206" t="s">
        <v>150</v>
      </c>
      <c r="E318" s="207" t="s">
        <v>21</v>
      </c>
      <c r="F318" s="208" t="s">
        <v>660</v>
      </c>
      <c r="G318" s="205"/>
      <c r="H318" s="209">
        <v>23.37</v>
      </c>
      <c r="I318" s="210"/>
      <c r="J318" s="205"/>
      <c r="K318" s="205"/>
      <c r="L318" s="211"/>
      <c r="M318" s="212"/>
      <c r="N318" s="213"/>
      <c r="O318" s="213"/>
      <c r="P318" s="213"/>
      <c r="Q318" s="213"/>
      <c r="R318" s="213"/>
      <c r="S318" s="213"/>
      <c r="T318" s="214"/>
      <c r="AT318" s="215" t="s">
        <v>150</v>
      </c>
      <c r="AU318" s="215" t="s">
        <v>82</v>
      </c>
      <c r="AV318" s="11" t="s">
        <v>82</v>
      </c>
      <c r="AW318" s="11" t="s">
        <v>35</v>
      </c>
      <c r="AX318" s="11" t="s">
        <v>72</v>
      </c>
      <c r="AY318" s="215" t="s">
        <v>140</v>
      </c>
    </row>
    <row r="319" spans="2:65" s="11" customFormat="1" ht="13.5">
      <c r="B319" s="204"/>
      <c r="C319" s="205"/>
      <c r="D319" s="206" t="s">
        <v>150</v>
      </c>
      <c r="E319" s="207" t="s">
        <v>21</v>
      </c>
      <c r="F319" s="208" t="s">
        <v>661</v>
      </c>
      <c r="G319" s="205"/>
      <c r="H319" s="209">
        <v>6.21</v>
      </c>
      <c r="I319" s="210"/>
      <c r="J319" s="205"/>
      <c r="K319" s="205"/>
      <c r="L319" s="211"/>
      <c r="M319" s="212"/>
      <c r="N319" s="213"/>
      <c r="O319" s="213"/>
      <c r="P319" s="213"/>
      <c r="Q319" s="213"/>
      <c r="R319" s="213"/>
      <c r="S319" s="213"/>
      <c r="T319" s="214"/>
      <c r="AT319" s="215" t="s">
        <v>150</v>
      </c>
      <c r="AU319" s="215" t="s">
        <v>82</v>
      </c>
      <c r="AV319" s="11" t="s">
        <v>82</v>
      </c>
      <c r="AW319" s="11" t="s">
        <v>35</v>
      </c>
      <c r="AX319" s="11" t="s">
        <v>72</v>
      </c>
      <c r="AY319" s="215" t="s">
        <v>140</v>
      </c>
    </row>
    <row r="320" spans="2:65" s="11" customFormat="1" ht="13.5">
      <c r="B320" s="204"/>
      <c r="C320" s="205"/>
      <c r="D320" s="206" t="s">
        <v>150</v>
      </c>
      <c r="E320" s="207" t="s">
        <v>21</v>
      </c>
      <c r="F320" s="208" t="s">
        <v>662</v>
      </c>
      <c r="G320" s="205"/>
      <c r="H320" s="209">
        <v>4.4279999999999999</v>
      </c>
      <c r="I320" s="210"/>
      <c r="J320" s="205"/>
      <c r="K320" s="205"/>
      <c r="L320" s="211"/>
      <c r="M320" s="212"/>
      <c r="N320" s="213"/>
      <c r="O320" s="213"/>
      <c r="P320" s="213"/>
      <c r="Q320" s="213"/>
      <c r="R320" s="213"/>
      <c r="S320" s="213"/>
      <c r="T320" s="214"/>
      <c r="AT320" s="215" t="s">
        <v>150</v>
      </c>
      <c r="AU320" s="215" t="s">
        <v>82</v>
      </c>
      <c r="AV320" s="11" t="s">
        <v>82</v>
      </c>
      <c r="AW320" s="11" t="s">
        <v>35</v>
      </c>
      <c r="AX320" s="11" t="s">
        <v>72</v>
      </c>
      <c r="AY320" s="215" t="s">
        <v>140</v>
      </c>
    </row>
    <row r="321" spans="2:65" s="11" customFormat="1" ht="13.5">
      <c r="B321" s="204"/>
      <c r="C321" s="205"/>
      <c r="D321" s="206" t="s">
        <v>150</v>
      </c>
      <c r="E321" s="207" t="s">
        <v>21</v>
      </c>
      <c r="F321" s="208" t="s">
        <v>663</v>
      </c>
      <c r="G321" s="205"/>
      <c r="H321" s="209">
        <v>3.06</v>
      </c>
      <c r="I321" s="210"/>
      <c r="J321" s="205"/>
      <c r="K321" s="205"/>
      <c r="L321" s="211"/>
      <c r="M321" s="212"/>
      <c r="N321" s="213"/>
      <c r="O321" s="213"/>
      <c r="P321" s="213"/>
      <c r="Q321" s="213"/>
      <c r="R321" s="213"/>
      <c r="S321" s="213"/>
      <c r="T321" s="214"/>
      <c r="AT321" s="215" t="s">
        <v>150</v>
      </c>
      <c r="AU321" s="215" t="s">
        <v>82</v>
      </c>
      <c r="AV321" s="11" t="s">
        <v>82</v>
      </c>
      <c r="AW321" s="11" t="s">
        <v>35</v>
      </c>
      <c r="AX321" s="11" t="s">
        <v>72</v>
      </c>
      <c r="AY321" s="215" t="s">
        <v>140</v>
      </c>
    </row>
    <row r="322" spans="2:65" s="11" customFormat="1" ht="13.5">
      <c r="B322" s="204"/>
      <c r="C322" s="205"/>
      <c r="D322" s="206" t="s">
        <v>150</v>
      </c>
      <c r="E322" s="207" t="s">
        <v>21</v>
      </c>
      <c r="F322" s="208" t="s">
        <v>664</v>
      </c>
      <c r="G322" s="205"/>
      <c r="H322" s="209">
        <v>36.6</v>
      </c>
      <c r="I322" s="210"/>
      <c r="J322" s="205"/>
      <c r="K322" s="205"/>
      <c r="L322" s="211"/>
      <c r="M322" s="212"/>
      <c r="N322" s="213"/>
      <c r="O322" s="213"/>
      <c r="P322" s="213"/>
      <c r="Q322" s="213"/>
      <c r="R322" s="213"/>
      <c r="S322" s="213"/>
      <c r="T322" s="214"/>
      <c r="AT322" s="215" t="s">
        <v>150</v>
      </c>
      <c r="AU322" s="215" t="s">
        <v>82</v>
      </c>
      <c r="AV322" s="11" t="s">
        <v>82</v>
      </c>
      <c r="AW322" s="11" t="s">
        <v>35</v>
      </c>
      <c r="AX322" s="11" t="s">
        <v>72</v>
      </c>
      <c r="AY322" s="215" t="s">
        <v>140</v>
      </c>
    </row>
    <row r="323" spans="2:65" s="14" customFormat="1" ht="13.5">
      <c r="B323" s="248"/>
      <c r="C323" s="249"/>
      <c r="D323" s="206" t="s">
        <v>150</v>
      </c>
      <c r="E323" s="250" t="s">
        <v>21</v>
      </c>
      <c r="F323" s="251" t="s">
        <v>656</v>
      </c>
      <c r="G323" s="249"/>
      <c r="H323" s="252">
        <v>87.356999999999999</v>
      </c>
      <c r="I323" s="253"/>
      <c r="J323" s="249"/>
      <c r="K323" s="249"/>
      <c r="L323" s="254"/>
      <c r="M323" s="255"/>
      <c r="N323" s="256"/>
      <c r="O323" s="256"/>
      <c r="P323" s="256"/>
      <c r="Q323" s="256"/>
      <c r="R323" s="256"/>
      <c r="S323" s="256"/>
      <c r="T323" s="257"/>
      <c r="AT323" s="258" t="s">
        <v>150</v>
      </c>
      <c r="AU323" s="258" t="s">
        <v>82</v>
      </c>
      <c r="AV323" s="14" t="s">
        <v>141</v>
      </c>
      <c r="AW323" s="14" t="s">
        <v>35</v>
      </c>
      <c r="AX323" s="14" t="s">
        <v>72</v>
      </c>
      <c r="AY323" s="258" t="s">
        <v>140</v>
      </c>
    </row>
    <row r="324" spans="2:65" s="12" customFormat="1" ht="13.5">
      <c r="B324" s="216"/>
      <c r="C324" s="217"/>
      <c r="D324" s="206" t="s">
        <v>150</v>
      </c>
      <c r="E324" s="218" t="s">
        <v>21</v>
      </c>
      <c r="F324" s="219" t="s">
        <v>176</v>
      </c>
      <c r="G324" s="217"/>
      <c r="H324" s="220">
        <v>121.107</v>
      </c>
      <c r="I324" s="221"/>
      <c r="J324" s="217"/>
      <c r="K324" s="217"/>
      <c r="L324" s="222"/>
      <c r="M324" s="223"/>
      <c r="N324" s="224"/>
      <c r="O324" s="224"/>
      <c r="P324" s="224"/>
      <c r="Q324" s="224"/>
      <c r="R324" s="224"/>
      <c r="S324" s="224"/>
      <c r="T324" s="225"/>
      <c r="AT324" s="226" t="s">
        <v>150</v>
      </c>
      <c r="AU324" s="226" t="s">
        <v>82</v>
      </c>
      <c r="AV324" s="12" t="s">
        <v>148</v>
      </c>
      <c r="AW324" s="12" t="s">
        <v>35</v>
      </c>
      <c r="AX324" s="12" t="s">
        <v>80</v>
      </c>
      <c r="AY324" s="226" t="s">
        <v>140</v>
      </c>
    </row>
    <row r="325" spans="2:65" s="1" customFormat="1" ht="25.5" customHeight="1">
      <c r="B325" s="41"/>
      <c r="C325" s="192" t="s">
        <v>665</v>
      </c>
      <c r="D325" s="192" t="s">
        <v>143</v>
      </c>
      <c r="E325" s="193" t="s">
        <v>666</v>
      </c>
      <c r="F325" s="194" t="s">
        <v>667</v>
      </c>
      <c r="G325" s="195" t="s">
        <v>158</v>
      </c>
      <c r="H325" s="196">
        <v>235.65</v>
      </c>
      <c r="I325" s="197"/>
      <c r="J325" s="198">
        <f>ROUND(I325*H325,2)</f>
        <v>0</v>
      </c>
      <c r="K325" s="194" t="s">
        <v>147</v>
      </c>
      <c r="L325" s="61"/>
      <c r="M325" s="199" t="s">
        <v>21</v>
      </c>
      <c r="N325" s="200" t="s">
        <v>43</v>
      </c>
      <c r="O325" s="42"/>
      <c r="P325" s="201">
        <f>O325*H325</f>
        <v>0</v>
      </c>
      <c r="Q325" s="201">
        <v>2.5999999999999998E-4</v>
      </c>
      <c r="R325" s="201">
        <f>Q325*H325</f>
        <v>6.1268999999999997E-2</v>
      </c>
      <c r="S325" s="201">
        <v>0</v>
      </c>
      <c r="T325" s="202">
        <f>S325*H325</f>
        <v>0</v>
      </c>
      <c r="AR325" s="24" t="s">
        <v>222</v>
      </c>
      <c r="AT325" s="24" t="s">
        <v>143</v>
      </c>
      <c r="AU325" s="24" t="s">
        <v>82</v>
      </c>
      <c r="AY325" s="24" t="s">
        <v>140</v>
      </c>
      <c r="BE325" s="203">
        <f>IF(N325="základní",J325,0)</f>
        <v>0</v>
      </c>
      <c r="BF325" s="203">
        <f>IF(N325="snížená",J325,0)</f>
        <v>0</v>
      </c>
      <c r="BG325" s="203">
        <f>IF(N325="zákl. přenesená",J325,0)</f>
        <v>0</v>
      </c>
      <c r="BH325" s="203">
        <f>IF(N325="sníž. přenesená",J325,0)</f>
        <v>0</v>
      </c>
      <c r="BI325" s="203">
        <f>IF(N325="nulová",J325,0)</f>
        <v>0</v>
      </c>
      <c r="BJ325" s="24" t="s">
        <v>80</v>
      </c>
      <c r="BK325" s="203">
        <f>ROUND(I325*H325,2)</f>
        <v>0</v>
      </c>
      <c r="BL325" s="24" t="s">
        <v>222</v>
      </c>
      <c r="BM325" s="24" t="s">
        <v>668</v>
      </c>
    </row>
    <row r="326" spans="2:65" s="11" customFormat="1" ht="13.5">
      <c r="B326" s="204"/>
      <c r="C326" s="205"/>
      <c r="D326" s="206" t="s">
        <v>150</v>
      </c>
      <c r="E326" s="207" t="s">
        <v>21</v>
      </c>
      <c r="F326" s="208" t="s">
        <v>655</v>
      </c>
      <c r="G326" s="205"/>
      <c r="H326" s="209">
        <v>33.75</v>
      </c>
      <c r="I326" s="210"/>
      <c r="J326" s="205"/>
      <c r="K326" s="205"/>
      <c r="L326" s="211"/>
      <c r="M326" s="212"/>
      <c r="N326" s="213"/>
      <c r="O326" s="213"/>
      <c r="P326" s="213"/>
      <c r="Q326" s="213"/>
      <c r="R326" s="213"/>
      <c r="S326" s="213"/>
      <c r="T326" s="214"/>
      <c r="AT326" s="215" t="s">
        <v>150</v>
      </c>
      <c r="AU326" s="215" t="s">
        <v>82</v>
      </c>
      <c r="AV326" s="11" t="s">
        <v>82</v>
      </c>
      <c r="AW326" s="11" t="s">
        <v>35</v>
      </c>
      <c r="AX326" s="11" t="s">
        <v>72</v>
      </c>
      <c r="AY326" s="215" t="s">
        <v>140</v>
      </c>
    </row>
    <row r="327" spans="2:65" s="14" customFormat="1" ht="13.5">
      <c r="B327" s="248"/>
      <c r="C327" s="249"/>
      <c r="D327" s="206" t="s">
        <v>150</v>
      </c>
      <c r="E327" s="250" t="s">
        <v>21</v>
      </c>
      <c r="F327" s="251" t="s">
        <v>656</v>
      </c>
      <c r="G327" s="249"/>
      <c r="H327" s="252">
        <v>33.75</v>
      </c>
      <c r="I327" s="253"/>
      <c r="J327" s="249"/>
      <c r="K327" s="249"/>
      <c r="L327" s="254"/>
      <c r="M327" s="255"/>
      <c r="N327" s="256"/>
      <c r="O327" s="256"/>
      <c r="P327" s="256"/>
      <c r="Q327" s="256"/>
      <c r="R327" s="256"/>
      <c r="S327" s="256"/>
      <c r="T327" s="257"/>
      <c r="AT327" s="258" t="s">
        <v>150</v>
      </c>
      <c r="AU327" s="258" t="s">
        <v>82</v>
      </c>
      <c r="AV327" s="14" t="s">
        <v>141</v>
      </c>
      <c r="AW327" s="14" t="s">
        <v>35</v>
      </c>
      <c r="AX327" s="14" t="s">
        <v>72</v>
      </c>
      <c r="AY327" s="258" t="s">
        <v>140</v>
      </c>
    </row>
    <row r="328" spans="2:65" s="13" customFormat="1" ht="13.5">
      <c r="B328" s="227"/>
      <c r="C328" s="228"/>
      <c r="D328" s="206" t="s">
        <v>150</v>
      </c>
      <c r="E328" s="229" t="s">
        <v>21</v>
      </c>
      <c r="F328" s="230" t="s">
        <v>657</v>
      </c>
      <c r="G328" s="228"/>
      <c r="H328" s="229" t="s">
        <v>21</v>
      </c>
      <c r="I328" s="231"/>
      <c r="J328" s="228"/>
      <c r="K328" s="228"/>
      <c r="L328" s="232"/>
      <c r="M328" s="233"/>
      <c r="N328" s="234"/>
      <c r="O328" s="234"/>
      <c r="P328" s="234"/>
      <c r="Q328" s="234"/>
      <c r="R328" s="234"/>
      <c r="S328" s="234"/>
      <c r="T328" s="235"/>
      <c r="AT328" s="236" t="s">
        <v>150</v>
      </c>
      <c r="AU328" s="236" t="s">
        <v>82</v>
      </c>
      <c r="AV328" s="13" t="s">
        <v>80</v>
      </c>
      <c r="AW328" s="13" t="s">
        <v>35</v>
      </c>
      <c r="AX328" s="13" t="s">
        <v>72</v>
      </c>
      <c r="AY328" s="236" t="s">
        <v>140</v>
      </c>
    </row>
    <row r="329" spans="2:65" s="11" customFormat="1" ht="13.5">
      <c r="B329" s="204"/>
      <c r="C329" s="205"/>
      <c r="D329" s="206" t="s">
        <v>150</v>
      </c>
      <c r="E329" s="207" t="s">
        <v>21</v>
      </c>
      <c r="F329" s="208" t="s">
        <v>669</v>
      </c>
      <c r="G329" s="205"/>
      <c r="H329" s="209">
        <v>27.6</v>
      </c>
      <c r="I329" s="210"/>
      <c r="J329" s="205"/>
      <c r="K329" s="205"/>
      <c r="L329" s="211"/>
      <c r="M329" s="212"/>
      <c r="N329" s="213"/>
      <c r="O329" s="213"/>
      <c r="P329" s="213"/>
      <c r="Q329" s="213"/>
      <c r="R329" s="213"/>
      <c r="S329" s="213"/>
      <c r="T329" s="214"/>
      <c r="AT329" s="215" t="s">
        <v>150</v>
      </c>
      <c r="AU329" s="215" t="s">
        <v>82</v>
      </c>
      <c r="AV329" s="11" t="s">
        <v>82</v>
      </c>
      <c r="AW329" s="11" t="s">
        <v>35</v>
      </c>
      <c r="AX329" s="11" t="s">
        <v>72</v>
      </c>
      <c r="AY329" s="215" t="s">
        <v>140</v>
      </c>
    </row>
    <row r="330" spans="2:65" s="11" customFormat="1" ht="13.5">
      <c r="B330" s="204"/>
      <c r="C330" s="205"/>
      <c r="D330" s="206" t="s">
        <v>150</v>
      </c>
      <c r="E330" s="207" t="s">
        <v>21</v>
      </c>
      <c r="F330" s="208" t="s">
        <v>670</v>
      </c>
      <c r="G330" s="205"/>
      <c r="H330" s="209">
        <v>36.119999999999997</v>
      </c>
      <c r="I330" s="210"/>
      <c r="J330" s="205"/>
      <c r="K330" s="205"/>
      <c r="L330" s="211"/>
      <c r="M330" s="212"/>
      <c r="N330" s="213"/>
      <c r="O330" s="213"/>
      <c r="P330" s="213"/>
      <c r="Q330" s="213"/>
      <c r="R330" s="213"/>
      <c r="S330" s="213"/>
      <c r="T330" s="214"/>
      <c r="AT330" s="215" t="s">
        <v>150</v>
      </c>
      <c r="AU330" s="215" t="s">
        <v>82</v>
      </c>
      <c r="AV330" s="11" t="s">
        <v>82</v>
      </c>
      <c r="AW330" s="11" t="s">
        <v>35</v>
      </c>
      <c r="AX330" s="11" t="s">
        <v>72</v>
      </c>
      <c r="AY330" s="215" t="s">
        <v>140</v>
      </c>
    </row>
    <row r="331" spans="2:65" s="11" customFormat="1" ht="13.5">
      <c r="B331" s="204"/>
      <c r="C331" s="205"/>
      <c r="D331" s="206" t="s">
        <v>150</v>
      </c>
      <c r="E331" s="207" t="s">
        <v>21</v>
      </c>
      <c r="F331" s="208" t="s">
        <v>671</v>
      </c>
      <c r="G331" s="205"/>
      <c r="H331" s="209">
        <v>31.32</v>
      </c>
      <c r="I331" s="210"/>
      <c r="J331" s="205"/>
      <c r="K331" s="205"/>
      <c r="L331" s="211"/>
      <c r="M331" s="212"/>
      <c r="N331" s="213"/>
      <c r="O331" s="213"/>
      <c r="P331" s="213"/>
      <c r="Q331" s="213"/>
      <c r="R331" s="213"/>
      <c r="S331" s="213"/>
      <c r="T331" s="214"/>
      <c r="AT331" s="215" t="s">
        <v>150</v>
      </c>
      <c r="AU331" s="215" t="s">
        <v>82</v>
      </c>
      <c r="AV331" s="11" t="s">
        <v>82</v>
      </c>
      <c r="AW331" s="11" t="s">
        <v>35</v>
      </c>
      <c r="AX331" s="11" t="s">
        <v>72</v>
      </c>
      <c r="AY331" s="215" t="s">
        <v>140</v>
      </c>
    </row>
    <row r="332" spans="2:65" s="11" customFormat="1" ht="13.5">
      <c r="B332" s="204"/>
      <c r="C332" s="205"/>
      <c r="D332" s="206" t="s">
        <v>150</v>
      </c>
      <c r="E332" s="207" t="s">
        <v>21</v>
      </c>
      <c r="F332" s="208" t="s">
        <v>672</v>
      </c>
      <c r="G332" s="205"/>
      <c r="H332" s="209">
        <v>20.7</v>
      </c>
      <c r="I332" s="210"/>
      <c r="J332" s="205"/>
      <c r="K332" s="205"/>
      <c r="L332" s="211"/>
      <c r="M332" s="212"/>
      <c r="N332" s="213"/>
      <c r="O332" s="213"/>
      <c r="P332" s="213"/>
      <c r="Q332" s="213"/>
      <c r="R332" s="213"/>
      <c r="S332" s="213"/>
      <c r="T332" s="214"/>
      <c r="AT332" s="215" t="s">
        <v>150</v>
      </c>
      <c r="AU332" s="215" t="s">
        <v>82</v>
      </c>
      <c r="AV332" s="11" t="s">
        <v>82</v>
      </c>
      <c r="AW332" s="11" t="s">
        <v>35</v>
      </c>
      <c r="AX332" s="11" t="s">
        <v>72</v>
      </c>
      <c r="AY332" s="215" t="s">
        <v>140</v>
      </c>
    </row>
    <row r="333" spans="2:65" s="11" customFormat="1" ht="13.5">
      <c r="B333" s="204"/>
      <c r="C333" s="205"/>
      <c r="D333" s="206" t="s">
        <v>150</v>
      </c>
      <c r="E333" s="207" t="s">
        <v>21</v>
      </c>
      <c r="F333" s="208" t="s">
        <v>673</v>
      </c>
      <c r="G333" s="205"/>
      <c r="H333" s="209">
        <v>23.16</v>
      </c>
      <c r="I333" s="210"/>
      <c r="J333" s="205"/>
      <c r="K333" s="205"/>
      <c r="L333" s="211"/>
      <c r="M333" s="212"/>
      <c r="N333" s="213"/>
      <c r="O333" s="213"/>
      <c r="P333" s="213"/>
      <c r="Q333" s="213"/>
      <c r="R333" s="213"/>
      <c r="S333" s="213"/>
      <c r="T333" s="214"/>
      <c r="AT333" s="215" t="s">
        <v>150</v>
      </c>
      <c r="AU333" s="215" t="s">
        <v>82</v>
      </c>
      <c r="AV333" s="11" t="s">
        <v>82</v>
      </c>
      <c r="AW333" s="11" t="s">
        <v>35</v>
      </c>
      <c r="AX333" s="11" t="s">
        <v>72</v>
      </c>
      <c r="AY333" s="215" t="s">
        <v>140</v>
      </c>
    </row>
    <row r="334" spans="2:65" s="11" customFormat="1" ht="13.5">
      <c r="B334" s="204"/>
      <c r="C334" s="205"/>
      <c r="D334" s="206" t="s">
        <v>150</v>
      </c>
      <c r="E334" s="207" t="s">
        <v>21</v>
      </c>
      <c r="F334" s="208" t="s">
        <v>674</v>
      </c>
      <c r="G334" s="205"/>
      <c r="H334" s="209">
        <v>26.4</v>
      </c>
      <c r="I334" s="210"/>
      <c r="J334" s="205"/>
      <c r="K334" s="205"/>
      <c r="L334" s="211"/>
      <c r="M334" s="212"/>
      <c r="N334" s="213"/>
      <c r="O334" s="213"/>
      <c r="P334" s="213"/>
      <c r="Q334" s="213"/>
      <c r="R334" s="213"/>
      <c r="S334" s="213"/>
      <c r="T334" s="214"/>
      <c r="AT334" s="215" t="s">
        <v>150</v>
      </c>
      <c r="AU334" s="215" t="s">
        <v>82</v>
      </c>
      <c r="AV334" s="11" t="s">
        <v>82</v>
      </c>
      <c r="AW334" s="11" t="s">
        <v>35</v>
      </c>
      <c r="AX334" s="11" t="s">
        <v>72</v>
      </c>
      <c r="AY334" s="215" t="s">
        <v>140</v>
      </c>
    </row>
    <row r="335" spans="2:65" s="11" customFormat="1" ht="13.5">
      <c r="B335" s="204"/>
      <c r="C335" s="205"/>
      <c r="D335" s="206" t="s">
        <v>150</v>
      </c>
      <c r="E335" s="207" t="s">
        <v>21</v>
      </c>
      <c r="F335" s="208" t="s">
        <v>664</v>
      </c>
      <c r="G335" s="205"/>
      <c r="H335" s="209">
        <v>36.6</v>
      </c>
      <c r="I335" s="210"/>
      <c r="J335" s="205"/>
      <c r="K335" s="205"/>
      <c r="L335" s="211"/>
      <c r="M335" s="212"/>
      <c r="N335" s="213"/>
      <c r="O335" s="213"/>
      <c r="P335" s="213"/>
      <c r="Q335" s="213"/>
      <c r="R335" s="213"/>
      <c r="S335" s="213"/>
      <c r="T335" s="214"/>
      <c r="AT335" s="215" t="s">
        <v>150</v>
      </c>
      <c r="AU335" s="215" t="s">
        <v>82</v>
      </c>
      <c r="AV335" s="11" t="s">
        <v>82</v>
      </c>
      <c r="AW335" s="11" t="s">
        <v>35</v>
      </c>
      <c r="AX335" s="11" t="s">
        <v>72</v>
      </c>
      <c r="AY335" s="215" t="s">
        <v>140</v>
      </c>
    </row>
    <row r="336" spans="2:65" s="14" customFormat="1" ht="13.5">
      <c r="B336" s="248"/>
      <c r="C336" s="249"/>
      <c r="D336" s="206" t="s">
        <v>150</v>
      </c>
      <c r="E336" s="250" t="s">
        <v>21</v>
      </c>
      <c r="F336" s="251" t="s">
        <v>656</v>
      </c>
      <c r="G336" s="249"/>
      <c r="H336" s="252">
        <v>201.9</v>
      </c>
      <c r="I336" s="253"/>
      <c r="J336" s="249"/>
      <c r="K336" s="249"/>
      <c r="L336" s="254"/>
      <c r="M336" s="255"/>
      <c r="N336" s="256"/>
      <c r="O336" s="256"/>
      <c r="P336" s="256"/>
      <c r="Q336" s="256"/>
      <c r="R336" s="256"/>
      <c r="S336" s="256"/>
      <c r="T336" s="257"/>
      <c r="AT336" s="258" t="s">
        <v>150</v>
      </c>
      <c r="AU336" s="258" t="s">
        <v>82</v>
      </c>
      <c r="AV336" s="14" t="s">
        <v>141</v>
      </c>
      <c r="AW336" s="14" t="s">
        <v>35</v>
      </c>
      <c r="AX336" s="14" t="s">
        <v>72</v>
      </c>
      <c r="AY336" s="258" t="s">
        <v>140</v>
      </c>
    </row>
    <row r="337" spans="2:51" s="12" customFormat="1" ht="13.5">
      <c r="B337" s="216"/>
      <c r="C337" s="217"/>
      <c r="D337" s="206" t="s">
        <v>150</v>
      </c>
      <c r="E337" s="218" t="s">
        <v>21</v>
      </c>
      <c r="F337" s="219" t="s">
        <v>176</v>
      </c>
      <c r="G337" s="217"/>
      <c r="H337" s="220">
        <v>235.65</v>
      </c>
      <c r="I337" s="221"/>
      <c r="J337" s="217"/>
      <c r="K337" s="217"/>
      <c r="L337" s="222"/>
      <c r="M337" s="259"/>
      <c r="N337" s="260"/>
      <c r="O337" s="260"/>
      <c r="P337" s="260"/>
      <c r="Q337" s="260"/>
      <c r="R337" s="260"/>
      <c r="S337" s="260"/>
      <c r="T337" s="261"/>
      <c r="AT337" s="226" t="s">
        <v>150</v>
      </c>
      <c r="AU337" s="226" t="s">
        <v>82</v>
      </c>
      <c r="AV337" s="12" t="s">
        <v>148</v>
      </c>
      <c r="AW337" s="12" t="s">
        <v>35</v>
      </c>
      <c r="AX337" s="12" t="s">
        <v>80</v>
      </c>
      <c r="AY337" s="226" t="s">
        <v>140</v>
      </c>
    </row>
    <row r="338" spans="2:51" s="1" customFormat="1" ht="6.95" customHeight="1">
      <c r="B338" s="56"/>
      <c r="C338" s="57"/>
      <c r="D338" s="57"/>
      <c r="E338" s="57"/>
      <c r="F338" s="57"/>
      <c r="G338" s="57"/>
      <c r="H338" s="57"/>
      <c r="I338" s="139"/>
      <c r="J338" s="57"/>
      <c r="K338" s="57"/>
      <c r="L338" s="61"/>
    </row>
  </sheetData>
  <sheetProtection algorithmName="SHA-512" hashValue="CJQO36n7a/S/tvuKI4QIsx+2k4h8ITHFGi1Ur13e9nChcj6Tma45+1IzuYDQRL7saa4In4sQ2p5HmgZl8rAsTQ==" saltValue="Wh8kIq5RlqgI2JZ6FlatYymyRu/R0aaGQubQoUX83GbdwQP3mPO8G28NHWtKPxA48xV15Jwr3go8r2eYa+uNcw==" spinCount="100000" sheet="1" objects="1" scenarios="1" formatColumns="0" formatRows="0" autoFilter="0"/>
  <autoFilter ref="C91:K337" xr:uid="{00000000-0009-0000-0000-000001000000}"/>
  <mergeCells count="10">
    <mergeCell ref="J51:J52"/>
    <mergeCell ref="E82:H82"/>
    <mergeCell ref="E84:H84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 xr:uid="{00000000-0004-0000-0100-000000000000}"/>
    <hyperlink ref="G1:H1" location="C54" display="2) Rekapitulace" xr:uid="{00000000-0004-0000-0100-000001000000}"/>
    <hyperlink ref="J1" location="C91" display="3) Soupis prací" xr:uid="{00000000-0004-0000-0100-000002000000}"/>
    <hyperlink ref="L1:V1" location="'Rekapitulace stavby'!C2" display="Rekapitulace stavby" xr:uid="{00000000-0004-0000-0100-000003000000}"/>
  </hyperlinks>
  <pageMargins left="0.58333330000000005" right="0.58333330000000005" top="0.58333330000000005" bottom="0.58333330000000005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R175"/>
  <sheetViews>
    <sheetView showGridLines="0" workbookViewId="0">
      <pane ySplit="1" topLeftCell="A2" activePane="bottomLeft" state="frozen"/>
      <selection pane="bottomLeft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11" customWidth="1"/>
    <col min="10" max="10" width="23.5" customWidth="1"/>
    <col min="11" max="11" width="15.5" customWidth="1"/>
    <col min="13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>
      <c r="A1" s="21"/>
      <c r="B1" s="112"/>
      <c r="C1" s="112"/>
      <c r="D1" s="113" t="s">
        <v>1</v>
      </c>
      <c r="E1" s="112"/>
      <c r="F1" s="114" t="s">
        <v>95</v>
      </c>
      <c r="G1" s="390" t="s">
        <v>96</v>
      </c>
      <c r="H1" s="390"/>
      <c r="I1" s="115"/>
      <c r="J1" s="114" t="s">
        <v>97</v>
      </c>
      <c r="K1" s="113" t="s">
        <v>98</v>
      </c>
      <c r="L1" s="114" t="s">
        <v>99</v>
      </c>
      <c r="M1" s="114"/>
      <c r="N1" s="114"/>
      <c r="O1" s="114"/>
      <c r="P1" s="114"/>
      <c r="Q1" s="114"/>
      <c r="R1" s="114"/>
      <c r="S1" s="114"/>
      <c r="T1" s="114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1:70" ht="36.950000000000003" customHeight="1">
      <c r="L2" s="381"/>
      <c r="M2" s="381"/>
      <c r="N2" s="381"/>
      <c r="O2" s="381"/>
      <c r="P2" s="381"/>
      <c r="Q2" s="381"/>
      <c r="R2" s="381"/>
      <c r="S2" s="381"/>
      <c r="T2" s="381"/>
      <c r="U2" s="381"/>
      <c r="V2" s="381"/>
      <c r="AT2" s="24" t="s">
        <v>85</v>
      </c>
    </row>
    <row r="3" spans="1:70" ht="6.95" customHeight="1">
      <c r="B3" s="25"/>
      <c r="C3" s="26"/>
      <c r="D3" s="26"/>
      <c r="E3" s="26"/>
      <c r="F3" s="26"/>
      <c r="G3" s="26"/>
      <c r="H3" s="26"/>
      <c r="I3" s="116"/>
      <c r="J3" s="26"/>
      <c r="K3" s="27"/>
      <c r="AT3" s="24" t="s">
        <v>82</v>
      </c>
    </row>
    <row r="4" spans="1:70" ht="36.950000000000003" customHeight="1">
      <c r="B4" s="28"/>
      <c r="C4" s="29"/>
      <c r="D4" s="30" t="s">
        <v>100</v>
      </c>
      <c r="E4" s="29"/>
      <c r="F4" s="29"/>
      <c r="G4" s="29"/>
      <c r="H4" s="29"/>
      <c r="I4" s="117"/>
      <c r="J4" s="29"/>
      <c r="K4" s="31"/>
      <c r="M4" s="32" t="s">
        <v>12</v>
      </c>
      <c r="AT4" s="24" t="s">
        <v>6</v>
      </c>
    </row>
    <row r="5" spans="1:70" ht="6.95" customHeight="1">
      <c r="B5" s="28"/>
      <c r="C5" s="29"/>
      <c r="D5" s="29"/>
      <c r="E5" s="29"/>
      <c r="F5" s="29"/>
      <c r="G5" s="29"/>
      <c r="H5" s="29"/>
      <c r="I5" s="117"/>
      <c r="J5" s="29"/>
      <c r="K5" s="31"/>
    </row>
    <row r="6" spans="1:70">
      <c r="B6" s="28"/>
      <c r="C6" s="29"/>
      <c r="D6" s="37" t="s">
        <v>18</v>
      </c>
      <c r="E6" s="29"/>
      <c r="F6" s="29"/>
      <c r="G6" s="29"/>
      <c r="H6" s="29"/>
      <c r="I6" s="117"/>
      <c r="J6" s="29"/>
      <c r="K6" s="31"/>
    </row>
    <row r="7" spans="1:70" ht="16.5" customHeight="1">
      <c r="B7" s="28"/>
      <c r="C7" s="29"/>
      <c r="D7" s="29"/>
      <c r="E7" s="382" t="str">
        <f>'Rekapitulace stavby'!K6</f>
        <v>SOU řemesel KH - rekonstrukce sociálního zařízení u jídelny</v>
      </c>
      <c r="F7" s="383"/>
      <c r="G7" s="383"/>
      <c r="H7" s="383"/>
      <c r="I7" s="117"/>
      <c r="J7" s="29"/>
      <c r="K7" s="31"/>
    </row>
    <row r="8" spans="1:70" s="1" customFormat="1">
      <c r="B8" s="41"/>
      <c r="C8" s="42"/>
      <c r="D8" s="37" t="s">
        <v>101</v>
      </c>
      <c r="E8" s="42"/>
      <c r="F8" s="42"/>
      <c r="G8" s="42"/>
      <c r="H8" s="42"/>
      <c r="I8" s="118"/>
      <c r="J8" s="42"/>
      <c r="K8" s="45"/>
    </row>
    <row r="9" spans="1:70" s="1" customFormat="1" ht="36.950000000000003" customHeight="1">
      <c r="B9" s="41"/>
      <c r="C9" s="42"/>
      <c r="D9" s="42"/>
      <c r="E9" s="384" t="s">
        <v>675</v>
      </c>
      <c r="F9" s="385"/>
      <c r="G9" s="385"/>
      <c r="H9" s="385"/>
      <c r="I9" s="118"/>
      <c r="J9" s="42"/>
      <c r="K9" s="45"/>
    </row>
    <row r="10" spans="1:70" s="1" customFormat="1" ht="13.5">
      <c r="B10" s="41"/>
      <c r="C10" s="42"/>
      <c r="D10" s="42"/>
      <c r="E10" s="42"/>
      <c r="F10" s="42"/>
      <c r="G10" s="42"/>
      <c r="H10" s="42"/>
      <c r="I10" s="118"/>
      <c r="J10" s="42"/>
      <c r="K10" s="45"/>
    </row>
    <row r="11" spans="1:70" s="1" customFormat="1" ht="14.45" customHeight="1">
      <c r="B11" s="41"/>
      <c r="C11" s="42"/>
      <c r="D11" s="37" t="s">
        <v>20</v>
      </c>
      <c r="E11" s="42"/>
      <c r="F11" s="35" t="s">
        <v>21</v>
      </c>
      <c r="G11" s="42"/>
      <c r="H11" s="42"/>
      <c r="I11" s="119" t="s">
        <v>22</v>
      </c>
      <c r="J11" s="35" t="s">
        <v>21</v>
      </c>
      <c r="K11" s="45"/>
    </row>
    <row r="12" spans="1:70" s="1" customFormat="1" ht="14.45" customHeight="1">
      <c r="B12" s="41"/>
      <c r="C12" s="42"/>
      <c r="D12" s="37" t="s">
        <v>23</v>
      </c>
      <c r="E12" s="42"/>
      <c r="F12" s="35" t="s">
        <v>24</v>
      </c>
      <c r="G12" s="42"/>
      <c r="H12" s="42"/>
      <c r="I12" s="119" t="s">
        <v>25</v>
      </c>
      <c r="J12" s="120" t="str">
        <f>'Rekapitulace stavby'!AN8</f>
        <v>21. 1. 2019</v>
      </c>
      <c r="K12" s="45"/>
    </row>
    <row r="13" spans="1:70" s="1" customFormat="1" ht="10.9" customHeight="1">
      <c r="B13" s="41"/>
      <c r="C13" s="42"/>
      <c r="D13" s="42"/>
      <c r="E13" s="42"/>
      <c r="F13" s="42"/>
      <c r="G13" s="42"/>
      <c r="H13" s="42"/>
      <c r="I13" s="118"/>
      <c r="J13" s="42"/>
      <c r="K13" s="45"/>
    </row>
    <row r="14" spans="1:70" s="1" customFormat="1" ht="14.45" customHeight="1">
      <c r="B14" s="41"/>
      <c r="C14" s="42"/>
      <c r="D14" s="37" t="s">
        <v>27</v>
      </c>
      <c r="E14" s="42"/>
      <c r="F14" s="42"/>
      <c r="G14" s="42"/>
      <c r="H14" s="42"/>
      <c r="I14" s="119" t="s">
        <v>28</v>
      </c>
      <c r="J14" s="35" t="s">
        <v>21</v>
      </c>
      <c r="K14" s="45"/>
    </row>
    <row r="15" spans="1:70" s="1" customFormat="1" ht="18" customHeight="1">
      <c r="B15" s="41"/>
      <c r="C15" s="42"/>
      <c r="D15" s="42"/>
      <c r="E15" s="35" t="s">
        <v>29</v>
      </c>
      <c r="F15" s="42"/>
      <c r="G15" s="42"/>
      <c r="H15" s="42"/>
      <c r="I15" s="119" t="s">
        <v>30</v>
      </c>
      <c r="J15" s="35" t="s">
        <v>21</v>
      </c>
      <c r="K15" s="45"/>
    </row>
    <row r="16" spans="1:70" s="1" customFormat="1" ht="6.95" customHeight="1">
      <c r="B16" s="41"/>
      <c r="C16" s="42"/>
      <c r="D16" s="42"/>
      <c r="E16" s="42"/>
      <c r="F16" s="42"/>
      <c r="G16" s="42"/>
      <c r="H16" s="42"/>
      <c r="I16" s="118"/>
      <c r="J16" s="42"/>
      <c r="K16" s="45"/>
    </row>
    <row r="17" spans="2:11" s="1" customFormat="1" ht="14.45" customHeight="1">
      <c r="B17" s="41"/>
      <c r="C17" s="42"/>
      <c r="D17" s="37" t="s">
        <v>31</v>
      </c>
      <c r="E17" s="42"/>
      <c r="F17" s="42"/>
      <c r="G17" s="42"/>
      <c r="H17" s="42"/>
      <c r="I17" s="119" t="s">
        <v>28</v>
      </c>
      <c r="J17" s="35" t="str">
        <f>IF('Rekapitulace stavby'!AN13="Vyplň údaj","",IF('Rekapitulace stavby'!AN13="","",'Rekapitulace stavby'!AN13))</f>
        <v/>
      </c>
      <c r="K17" s="45"/>
    </row>
    <row r="18" spans="2:11" s="1" customFormat="1" ht="18" customHeight="1">
      <c r="B18" s="41"/>
      <c r="C18" s="42"/>
      <c r="D18" s="42"/>
      <c r="E18" s="35" t="str">
        <f>IF('Rekapitulace stavby'!E14="Vyplň údaj","",IF('Rekapitulace stavby'!E14="","",'Rekapitulace stavby'!E14))</f>
        <v/>
      </c>
      <c r="F18" s="42"/>
      <c r="G18" s="42"/>
      <c r="H18" s="42"/>
      <c r="I18" s="119" t="s">
        <v>30</v>
      </c>
      <c r="J18" s="35" t="str">
        <f>IF('Rekapitulace stavby'!AN14="Vyplň údaj","",IF('Rekapitulace stavby'!AN14="","",'Rekapitulace stavby'!AN14))</f>
        <v/>
      </c>
      <c r="K18" s="45"/>
    </row>
    <row r="19" spans="2:11" s="1" customFormat="1" ht="6.95" customHeight="1">
      <c r="B19" s="41"/>
      <c r="C19" s="42"/>
      <c r="D19" s="42"/>
      <c r="E19" s="42"/>
      <c r="F19" s="42"/>
      <c r="G19" s="42"/>
      <c r="H19" s="42"/>
      <c r="I19" s="118"/>
      <c r="J19" s="42"/>
      <c r="K19" s="45"/>
    </row>
    <row r="20" spans="2:11" s="1" customFormat="1" ht="14.45" customHeight="1">
      <c r="B20" s="41"/>
      <c r="C20" s="42"/>
      <c r="D20" s="37" t="s">
        <v>33</v>
      </c>
      <c r="E20" s="42"/>
      <c r="F20" s="42"/>
      <c r="G20" s="42"/>
      <c r="H20" s="42"/>
      <c r="I20" s="119" t="s">
        <v>28</v>
      </c>
      <c r="J20" s="35" t="s">
        <v>21</v>
      </c>
      <c r="K20" s="45"/>
    </row>
    <row r="21" spans="2:11" s="1" customFormat="1" ht="18" customHeight="1">
      <c r="B21" s="41"/>
      <c r="C21" s="42"/>
      <c r="D21" s="42"/>
      <c r="E21" s="35" t="s">
        <v>34</v>
      </c>
      <c r="F21" s="42"/>
      <c r="G21" s="42"/>
      <c r="H21" s="42"/>
      <c r="I21" s="119" t="s">
        <v>30</v>
      </c>
      <c r="J21" s="35" t="s">
        <v>21</v>
      </c>
      <c r="K21" s="45"/>
    </row>
    <row r="22" spans="2:11" s="1" customFormat="1" ht="6.95" customHeight="1">
      <c r="B22" s="41"/>
      <c r="C22" s="42"/>
      <c r="D22" s="42"/>
      <c r="E22" s="42"/>
      <c r="F22" s="42"/>
      <c r="G22" s="42"/>
      <c r="H22" s="42"/>
      <c r="I22" s="118"/>
      <c r="J22" s="42"/>
      <c r="K22" s="45"/>
    </row>
    <row r="23" spans="2:11" s="1" customFormat="1" ht="14.45" customHeight="1">
      <c r="B23" s="41"/>
      <c r="C23" s="42"/>
      <c r="D23" s="37" t="s">
        <v>36</v>
      </c>
      <c r="E23" s="42"/>
      <c r="F23" s="42"/>
      <c r="G23" s="42"/>
      <c r="H23" s="42"/>
      <c r="I23" s="118"/>
      <c r="J23" s="42"/>
      <c r="K23" s="45"/>
    </row>
    <row r="24" spans="2:11" s="6" customFormat="1" ht="16.5" customHeight="1">
      <c r="B24" s="121"/>
      <c r="C24" s="122"/>
      <c r="D24" s="122"/>
      <c r="E24" s="351" t="s">
        <v>21</v>
      </c>
      <c r="F24" s="351"/>
      <c r="G24" s="351"/>
      <c r="H24" s="351"/>
      <c r="I24" s="123"/>
      <c r="J24" s="122"/>
      <c r="K24" s="124"/>
    </row>
    <row r="25" spans="2:11" s="1" customFormat="1" ht="6.95" customHeight="1">
      <c r="B25" s="41"/>
      <c r="C25" s="42"/>
      <c r="D25" s="42"/>
      <c r="E25" s="42"/>
      <c r="F25" s="42"/>
      <c r="G25" s="42"/>
      <c r="H25" s="42"/>
      <c r="I25" s="118"/>
      <c r="J25" s="42"/>
      <c r="K25" s="45"/>
    </row>
    <row r="26" spans="2:11" s="1" customFormat="1" ht="6.95" customHeight="1">
      <c r="B26" s="41"/>
      <c r="C26" s="42"/>
      <c r="D26" s="85"/>
      <c r="E26" s="85"/>
      <c r="F26" s="85"/>
      <c r="G26" s="85"/>
      <c r="H26" s="85"/>
      <c r="I26" s="125"/>
      <c r="J26" s="85"/>
      <c r="K26" s="126"/>
    </row>
    <row r="27" spans="2:11" s="1" customFormat="1" ht="25.35" customHeight="1">
      <c r="B27" s="41"/>
      <c r="C27" s="42"/>
      <c r="D27" s="127" t="s">
        <v>38</v>
      </c>
      <c r="E27" s="42"/>
      <c r="F27" s="42"/>
      <c r="G27" s="42"/>
      <c r="H27" s="42"/>
      <c r="I27" s="118"/>
      <c r="J27" s="128">
        <f>ROUND(J84,2)</f>
        <v>0</v>
      </c>
      <c r="K27" s="45"/>
    </row>
    <row r="28" spans="2:11" s="1" customFormat="1" ht="6.95" customHeight="1">
      <c r="B28" s="41"/>
      <c r="C28" s="42"/>
      <c r="D28" s="85"/>
      <c r="E28" s="85"/>
      <c r="F28" s="85"/>
      <c r="G28" s="85"/>
      <c r="H28" s="85"/>
      <c r="I28" s="125"/>
      <c r="J28" s="85"/>
      <c r="K28" s="126"/>
    </row>
    <row r="29" spans="2:11" s="1" customFormat="1" ht="14.45" customHeight="1">
      <c r="B29" s="41"/>
      <c r="C29" s="42"/>
      <c r="D29" s="42"/>
      <c r="E29" s="42"/>
      <c r="F29" s="46" t="s">
        <v>40</v>
      </c>
      <c r="G29" s="42"/>
      <c r="H29" s="42"/>
      <c r="I29" s="129" t="s">
        <v>39</v>
      </c>
      <c r="J29" s="46" t="s">
        <v>41</v>
      </c>
      <c r="K29" s="45"/>
    </row>
    <row r="30" spans="2:11" s="1" customFormat="1" ht="14.45" customHeight="1">
      <c r="B30" s="41"/>
      <c r="C30" s="42"/>
      <c r="D30" s="49" t="s">
        <v>42</v>
      </c>
      <c r="E30" s="49" t="s">
        <v>43</v>
      </c>
      <c r="F30" s="130">
        <f>ROUND(SUM(BE84:BE174), 2)</f>
        <v>0</v>
      </c>
      <c r="G30" s="42"/>
      <c r="H30" s="42"/>
      <c r="I30" s="131">
        <v>0.21</v>
      </c>
      <c r="J30" s="130">
        <f>ROUND(ROUND((SUM(BE84:BE174)), 2)*I30, 2)</f>
        <v>0</v>
      </c>
      <c r="K30" s="45"/>
    </row>
    <row r="31" spans="2:11" s="1" customFormat="1" ht="14.45" customHeight="1">
      <c r="B31" s="41"/>
      <c r="C31" s="42"/>
      <c r="D31" s="42"/>
      <c r="E31" s="49" t="s">
        <v>44</v>
      </c>
      <c r="F31" s="130">
        <f>ROUND(SUM(BF84:BF174), 2)</f>
        <v>0</v>
      </c>
      <c r="G31" s="42"/>
      <c r="H31" s="42"/>
      <c r="I31" s="131">
        <v>0.15</v>
      </c>
      <c r="J31" s="130">
        <f>ROUND(ROUND((SUM(BF84:BF174)), 2)*I31, 2)</f>
        <v>0</v>
      </c>
      <c r="K31" s="45"/>
    </row>
    <row r="32" spans="2:11" s="1" customFormat="1" ht="14.45" hidden="1" customHeight="1">
      <c r="B32" s="41"/>
      <c r="C32" s="42"/>
      <c r="D32" s="42"/>
      <c r="E32" s="49" t="s">
        <v>45</v>
      </c>
      <c r="F32" s="130">
        <f>ROUND(SUM(BG84:BG174), 2)</f>
        <v>0</v>
      </c>
      <c r="G32" s="42"/>
      <c r="H32" s="42"/>
      <c r="I32" s="131">
        <v>0.21</v>
      </c>
      <c r="J32" s="130">
        <v>0</v>
      </c>
      <c r="K32" s="45"/>
    </row>
    <row r="33" spans="2:11" s="1" customFormat="1" ht="14.45" hidden="1" customHeight="1">
      <c r="B33" s="41"/>
      <c r="C33" s="42"/>
      <c r="D33" s="42"/>
      <c r="E33" s="49" t="s">
        <v>46</v>
      </c>
      <c r="F33" s="130">
        <f>ROUND(SUM(BH84:BH174), 2)</f>
        <v>0</v>
      </c>
      <c r="G33" s="42"/>
      <c r="H33" s="42"/>
      <c r="I33" s="131">
        <v>0.15</v>
      </c>
      <c r="J33" s="130">
        <v>0</v>
      </c>
      <c r="K33" s="45"/>
    </row>
    <row r="34" spans="2:11" s="1" customFormat="1" ht="14.45" hidden="1" customHeight="1">
      <c r="B34" s="41"/>
      <c r="C34" s="42"/>
      <c r="D34" s="42"/>
      <c r="E34" s="49" t="s">
        <v>47</v>
      </c>
      <c r="F34" s="130">
        <f>ROUND(SUM(BI84:BI174), 2)</f>
        <v>0</v>
      </c>
      <c r="G34" s="42"/>
      <c r="H34" s="42"/>
      <c r="I34" s="131">
        <v>0</v>
      </c>
      <c r="J34" s="130">
        <v>0</v>
      </c>
      <c r="K34" s="45"/>
    </row>
    <row r="35" spans="2:11" s="1" customFormat="1" ht="6.95" customHeight="1">
      <c r="B35" s="41"/>
      <c r="C35" s="42"/>
      <c r="D35" s="42"/>
      <c r="E35" s="42"/>
      <c r="F35" s="42"/>
      <c r="G35" s="42"/>
      <c r="H35" s="42"/>
      <c r="I35" s="118"/>
      <c r="J35" s="42"/>
      <c r="K35" s="45"/>
    </row>
    <row r="36" spans="2:11" s="1" customFormat="1" ht="25.35" customHeight="1">
      <c r="B36" s="41"/>
      <c r="C36" s="132"/>
      <c r="D36" s="133" t="s">
        <v>48</v>
      </c>
      <c r="E36" s="79"/>
      <c r="F36" s="79"/>
      <c r="G36" s="134" t="s">
        <v>49</v>
      </c>
      <c r="H36" s="135" t="s">
        <v>50</v>
      </c>
      <c r="I36" s="136"/>
      <c r="J36" s="137">
        <f>SUM(J27:J34)</f>
        <v>0</v>
      </c>
      <c r="K36" s="138"/>
    </row>
    <row r="37" spans="2:11" s="1" customFormat="1" ht="14.45" customHeight="1">
      <c r="B37" s="56"/>
      <c r="C37" s="57"/>
      <c r="D37" s="57"/>
      <c r="E37" s="57"/>
      <c r="F37" s="57"/>
      <c r="G37" s="57"/>
      <c r="H37" s="57"/>
      <c r="I37" s="139"/>
      <c r="J37" s="57"/>
      <c r="K37" s="58"/>
    </row>
    <row r="41" spans="2:11" s="1" customFormat="1" ht="6.95" customHeight="1">
      <c r="B41" s="140"/>
      <c r="C41" s="141"/>
      <c r="D41" s="141"/>
      <c r="E41" s="141"/>
      <c r="F41" s="141"/>
      <c r="G41" s="141"/>
      <c r="H41" s="141"/>
      <c r="I41" s="142"/>
      <c r="J41" s="141"/>
      <c r="K41" s="143"/>
    </row>
    <row r="42" spans="2:11" s="1" customFormat="1" ht="36.950000000000003" customHeight="1">
      <c r="B42" s="41"/>
      <c r="C42" s="30" t="s">
        <v>103</v>
      </c>
      <c r="D42" s="42"/>
      <c r="E42" s="42"/>
      <c r="F42" s="42"/>
      <c r="G42" s="42"/>
      <c r="H42" s="42"/>
      <c r="I42" s="118"/>
      <c r="J42" s="42"/>
      <c r="K42" s="45"/>
    </row>
    <row r="43" spans="2:11" s="1" customFormat="1" ht="6.95" customHeight="1">
      <c r="B43" s="41"/>
      <c r="C43" s="42"/>
      <c r="D43" s="42"/>
      <c r="E43" s="42"/>
      <c r="F43" s="42"/>
      <c r="G43" s="42"/>
      <c r="H43" s="42"/>
      <c r="I43" s="118"/>
      <c r="J43" s="42"/>
      <c r="K43" s="45"/>
    </row>
    <row r="44" spans="2:11" s="1" customFormat="1" ht="14.45" customHeight="1">
      <c r="B44" s="41"/>
      <c r="C44" s="37" t="s">
        <v>18</v>
      </c>
      <c r="D44" s="42"/>
      <c r="E44" s="42"/>
      <c r="F44" s="42"/>
      <c r="G44" s="42"/>
      <c r="H44" s="42"/>
      <c r="I44" s="118"/>
      <c r="J44" s="42"/>
      <c r="K44" s="45"/>
    </row>
    <row r="45" spans="2:11" s="1" customFormat="1" ht="16.5" customHeight="1">
      <c r="B45" s="41"/>
      <c r="C45" s="42"/>
      <c r="D45" s="42"/>
      <c r="E45" s="382" t="str">
        <f>E7</f>
        <v>SOU řemesel KH - rekonstrukce sociálního zařízení u jídelny</v>
      </c>
      <c r="F45" s="383"/>
      <c r="G45" s="383"/>
      <c r="H45" s="383"/>
      <c r="I45" s="118"/>
      <c r="J45" s="42"/>
      <c r="K45" s="45"/>
    </row>
    <row r="46" spans="2:11" s="1" customFormat="1" ht="14.45" customHeight="1">
      <c r="B46" s="41"/>
      <c r="C46" s="37" t="s">
        <v>101</v>
      </c>
      <c r="D46" s="42"/>
      <c r="E46" s="42"/>
      <c r="F46" s="42"/>
      <c r="G46" s="42"/>
      <c r="H46" s="42"/>
      <c r="I46" s="118"/>
      <c r="J46" s="42"/>
      <c r="K46" s="45"/>
    </row>
    <row r="47" spans="2:11" s="1" customFormat="1" ht="17.25" customHeight="1">
      <c r="B47" s="41"/>
      <c r="C47" s="42"/>
      <c r="D47" s="42"/>
      <c r="E47" s="384" t="str">
        <f>E9</f>
        <v>18708ZT - Zdravotní technika</v>
      </c>
      <c r="F47" s="385"/>
      <c r="G47" s="385"/>
      <c r="H47" s="385"/>
      <c r="I47" s="118"/>
      <c r="J47" s="42"/>
      <c r="K47" s="45"/>
    </row>
    <row r="48" spans="2:11" s="1" customFormat="1" ht="6.95" customHeight="1">
      <c r="B48" s="41"/>
      <c r="C48" s="42"/>
      <c r="D48" s="42"/>
      <c r="E48" s="42"/>
      <c r="F48" s="42"/>
      <c r="G48" s="42"/>
      <c r="H48" s="42"/>
      <c r="I48" s="118"/>
      <c r="J48" s="42"/>
      <c r="K48" s="45"/>
    </row>
    <row r="49" spans="2:47" s="1" customFormat="1" ht="18" customHeight="1">
      <c r="B49" s="41"/>
      <c r="C49" s="37" t="s">
        <v>23</v>
      </c>
      <c r="D49" s="42"/>
      <c r="E49" s="42"/>
      <c r="F49" s="35" t="str">
        <f>F12</f>
        <v>SOŠ a SOU řemesel Kutná Hora</v>
      </c>
      <c r="G49" s="42"/>
      <c r="H49" s="42"/>
      <c r="I49" s="119" t="s">
        <v>25</v>
      </c>
      <c r="J49" s="120" t="str">
        <f>IF(J12="","",J12)</f>
        <v>21. 1. 2019</v>
      </c>
      <c r="K49" s="45"/>
    </row>
    <row r="50" spans="2:47" s="1" customFormat="1" ht="6.95" customHeight="1">
      <c r="B50" s="41"/>
      <c r="C50" s="42"/>
      <c r="D50" s="42"/>
      <c r="E50" s="42"/>
      <c r="F50" s="42"/>
      <c r="G50" s="42"/>
      <c r="H50" s="42"/>
      <c r="I50" s="118"/>
      <c r="J50" s="42"/>
      <c r="K50" s="45"/>
    </row>
    <row r="51" spans="2:47" s="1" customFormat="1">
      <c r="B51" s="41"/>
      <c r="C51" s="37" t="s">
        <v>27</v>
      </c>
      <c r="D51" s="42"/>
      <c r="E51" s="42"/>
      <c r="F51" s="35" t="str">
        <f>E15</f>
        <v>SOŠ a SOU řemesel Kutná Hora, Čáslavská č.p.20</v>
      </c>
      <c r="G51" s="42"/>
      <c r="H51" s="42"/>
      <c r="I51" s="119" t="s">
        <v>33</v>
      </c>
      <c r="J51" s="351" t="str">
        <f>E21</f>
        <v>Ing. Hádek Martin</v>
      </c>
      <c r="K51" s="45"/>
    </row>
    <row r="52" spans="2:47" s="1" customFormat="1" ht="14.45" customHeight="1">
      <c r="B52" s="41"/>
      <c r="C52" s="37" t="s">
        <v>31</v>
      </c>
      <c r="D52" s="42"/>
      <c r="E52" s="42"/>
      <c r="F52" s="35" t="str">
        <f>IF(E18="","",E18)</f>
        <v/>
      </c>
      <c r="G52" s="42"/>
      <c r="H52" s="42"/>
      <c r="I52" s="118"/>
      <c r="J52" s="386"/>
      <c r="K52" s="45"/>
    </row>
    <row r="53" spans="2:47" s="1" customFormat="1" ht="10.35" customHeight="1">
      <c r="B53" s="41"/>
      <c r="C53" s="42"/>
      <c r="D53" s="42"/>
      <c r="E53" s="42"/>
      <c r="F53" s="42"/>
      <c r="G53" s="42"/>
      <c r="H53" s="42"/>
      <c r="I53" s="118"/>
      <c r="J53" s="42"/>
      <c r="K53" s="45"/>
    </row>
    <row r="54" spans="2:47" s="1" customFormat="1" ht="29.25" customHeight="1">
      <c r="B54" s="41"/>
      <c r="C54" s="144" t="s">
        <v>104</v>
      </c>
      <c r="D54" s="132"/>
      <c r="E54" s="132"/>
      <c r="F54" s="132"/>
      <c r="G54" s="132"/>
      <c r="H54" s="132"/>
      <c r="I54" s="145"/>
      <c r="J54" s="146" t="s">
        <v>105</v>
      </c>
      <c r="K54" s="147"/>
    </row>
    <row r="55" spans="2:47" s="1" customFormat="1" ht="10.35" customHeight="1">
      <c r="B55" s="41"/>
      <c r="C55" s="42"/>
      <c r="D55" s="42"/>
      <c r="E55" s="42"/>
      <c r="F55" s="42"/>
      <c r="G55" s="42"/>
      <c r="H55" s="42"/>
      <c r="I55" s="118"/>
      <c r="J55" s="42"/>
      <c r="K55" s="45"/>
    </row>
    <row r="56" spans="2:47" s="1" customFormat="1" ht="29.25" customHeight="1">
      <c r="B56" s="41"/>
      <c r="C56" s="148" t="s">
        <v>106</v>
      </c>
      <c r="D56" s="42"/>
      <c r="E56" s="42"/>
      <c r="F56" s="42"/>
      <c r="G56" s="42"/>
      <c r="H56" s="42"/>
      <c r="I56" s="118"/>
      <c r="J56" s="128">
        <f>J84</f>
        <v>0</v>
      </c>
      <c r="K56" s="45"/>
      <c r="AU56" s="24" t="s">
        <v>107</v>
      </c>
    </row>
    <row r="57" spans="2:47" s="7" customFormat="1" ht="24.95" customHeight="1">
      <c r="B57" s="149"/>
      <c r="C57" s="150"/>
      <c r="D57" s="151" t="s">
        <v>108</v>
      </c>
      <c r="E57" s="152"/>
      <c r="F57" s="152"/>
      <c r="G57" s="152"/>
      <c r="H57" s="152"/>
      <c r="I57" s="153"/>
      <c r="J57" s="154">
        <f>J85</f>
        <v>0</v>
      </c>
      <c r="K57" s="155"/>
    </row>
    <row r="58" spans="2:47" s="8" customFormat="1" ht="19.899999999999999" customHeight="1">
      <c r="B58" s="156"/>
      <c r="C58" s="157"/>
      <c r="D58" s="158" t="s">
        <v>112</v>
      </c>
      <c r="E58" s="159"/>
      <c r="F58" s="159"/>
      <c r="G58" s="159"/>
      <c r="H58" s="159"/>
      <c r="I58" s="160"/>
      <c r="J58" s="161">
        <f>J86</f>
        <v>0</v>
      </c>
      <c r="K58" s="162"/>
    </row>
    <row r="59" spans="2:47" s="7" customFormat="1" ht="24.95" customHeight="1">
      <c r="B59" s="149"/>
      <c r="C59" s="150"/>
      <c r="D59" s="151" t="s">
        <v>114</v>
      </c>
      <c r="E59" s="152"/>
      <c r="F59" s="152"/>
      <c r="G59" s="152"/>
      <c r="H59" s="152"/>
      <c r="I59" s="153"/>
      <c r="J59" s="154">
        <f>J92</f>
        <v>0</v>
      </c>
      <c r="K59" s="155"/>
    </row>
    <row r="60" spans="2:47" s="8" customFormat="1" ht="19.899999999999999" customHeight="1">
      <c r="B60" s="156"/>
      <c r="C60" s="157"/>
      <c r="D60" s="158" t="s">
        <v>676</v>
      </c>
      <c r="E60" s="159"/>
      <c r="F60" s="159"/>
      <c r="G60" s="159"/>
      <c r="H60" s="159"/>
      <c r="I60" s="160"/>
      <c r="J60" s="161">
        <f>J93</f>
        <v>0</v>
      </c>
      <c r="K60" s="162"/>
    </row>
    <row r="61" spans="2:47" s="8" customFormat="1" ht="19.899999999999999" customHeight="1">
      <c r="B61" s="156"/>
      <c r="C61" s="157"/>
      <c r="D61" s="158" t="s">
        <v>677</v>
      </c>
      <c r="E61" s="159"/>
      <c r="F61" s="159"/>
      <c r="G61" s="159"/>
      <c r="H61" s="159"/>
      <c r="I61" s="160"/>
      <c r="J61" s="161">
        <f>J112</f>
        <v>0</v>
      </c>
      <c r="K61" s="162"/>
    </row>
    <row r="62" spans="2:47" s="8" customFormat="1" ht="19.899999999999999" customHeight="1">
      <c r="B62" s="156"/>
      <c r="C62" s="157"/>
      <c r="D62" s="158" t="s">
        <v>116</v>
      </c>
      <c r="E62" s="159"/>
      <c r="F62" s="159"/>
      <c r="G62" s="159"/>
      <c r="H62" s="159"/>
      <c r="I62" s="160"/>
      <c r="J62" s="161">
        <f>J135</f>
        <v>0</v>
      </c>
      <c r="K62" s="162"/>
    </row>
    <row r="63" spans="2:47" s="8" customFormat="1" ht="19.899999999999999" customHeight="1">
      <c r="B63" s="156"/>
      <c r="C63" s="157"/>
      <c r="D63" s="158" t="s">
        <v>121</v>
      </c>
      <c r="E63" s="159"/>
      <c r="F63" s="159"/>
      <c r="G63" s="159"/>
      <c r="H63" s="159"/>
      <c r="I63" s="160"/>
      <c r="J63" s="161">
        <f>J170</f>
        <v>0</v>
      </c>
      <c r="K63" s="162"/>
    </row>
    <row r="64" spans="2:47" s="7" customFormat="1" ht="24.95" customHeight="1">
      <c r="B64" s="149"/>
      <c r="C64" s="150"/>
      <c r="D64" s="151" t="s">
        <v>678</v>
      </c>
      <c r="E64" s="152"/>
      <c r="F64" s="152"/>
      <c r="G64" s="152"/>
      <c r="H64" s="152"/>
      <c r="I64" s="153"/>
      <c r="J64" s="154">
        <f>J173</f>
        <v>0</v>
      </c>
      <c r="K64" s="155"/>
    </row>
    <row r="65" spans="2:12" s="1" customFormat="1" ht="21.75" customHeight="1">
      <c r="B65" s="41"/>
      <c r="C65" s="42"/>
      <c r="D65" s="42"/>
      <c r="E65" s="42"/>
      <c r="F65" s="42"/>
      <c r="G65" s="42"/>
      <c r="H65" s="42"/>
      <c r="I65" s="118"/>
      <c r="J65" s="42"/>
      <c r="K65" s="45"/>
    </row>
    <row r="66" spans="2:12" s="1" customFormat="1" ht="6.95" customHeight="1">
      <c r="B66" s="56"/>
      <c r="C66" s="57"/>
      <c r="D66" s="57"/>
      <c r="E66" s="57"/>
      <c r="F66" s="57"/>
      <c r="G66" s="57"/>
      <c r="H66" s="57"/>
      <c r="I66" s="139"/>
      <c r="J66" s="57"/>
      <c r="K66" s="58"/>
    </row>
    <row r="70" spans="2:12" s="1" customFormat="1" ht="6.95" customHeight="1">
      <c r="B70" s="59"/>
      <c r="C70" s="60"/>
      <c r="D70" s="60"/>
      <c r="E70" s="60"/>
      <c r="F70" s="60"/>
      <c r="G70" s="60"/>
      <c r="H70" s="60"/>
      <c r="I70" s="142"/>
      <c r="J70" s="60"/>
      <c r="K70" s="60"/>
      <c r="L70" s="61"/>
    </row>
    <row r="71" spans="2:12" s="1" customFormat="1" ht="36.950000000000003" customHeight="1">
      <c r="B71" s="41"/>
      <c r="C71" s="62" t="s">
        <v>124</v>
      </c>
      <c r="D71" s="63"/>
      <c r="E71" s="63"/>
      <c r="F71" s="63"/>
      <c r="G71" s="63"/>
      <c r="H71" s="63"/>
      <c r="I71" s="163"/>
      <c r="J71" s="63"/>
      <c r="K71" s="63"/>
      <c r="L71" s="61"/>
    </row>
    <row r="72" spans="2:12" s="1" customFormat="1" ht="6.95" customHeight="1">
      <c r="B72" s="41"/>
      <c r="C72" s="63"/>
      <c r="D72" s="63"/>
      <c r="E72" s="63"/>
      <c r="F72" s="63"/>
      <c r="G72" s="63"/>
      <c r="H72" s="63"/>
      <c r="I72" s="163"/>
      <c r="J72" s="63"/>
      <c r="K72" s="63"/>
      <c r="L72" s="61"/>
    </row>
    <row r="73" spans="2:12" s="1" customFormat="1" ht="14.45" customHeight="1">
      <c r="B73" s="41"/>
      <c r="C73" s="65" t="s">
        <v>18</v>
      </c>
      <c r="D73" s="63"/>
      <c r="E73" s="63"/>
      <c r="F73" s="63"/>
      <c r="G73" s="63"/>
      <c r="H73" s="63"/>
      <c r="I73" s="163"/>
      <c r="J73" s="63"/>
      <c r="K73" s="63"/>
      <c r="L73" s="61"/>
    </row>
    <row r="74" spans="2:12" s="1" customFormat="1" ht="16.5" customHeight="1">
      <c r="B74" s="41"/>
      <c r="C74" s="63"/>
      <c r="D74" s="63"/>
      <c r="E74" s="387" t="str">
        <f>E7</f>
        <v>SOU řemesel KH - rekonstrukce sociálního zařízení u jídelny</v>
      </c>
      <c r="F74" s="388"/>
      <c r="G74" s="388"/>
      <c r="H74" s="388"/>
      <c r="I74" s="163"/>
      <c r="J74" s="63"/>
      <c r="K74" s="63"/>
      <c r="L74" s="61"/>
    </row>
    <row r="75" spans="2:12" s="1" customFormat="1" ht="14.45" customHeight="1">
      <c r="B75" s="41"/>
      <c r="C75" s="65" t="s">
        <v>101</v>
      </c>
      <c r="D75" s="63"/>
      <c r="E75" s="63"/>
      <c r="F75" s="63"/>
      <c r="G75" s="63"/>
      <c r="H75" s="63"/>
      <c r="I75" s="163"/>
      <c r="J75" s="63"/>
      <c r="K75" s="63"/>
      <c r="L75" s="61"/>
    </row>
    <row r="76" spans="2:12" s="1" customFormat="1" ht="17.25" customHeight="1">
      <c r="B76" s="41"/>
      <c r="C76" s="63"/>
      <c r="D76" s="63"/>
      <c r="E76" s="362" t="str">
        <f>E9</f>
        <v>18708ZT - Zdravotní technika</v>
      </c>
      <c r="F76" s="389"/>
      <c r="G76" s="389"/>
      <c r="H76" s="389"/>
      <c r="I76" s="163"/>
      <c r="J76" s="63"/>
      <c r="K76" s="63"/>
      <c r="L76" s="61"/>
    </row>
    <row r="77" spans="2:12" s="1" customFormat="1" ht="6.95" customHeight="1">
      <c r="B77" s="41"/>
      <c r="C77" s="63"/>
      <c r="D77" s="63"/>
      <c r="E77" s="63"/>
      <c r="F77" s="63"/>
      <c r="G77" s="63"/>
      <c r="H77" s="63"/>
      <c r="I77" s="163"/>
      <c r="J77" s="63"/>
      <c r="K77" s="63"/>
      <c r="L77" s="61"/>
    </row>
    <row r="78" spans="2:12" s="1" customFormat="1" ht="18" customHeight="1">
      <c r="B78" s="41"/>
      <c r="C78" s="65" t="s">
        <v>23</v>
      </c>
      <c r="D78" s="63"/>
      <c r="E78" s="63"/>
      <c r="F78" s="164" t="str">
        <f>F12</f>
        <v>SOŠ a SOU řemesel Kutná Hora</v>
      </c>
      <c r="G78" s="63"/>
      <c r="H78" s="63"/>
      <c r="I78" s="165" t="s">
        <v>25</v>
      </c>
      <c r="J78" s="73" t="str">
        <f>IF(J12="","",J12)</f>
        <v>21. 1. 2019</v>
      </c>
      <c r="K78" s="63"/>
      <c r="L78" s="61"/>
    </row>
    <row r="79" spans="2:12" s="1" customFormat="1" ht="6.95" customHeight="1">
      <c r="B79" s="41"/>
      <c r="C79" s="63"/>
      <c r="D79" s="63"/>
      <c r="E79" s="63"/>
      <c r="F79" s="63"/>
      <c r="G79" s="63"/>
      <c r="H79" s="63"/>
      <c r="I79" s="163"/>
      <c r="J79" s="63"/>
      <c r="K79" s="63"/>
      <c r="L79" s="61"/>
    </row>
    <row r="80" spans="2:12" s="1" customFormat="1">
      <c r="B80" s="41"/>
      <c r="C80" s="65" t="s">
        <v>27</v>
      </c>
      <c r="D80" s="63"/>
      <c r="E80" s="63"/>
      <c r="F80" s="164" t="str">
        <f>E15</f>
        <v>SOŠ a SOU řemesel Kutná Hora, Čáslavská č.p.20</v>
      </c>
      <c r="G80" s="63"/>
      <c r="H80" s="63"/>
      <c r="I80" s="165" t="s">
        <v>33</v>
      </c>
      <c r="J80" s="164" t="str">
        <f>E21</f>
        <v>Ing. Hádek Martin</v>
      </c>
      <c r="K80" s="63"/>
      <c r="L80" s="61"/>
    </row>
    <row r="81" spans="2:65" s="1" customFormat="1" ht="14.45" customHeight="1">
      <c r="B81" s="41"/>
      <c r="C81" s="65" t="s">
        <v>31</v>
      </c>
      <c r="D81" s="63"/>
      <c r="E81" s="63"/>
      <c r="F81" s="164" t="str">
        <f>IF(E18="","",E18)</f>
        <v/>
      </c>
      <c r="G81" s="63"/>
      <c r="H81" s="63"/>
      <c r="I81" s="163"/>
      <c r="J81" s="63"/>
      <c r="K81" s="63"/>
      <c r="L81" s="61"/>
    </row>
    <row r="82" spans="2:65" s="1" customFormat="1" ht="10.35" customHeight="1">
      <c r="B82" s="41"/>
      <c r="C82" s="63"/>
      <c r="D82" s="63"/>
      <c r="E82" s="63"/>
      <c r="F82" s="63"/>
      <c r="G82" s="63"/>
      <c r="H82" s="63"/>
      <c r="I82" s="163"/>
      <c r="J82" s="63"/>
      <c r="K82" s="63"/>
      <c r="L82" s="61"/>
    </row>
    <row r="83" spans="2:65" s="9" customFormat="1" ht="29.25" customHeight="1">
      <c r="B83" s="166"/>
      <c r="C83" s="167" t="s">
        <v>125</v>
      </c>
      <c r="D83" s="168" t="s">
        <v>57</v>
      </c>
      <c r="E83" s="168" t="s">
        <v>53</v>
      </c>
      <c r="F83" s="168" t="s">
        <v>126</v>
      </c>
      <c r="G83" s="168" t="s">
        <v>127</v>
      </c>
      <c r="H83" s="168" t="s">
        <v>128</v>
      </c>
      <c r="I83" s="169" t="s">
        <v>129</v>
      </c>
      <c r="J83" s="168" t="s">
        <v>105</v>
      </c>
      <c r="K83" s="170" t="s">
        <v>130</v>
      </c>
      <c r="L83" s="171"/>
      <c r="M83" s="81" t="s">
        <v>131</v>
      </c>
      <c r="N83" s="82" t="s">
        <v>42</v>
      </c>
      <c r="O83" s="82" t="s">
        <v>132</v>
      </c>
      <c r="P83" s="82" t="s">
        <v>133</v>
      </c>
      <c r="Q83" s="82" t="s">
        <v>134</v>
      </c>
      <c r="R83" s="82" t="s">
        <v>135</v>
      </c>
      <c r="S83" s="82" t="s">
        <v>136</v>
      </c>
      <c r="T83" s="83" t="s">
        <v>137</v>
      </c>
    </row>
    <row r="84" spans="2:65" s="1" customFormat="1" ht="29.25" customHeight="1">
      <c r="B84" s="41"/>
      <c r="C84" s="87" t="s">
        <v>106</v>
      </c>
      <c r="D84" s="63"/>
      <c r="E84" s="63"/>
      <c r="F84" s="63"/>
      <c r="G84" s="63"/>
      <c r="H84" s="63"/>
      <c r="I84" s="163"/>
      <c r="J84" s="172">
        <f>BK84</f>
        <v>0</v>
      </c>
      <c r="K84" s="63"/>
      <c r="L84" s="61"/>
      <c r="M84" s="84"/>
      <c r="N84" s="85"/>
      <c r="O84" s="85"/>
      <c r="P84" s="173">
        <f>P85+P92+P173</f>
        <v>0</v>
      </c>
      <c r="Q84" s="85"/>
      <c r="R84" s="173">
        <f>R85+R92+R173</f>
        <v>0.60788500000000012</v>
      </c>
      <c r="S84" s="85"/>
      <c r="T84" s="174">
        <f>T85+T92+T173</f>
        <v>0.99308000000000018</v>
      </c>
      <c r="AT84" s="24" t="s">
        <v>71</v>
      </c>
      <c r="AU84" s="24" t="s">
        <v>107</v>
      </c>
      <c r="BK84" s="175">
        <f>BK85+BK92+BK173</f>
        <v>0</v>
      </c>
    </row>
    <row r="85" spans="2:65" s="10" customFormat="1" ht="37.35" customHeight="1">
      <c r="B85" s="176"/>
      <c r="C85" s="177"/>
      <c r="D85" s="178" t="s">
        <v>71</v>
      </c>
      <c r="E85" s="179" t="s">
        <v>138</v>
      </c>
      <c r="F85" s="179" t="s">
        <v>139</v>
      </c>
      <c r="G85" s="177"/>
      <c r="H85" s="177"/>
      <c r="I85" s="180"/>
      <c r="J85" s="181">
        <f>BK85</f>
        <v>0</v>
      </c>
      <c r="K85" s="177"/>
      <c r="L85" s="182"/>
      <c r="M85" s="183"/>
      <c r="N85" s="184"/>
      <c r="O85" s="184"/>
      <c r="P85" s="185">
        <f>P86</f>
        <v>0</v>
      </c>
      <c r="Q85" s="184"/>
      <c r="R85" s="185">
        <f>R86</f>
        <v>0</v>
      </c>
      <c r="S85" s="184"/>
      <c r="T85" s="186">
        <f>T86</f>
        <v>0</v>
      </c>
      <c r="AR85" s="187" t="s">
        <v>80</v>
      </c>
      <c r="AT85" s="188" t="s">
        <v>71</v>
      </c>
      <c r="AU85" s="188" t="s">
        <v>72</v>
      </c>
      <c r="AY85" s="187" t="s">
        <v>140</v>
      </c>
      <c r="BK85" s="189">
        <f>BK86</f>
        <v>0</v>
      </c>
    </row>
    <row r="86" spans="2:65" s="10" customFormat="1" ht="19.899999999999999" customHeight="1">
      <c r="B86" s="176"/>
      <c r="C86" s="177"/>
      <c r="D86" s="178" t="s">
        <v>71</v>
      </c>
      <c r="E86" s="190" t="s">
        <v>362</v>
      </c>
      <c r="F86" s="190" t="s">
        <v>363</v>
      </c>
      <c r="G86" s="177"/>
      <c r="H86" s="177"/>
      <c r="I86" s="180"/>
      <c r="J86" s="191">
        <f>BK86</f>
        <v>0</v>
      </c>
      <c r="K86" s="177"/>
      <c r="L86" s="182"/>
      <c r="M86" s="183"/>
      <c r="N86" s="184"/>
      <c r="O86" s="184"/>
      <c r="P86" s="185">
        <f>SUM(P87:P91)</f>
        <v>0</v>
      </c>
      <c r="Q86" s="184"/>
      <c r="R86" s="185">
        <f>SUM(R87:R91)</f>
        <v>0</v>
      </c>
      <c r="S86" s="184"/>
      <c r="T86" s="186">
        <f>SUM(T87:T91)</f>
        <v>0</v>
      </c>
      <c r="AR86" s="187" t="s">
        <v>80</v>
      </c>
      <c r="AT86" s="188" t="s">
        <v>71</v>
      </c>
      <c r="AU86" s="188" t="s">
        <v>80</v>
      </c>
      <c r="AY86" s="187" t="s">
        <v>140</v>
      </c>
      <c r="BK86" s="189">
        <f>SUM(BK87:BK91)</f>
        <v>0</v>
      </c>
    </row>
    <row r="87" spans="2:65" s="1" customFormat="1" ht="25.5" customHeight="1">
      <c r="B87" s="41"/>
      <c r="C87" s="192" t="s">
        <v>80</v>
      </c>
      <c r="D87" s="192" t="s">
        <v>143</v>
      </c>
      <c r="E87" s="193" t="s">
        <v>679</v>
      </c>
      <c r="F87" s="194" t="s">
        <v>680</v>
      </c>
      <c r="G87" s="195" t="s">
        <v>167</v>
      </c>
      <c r="H87" s="196">
        <v>0.99299999999999999</v>
      </c>
      <c r="I87" s="197"/>
      <c r="J87" s="198">
        <f>ROUND(I87*H87,2)</f>
        <v>0</v>
      </c>
      <c r="K87" s="194" t="s">
        <v>147</v>
      </c>
      <c r="L87" s="61"/>
      <c r="M87" s="199" t="s">
        <v>21</v>
      </c>
      <c r="N87" s="200" t="s">
        <v>43</v>
      </c>
      <c r="O87" s="42"/>
      <c r="P87" s="201">
        <f>O87*H87</f>
        <v>0</v>
      </c>
      <c r="Q87" s="201">
        <v>0</v>
      </c>
      <c r="R87" s="201">
        <f>Q87*H87</f>
        <v>0</v>
      </c>
      <c r="S87" s="201">
        <v>0</v>
      </c>
      <c r="T87" s="202">
        <f>S87*H87</f>
        <v>0</v>
      </c>
      <c r="AR87" s="24" t="s">
        <v>148</v>
      </c>
      <c r="AT87" s="24" t="s">
        <v>143</v>
      </c>
      <c r="AU87" s="24" t="s">
        <v>82</v>
      </c>
      <c r="AY87" s="24" t="s">
        <v>140</v>
      </c>
      <c r="BE87" s="203">
        <f>IF(N87="základní",J87,0)</f>
        <v>0</v>
      </c>
      <c r="BF87" s="203">
        <f>IF(N87="snížená",J87,0)</f>
        <v>0</v>
      </c>
      <c r="BG87" s="203">
        <f>IF(N87="zákl. přenesená",J87,0)</f>
        <v>0</v>
      </c>
      <c r="BH87" s="203">
        <f>IF(N87="sníž. přenesená",J87,0)</f>
        <v>0</v>
      </c>
      <c r="BI87" s="203">
        <f>IF(N87="nulová",J87,0)</f>
        <v>0</v>
      </c>
      <c r="BJ87" s="24" t="s">
        <v>80</v>
      </c>
      <c r="BK87" s="203">
        <f>ROUND(I87*H87,2)</f>
        <v>0</v>
      </c>
      <c r="BL87" s="24" t="s">
        <v>148</v>
      </c>
      <c r="BM87" s="24" t="s">
        <v>681</v>
      </c>
    </row>
    <row r="88" spans="2:65" s="1" customFormat="1" ht="25.5" customHeight="1">
      <c r="B88" s="41"/>
      <c r="C88" s="192" t="s">
        <v>82</v>
      </c>
      <c r="D88" s="192" t="s">
        <v>143</v>
      </c>
      <c r="E88" s="193" t="s">
        <v>369</v>
      </c>
      <c r="F88" s="194" t="s">
        <v>370</v>
      </c>
      <c r="G88" s="195" t="s">
        <v>167</v>
      </c>
      <c r="H88" s="196">
        <v>0.99299999999999999</v>
      </c>
      <c r="I88" s="197"/>
      <c r="J88" s="198">
        <f>ROUND(I88*H88,2)</f>
        <v>0</v>
      </c>
      <c r="K88" s="194" t="s">
        <v>147</v>
      </c>
      <c r="L88" s="61"/>
      <c r="M88" s="199" t="s">
        <v>21</v>
      </c>
      <c r="N88" s="200" t="s">
        <v>43</v>
      </c>
      <c r="O88" s="42"/>
      <c r="P88" s="201">
        <f>O88*H88</f>
        <v>0</v>
      </c>
      <c r="Q88" s="201">
        <v>0</v>
      </c>
      <c r="R88" s="201">
        <f>Q88*H88</f>
        <v>0</v>
      </c>
      <c r="S88" s="201">
        <v>0</v>
      </c>
      <c r="T88" s="202">
        <f>S88*H88</f>
        <v>0</v>
      </c>
      <c r="AR88" s="24" t="s">
        <v>148</v>
      </c>
      <c r="AT88" s="24" t="s">
        <v>143</v>
      </c>
      <c r="AU88" s="24" t="s">
        <v>82</v>
      </c>
      <c r="AY88" s="24" t="s">
        <v>140</v>
      </c>
      <c r="BE88" s="203">
        <f>IF(N88="základní",J88,0)</f>
        <v>0</v>
      </c>
      <c r="BF88" s="203">
        <f>IF(N88="snížená",J88,0)</f>
        <v>0</v>
      </c>
      <c r="BG88" s="203">
        <f>IF(N88="zákl. přenesená",J88,0)</f>
        <v>0</v>
      </c>
      <c r="BH88" s="203">
        <f>IF(N88="sníž. přenesená",J88,0)</f>
        <v>0</v>
      </c>
      <c r="BI88" s="203">
        <f>IF(N88="nulová",J88,0)</f>
        <v>0</v>
      </c>
      <c r="BJ88" s="24" t="s">
        <v>80</v>
      </c>
      <c r="BK88" s="203">
        <f>ROUND(I88*H88,2)</f>
        <v>0</v>
      </c>
      <c r="BL88" s="24" t="s">
        <v>148</v>
      </c>
      <c r="BM88" s="24" t="s">
        <v>682</v>
      </c>
    </row>
    <row r="89" spans="2:65" s="1" customFormat="1" ht="25.5" customHeight="1">
      <c r="B89" s="41"/>
      <c r="C89" s="192" t="s">
        <v>141</v>
      </c>
      <c r="D89" s="192" t="s">
        <v>143</v>
      </c>
      <c r="E89" s="193" t="s">
        <v>373</v>
      </c>
      <c r="F89" s="194" t="s">
        <v>374</v>
      </c>
      <c r="G89" s="195" t="s">
        <v>167</v>
      </c>
      <c r="H89" s="196">
        <v>9.93</v>
      </c>
      <c r="I89" s="197"/>
      <c r="J89" s="198">
        <f>ROUND(I89*H89,2)</f>
        <v>0</v>
      </c>
      <c r="K89" s="194" t="s">
        <v>147</v>
      </c>
      <c r="L89" s="61"/>
      <c r="M89" s="199" t="s">
        <v>21</v>
      </c>
      <c r="N89" s="200" t="s">
        <v>43</v>
      </c>
      <c r="O89" s="42"/>
      <c r="P89" s="201">
        <f>O89*H89</f>
        <v>0</v>
      </c>
      <c r="Q89" s="201">
        <v>0</v>
      </c>
      <c r="R89" s="201">
        <f>Q89*H89</f>
        <v>0</v>
      </c>
      <c r="S89" s="201">
        <v>0</v>
      </c>
      <c r="T89" s="202">
        <f>S89*H89</f>
        <v>0</v>
      </c>
      <c r="AR89" s="24" t="s">
        <v>148</v>
      </c>
      <c r="AT89" s="24" t="s">
        <v>143</v>
      </c>
      <c r="AU89" s="24" t="s">
        <v>82</v>
      </c>
      <c r="AY89" s="24" t="s">
        <v>140</v>
      </c>
      <c r="BE89" s="203">
        <f>IF(N89="základní",J89,0)</f>
        <v>0</v>
      </c>
      <c r="BF89" s="203">
        <f>IF(N89="snížená",J89,0)</f>
        <v>0</v>
      </c>
      <c r="BG89" s="203">
        <f>IF(N89="zákl. přenesená",J89,0)</f>
        <v>0</v>
      </c>
      <c r="BH89" s="203">
        <f>IF(N89="sníž. přenesená",J89,0)</f>
        <v>0</v>
      </c>
      <c r="BI89" s="203">
        <f>IF(N89="nulová",J89,0)</f>
        <v>0</v>
      </c>
      <c r="BJ89" s="24" t="s">
        <v>80</v>
      </c>
      <c r="BK89" s="203">
        <f>ROUND(I89*H89,2)</f>
        <v>0</v>
      </c>
      <c r="BL89" s="24" t="s">
        <v>148</v>
      </c>
      <c r="BM89" s="24" t="s">
        <v>683</v>
      </c>
    </row>
    <row r="90" spans="2:65" s="11" customFormat="1" ht="13.5">
      <c r="B90" s="204"/>
      <c r="C90" s="205"/>
      <c r="D90" s="206" t="s">
        <v>150</v>
      </c>
      <c r="E90" s="205"/>
      <c r="F90" s="208" t="s">
        <v>684</v>
      </c>
      <c r="G90" s="205"/>
      <c r="H90" s="209">
        <v>9.93</v>
      </c>
      <c r="I90" s="210"/>
      <c r="J90" s="205"/>
      <c r="K90" s="205"/>
      <c r="L90" s="211"/>
      <c r="M90" s="212"/>
      <c r="N90" s="213"/>
      <c r="O90" s="213"/>
      <c r="P90" s="213"/>
      <c r="Q90" s="213"/>
      <c r="R90" s="213"/>
      <c r="S90" s="213"/>
      <c r="T90" s="214"/>
      <c r="AT90" s="215" t="s">
        <v>150</v>
      </c>
      <c r="AU90" s="215" t="s">
        <v>82</v>
      </c>
      <c r="AV90" s="11" t="s">
        <v>82</v>
      </c>
      <c r="AW90" s="11" t="s">
        <v>6</v>
      </c>
      <c r="AX90" s="11" t="s">
        <v>80</v>
      </c>
      <c r="AY90" s="215" t="s">
        <v>140</v>
      </c>
    </row>
    <row r="91" spans="2:65" s="1" customFormat="1" ht="16.5" customHeight="1">
      <c r="B91" s="41"/>
      <c r="C91" s="192" t="s">
        <v>148</v>
      </c>
      <c r="D91" s="192" t="s">
        <v>143</v>
      </c>
      <c r="E91" s="193" t="s">
        <v>378</v>
      </c>
      <c r="F91" s="194" t="s">
        <v>379</v>
      </c>
      <c r="G91" s="195" t="s">
        <v>167</v>
      </c>
      <c r="H91" s="196">
        <v>0.99299999999999999</v>
      </c>
      <c r="I91" s="197"/>
      <c r="J91" s="198">
        <f>ROUND(I91*H91,2)</f>
        <v>0</v>
      </c>
      <c r="K91" s="194" t="s">
        <v>147</v>
      </c>
      <c r="L91" s="61"/>
      <c r="M91" s="199" t="s">
        <v>21</v>
      </c>
      <c r="N91" s="200" t="s">
        <v>43</v>
      </c>
      <c r="O91" s="42"/>
      <c r="P91" s="201">
        <f>O91*H91</f>
        <v>0</v>
      </c>
      <c r="Q91" s="201">
        <v>0</v>
      </c>
      <c r="R91" s="201">
        <f>Q91*H91</f>
        <v>0</v>
      </c>
      <c r="S91" s="201">
        <v>0</v>
      </c>
      <c r="T91" s="202">
        <f>S91*H91</f>
        <v>0</v>
      </c>
      <c r="AR91" s="24" t="s">
        <v>148</v>
      </c>
      <c r="AT91" s="24" t="s">
        <v>143</v>
      </c>
      <c r="AU91" s="24" t="s">
        <v>82</v>
      </c>
      <c r="AY91" s="24" t="s">
        <v>140</v>
      </c>
      <c r="BE91" s="203">
        <f>IF(N91="základní",J91,0)</f>
        <v>0</v>
      </c>
      <c r="BF91" s="203">
        <f>IF(N91="snížená",J91,0)</f>
        <v>0</v>
      </c>
      <c r="BG91" s="203">
        <f>IF(N91="zákl. přenesená",J91,0)</f>
        <v>0</v>
      </c>
      <c r="BH91" s="203">
        <f>IF(N91="sníž. přenesená",J91,0)</f>
        <v>0</v>
      </c>
      <c r="BI91" s="203">
        <f>IF(N91="nulová",J91,0)</f>
        <v>0</v>
      </c>
      <c r="BJ91" s="24" t="s">
        <v>80</v>
      </c>
      <c r="BK91" s="203">
        <f>ROUND(I91*H91,2)</f>
        <v>0</v>
      </c>
      <c r="BL91" s="24" t="s">
        <v>148</v>
      </c>
      <c r="BM91" s="24" t="s">
        <v>685</v>
      </c>
    </row>
    <row r="92" spans="2:65" s="10" customFormat="1" ht="37.35" customHeight="1">
      <c r="B92" s="176"/>
      <c r="C92" s="177"/>
      <c r="D92" s="178" t="s">
        <v>71</v>
      </c>
      <c r="E92" s="179" t="s">
        <v>387</v>
      </c>
      <c r="F92" s="179" t="s">
        <v>388</v>
      </c>
      <c r="G92" s="177"/>
      <c r="H92" s="177"/>
      <c r="I92" s="180"/>
      <c r="J92" s="181">
        <f>BK92</f>
        <v>0</v>
      </c>
      <c r="K92" s="177"/>
      <c r="L92" s="182"/>
      <c r="M92" s="183"/>
      <c r="N92" s="184"/>
      <c r="O92" s="184"/>
      <c r="P92" s="185">
        <f>P93+P112+P135+P170</f>
        <v>0</v>
      </c>
      <c r="Q92" s="184"/>
      <c r="R92" s="185">
        <f>R93+R112+R135+R170</f>
        <v>0.60788500000000012</v>
      </c>
      <c r="S92" s="184"/>
      <c r="T92" s="186">
        <f>T93+T112+T135+T170</f>
        <v>0.99308000000000018</v>
      </c>
      <c r="AR92" s="187" t="s">
        <v>82</v>
      </c>
      <c r="AT92" s="188" t="s">
        <v>71</v>
      </c>
      <c r="AU92" s="188" t="s">
        <v>72</v>
      </c>
      <c r="AY92" s="187" t="s">
        <v>140</v>
      </c>
      <c r="BK92" s="189">
        <f>BK93+BK112+BK135+BK170</f>
        <v>0</v>
      </c>
    </row>
    <row r="93" spans="2:65" s="10" customFormat="1" ht="19.899999999999999" customHeight="1">
      <c r="B93" s="176"/>
      <c r="C93" s="177"/>
      <c r="D93" s="178" t="s">
        <v>71</v>
      </c>
      <c r="E93" s="190" t="s">
        <v>686</v>
      </c>
      <c r="F93" s="190" t="s">
        <v>687</v>
      </c>
      <c r="G93" s="177"/>
      <c r="H93" s="177"/>
      <c r="I93" s="180"/>
      <c r="J93" s="191">
        <f>BK93</f>
        <v>0</v>
      </c>
      <c r="K93" s="177"/>
      <c r="L93" s="182"/>
      <c r="M93" s="183"/>
      <c r="N93" s="184"/>
      <c r="O93" s="184"/>
      <c r="P93" s="185">
        <f>SUM(P94:P111)</f>
        <v>0</v>
      </c>
      <c r="Q93" s="184"/>
      <c r="R93" s="185">
        <f>SUM(R94:R111)</f>
        <v>6.6119999999999998E-2</v>
      </c>
      <c r="S93" s="184"/>
      <c r="T93" s="186">
        <f>SUM(T94:T111)</f>
        <v>0.55278000000000005</v>
      </c>
      <c r="AR93" s="187" t="s">
        <v>82</v>
      </c>
      <c r="AT93" s="188" t="s">
        <v>71</v>
      </c>
      <c r="AU93" s="188" t="s">
        <v>80</v>
      </c>
      <c r="AY93" s="187" t="s">
        <v>140</v>
      </c>
      <c r="BK93" s="189">
        <f>SUM(BK94:BK111)</f>
        <v>0</v>
      </c>
    </row>
    <row r="94" spans="2:65" s="1" customFormat="1" ht="16.5" customHeight="1">
      <c r="B94" s="41"/>
      <c r="C94" s="192" t="s">
        <v>222</v>
      </c>
      <c r="D94" s="192" t="s">
        <v>143</v>
      </c>
      <c r="E94" s="193" t="s">
        <v>688</v>
      </c>
      <c r="F94" s="194" t="s">
        <v>689</v>
      </c>
      <c r="G94" s="195" t="s">
        <v>191</v>
      </c>
      <c r="H94" s="196">
        <v>30</v>
      </c>
      <c r="I94" s="197"/>
      <c r="J94" s="198">
        <f t="shared" ref="J94:J111" si="0">ROUND(I94*H94,2)</f>
        <v>0</v>
      </c>
      <c r="K94" s="194" t="s">
        <v>147</v>
      </c>
      <c r="L94" s="61"/>
      <c r="M94" s="199" t="s">
        <v>21</v>
      </c>
      <c r="N94" s="200" t="s">
        <v>43</v>
      </c>
      <c r="O94" s="42"/>
      <c r="P94" s="201">
        <f t="shared" ref="P94:P111" si="1">O94*H94</f>
        <v>0</v>
      </c>
      <c r="Q94" s="201">
        <v>0</v>
      </c>
      <c r="R94" s="201">
        <f t="shared" ref="R94:R111" si="2">Q94*H94</f>
        <v>0</v>
      </c>
      <c r="S94" s="201">
        <v>1.4919999999999999E-2</v>
      </c>
      <c r="T94" s="202">
        <f t="shared" ref="T94:T111" si="3">S94*H94</f>
        <v>0.4476</v>
      </c>
      <c r="AR94" s="24" t="s">
        <v>222</v>
      </c>
      <c r="AT94" s="24" t="s">
        <v>143</v>
      </c>
      <c r="AU94" s="24" t="s">
        <v>82</v>
      </c>
      <c r="AY94" s="24" t="s">
        <v>140</v>
      </c>
      <c r="BE94" s="203">
        <f t="shared" ref="BE94:BE111" si="4">IF(N94="základní",J94,0)</f>
        <v>0</v>
      </c>
      <c r="BF94" s="203">
        <f t="shared" ref="BF94:BF111" si="5">IF(N94="snížená",J94,0)</f>
        <v>0</v>
      </c>
      <c r="BG94" s="203">
        <f t="shared" ref="BG94:BG111" si="6">IF(N94="zákl. přenesená",J94,0)</f>
        <v>0</v>
      </c>
      <c r="BH94" s="203">
        <f t="shared" ref="BH94:BH111" si="7">IF(N94="sníž. přenesená",J94,0)</f>
        <v>0</v>
      </c>
      <c r="BI94" s="203">
        <f t="shared" ref="BI94:BI111" si="8">IF(N94="nulová",J94,0)</f>
        <v>0</v>
      </c>
      <c r="BJ94" s="24" t="s">
        <v>80</v>
      </c>
      <c r="BK94" s="203">
        <f t="shared" ref="BK94:BK111" si="9">ROUND(I94*H94,2)</f>
        <v>0</v>
      </c>
      <c r="BL94" s="24" t="s">
        <v>222</v>
      </c>
      <c r="BM94" s="24" t="s">
        <v>690</v>
      </c>
    </row>
    <row r="95" spans="2:65" s="1" customFormat="1" ht="16.5" customHeight="1">
      <c r="B95" s="41"/>
      <c r="C95" s="192" t="s">
        <v>234</v>
      </c>
      <c r="D95" s="192" t="s">
        <v>143</v>
      </c>
      <c r="E95" s="193" t="s">
        <v>691</v>
      </c>
      <c r="F95" s="194" t="s">
        <v>692</v>
      </c>
      <c r="G95" s="195" t="s">
        <v>250</v>
      </c>
      <c r="H95" s="196">
        <v>4</v>
      </c>
      <c r="I95" s="197"/>
      <c r="J95" s="198">
        <f t="shared" si="0"/>
        <v>0</v>
      </c>
      <c r="K95" s="194" t="s">
        <v>147</v>
      </c>
      <c r="L95" s="61"/>
      <c r="M95" s="199" t="s">
        <v>21</v>
      </c>
      <c r="N95" s="200" t="s">
        <v>43</v>
      </c>
      <c r="O95" s="42"/>
      <c r="P95" s="201">
        <f t="shared" si="1"/>
        <v>0</v>
      </c>
      <c r="Q95" s="201">
        <v>1.57E-3</v>
      </c>
      <c r="R95" s="201">
        <f t="shared" si="2"/>
        <v>6.28E-3</v>
      </c>
      <c r="S95" s="201">
        <v>0</v>
      </c>
      <c r="T95" s="202">
        <f t="shared" si="3"/>
        <v>0</v>
      </c>
      <c r="AR95" s="24" t="s">
        <v>222</v>
      </c>
      <c r="AT95" s="24" t="s">
        <v>143</v>
      </c>
      <c r="AU95" s="24" t="s">
        <v>82</v>
      </c>
      <c r="AY95" s="24" t="s">
        <v>140</v>
      </c>
      <c r="BE95" s="203">
        <f t="shared" si="4"/>
        <v>0</v>
      </c>
      <c r="BF95" s="203">
        <f t="shared" si="5"/>
        <v>0</v>
      </c>
      <c r="BG95" s="203">
        <f t="shared" si="6"/>
        <v>0</v>
      </c>
      <c r="BH95" s="203">
        <f t="shared" si="7"/>
        <v>0</v>
      </c>
      <c r="BI95" s="203">
        <f t="shared" si="8"/>
        <v>0</v>
      </c>
      <c r="BJ95" s="24" t="s">
        <v>80</v>
      </c>
      <c r="BK95" s="203">
        <f t="shared" si="9"/>
        <v>0</v>
      </c>
      <c r="BL95" s="24" t="s">
        <v>222</v>
      </c>
      <c r="BM95" s="24" t="s">
        <v>693</v>
      </c>
    </row>
    <row r="96" spans="2:65" s="1" customFormat="1" ht="16.5" customHeight="1">
      <c r="B96" s="41"/>
      <c r="C96" s="192" t="s">
        <v>238</v>
      </c>
      <c r="D96" s="192" t="s">
        <v>143</v>
      </c>
      <c r="E96" s="193" t="s">
        <v>694</v>
      </c>
      <c r="F96" s="194" t="s">
        <v>695</v>
      </c>
      <c r="G96" s="195" t="s">
        <v>250</v>
      </c>
      <c r="H96" s="196">
        <v>4</v>
      </c>
      <c r="I96" s="197"/>
      <c r="J96" s="198">
        <f t="shared" si="0"/>
        <v>0</v>
      </c>
      <c r="K96" s="194" t="s">
        <v>147</v>
      </c>
      <c r="L96" s="61"/>
      <c r="M96" s="199" t="s">
        <v>21</v>
      </c>
      <c r="N96" s="200" t="s">
        <v>43</v>
      </c>
      <c r="O96" s="42"/>
      <c r="P96" s="201">
        <f t="shared" si="1"/>
        <v>0</v>
      </c>
      <c r="Q96" s="201">
        <v>2.0200000000000001E-3</v>
      </c>
      <c r="R96" s="201">
        <f t="shared" si="2"/>
        <v>8.0800000000000004E-3</v>
      </c>
      <c r="S96" s="201">
        <v>0</v>
      </c>
      <c r="T96" s="202">
        <f t="shared" si="3"/>
        <v>0</v>
      </c>
      <c r="AR96" s="24" t="s">
        <v>222</v>
      </c>
      <c r="AT96" s="24" t="s">
        <v>143</v>
      </c>
      <c r="AU96" s="24" t="s">
        <v>82</v>
      </c>
      <c r="AY96" s="24" t="s">
        <v>140</v>
      </c>
      <c r="BE96" s="203">
        <f t="shared" si="4"/>
        <v>0</v>
      </c>
      <c r="BF96" s="203">
        <f t="shared" si="5"/>
        <v>0</v>
      </c>
      <c r="BG96" s="203">
        <f t="shared" si="6"/>
        <v>0</v>
      </c>
      <c r="BH96" s="203">
        <f t="shared" si="7"/>
        <v>0</v>
      </c>
      <c r="BI96" s="203">
        <f t="shared" si="8"/>
        <v>0</v>
      </c>
      <c r="BJ96" s="24" t="s">
        <v>80</v>
      </c>
      <c r="BK96" s="203">
        <f t="shared" si="9"/>
        <v>0</v>
      </c>
      <c r="BL96" s="24" t="s">
        <v>222</v>
      </c>
      <c r="BM96" s="24" t="s">
        <v>696</v>
      </c>
    </row>
    <row r="97" spans="2:65" s="1" customFormat="1" ht="25.5" customHeight="1">
      <c r="B97" s="41"/>
      <c r="C97" s="192" t="s">
        <v>254</v>
      </c>
      <c r="D97" s="192" t="s">
        <v>143</v>
      </c>
      <c r="E97" s="193" t="s">
        <v>697</v>
      </c>
      <c r="F97" s="194" t="s">
        <v>698</v>
      </c>
      <c r="G97" s="195" t="s">
        <v>191</v>
      </c>
      <c r="H97" s="196">
        <v>20</v>
      </c>
      <c r="I97" s="197"/>
      <c r="J97" s="198">
        <f t="shared" si="0"/>
        <v>0</v>
      </c>
      <c r="K97" s="194" t="s">
        <v>147</v>
      </c>
      <c r="L97" s="61"/>
      <c r="M97" s="199" t="s">
        <v>21</v>
      </c>
      <c r="N97" s="200" t="s">
        <v>43</v>
      </c>
      <c r="O97" s="42"/>
      <c r="P97" s="201">
        <f t="shared" si="1"/>
        <v>0</v>
      </c>
      <c r="Q97" s="201">
        <v>0</v>
      </c>
      <c r="R97" s="201">
        <f t="shared" si="2"/>
        <v>0</v>
      </c>
      <c r="S97" s="201">
        <v>2.0999999999999999E-3</v>
      </c>
      <c r="T97" s="202">
        <f t="shared" si="3"/>
        <v>4.1999999999999996E-2</v>
      </c>
      <c r="AR97" s="24" t="s">
        <v>222</v>
      </c>
      <c r="AT97" s="24" t="s">
        <v>143</v>
      </c>
      <c r="AU97" s="24" t="s">
        <v>82</v>
      </c>
      <c r="AY97" s="24" t="s">
        <v>140</v>
      </c>
      <c r="BE97" s="203">
        <f t="shared" si="4"/>
        <v>0</v>
      </c>
      <c r="BF97" s="203">
        <f t="shared" si="5"/>
        <v>0</v>
      </c>
      <c r="BG97" s="203">
        <f t="shared" si="6"/>
        <v>0</v>
      </c>
      <c r="BH97" s="203">
        <f t="shared" si="7"/>
        <v>0</v>
      </c>
      <c r="BI97" s="203">
        <f t="shared" si="8"/>
        <v>0</v>
      </c>
      <c r="BJ97" s="24" t="s">
        <v>80</v>
      </c>
      <c r="BK97" s="203">
        <f t="shared" si="9"/>
        <v>0</v>
      </c>
      <c r="BL97" s="24" t="s">
        <v>222</v>
      </c>
      <c r="BM97" s="24" t="s">
        <v>699</v>
      </c>
    </row>
    <row r="98" spans="2:65" s="1" customFormat="1" ht="25.5" customHeight="1">
      <c r="B98" s="41"/>
      <c r="C98" s="192" t="s">
        <v>260</v>
      </c>
      <c r="D98" s="192" t="s">
        <v>143</v>
      </c>
      <c r="E98" s="193" t="s">
        <v>700</v>
      </c>
      <c r="F98" s="194" t="s">
        <v>701</v>
      </c>
      <c r="G98" s="195" t="s">
        <v>191</v>
      </c>
      <c r="H98" s="196">
        <v>2</v>
      </c>
      <c r="I98" s="197"/>
      <c r="J98" s="198">
        <f t="shared" si="0"/>
        <v>0</v>
      </c>
      <c r="K98" s="194" t="s">
        <v>147</v>
      </c>
      <c r="L98" s="61"/>
      <c r="M98" s="199" t="s">
        <v>21</v>
      </c>
      <c r="N98" s="200" t="s">
        <v>43</v>
      </c>
      <c r="O98" s="42"/>
      <c r="P98" s="201">
        <f t="shared" si="1"/>
        <v>0</v>
      </c>
      <c r="Q98" s="201">
        <v>0</v>
      </c>
      <c r="R98" s="201">
        <f t="shared" si="2"/>
        <v>0</v>
      </c>
      <c r="S98" s="201">
        <v>1.98E-3</v>
      </c>
      <c r="T98" s="202">
        <f t="shared" si="3"/>
        <v>3.96E-3</v>
      </c>
      <c r="AR98" s="24" t="s">
        <v>222</v>
      </c>
      <c r="AT98" s="24" t="s">
        <v>143</v>
      </c>
      <c r="AU98" s="24" t="s">
        <v>82</v>
      </c>
      <c r="AY98" s="24" t="s">
        <v>140</v>
      </c>
      <c r="BE98" s="203">
        <f t="shared" si="4"/>
        <v>0</v>
      </c>
      <c r="BF98" s="203">
        <f t="shared" si="5"/>
        <v>0</v>
      </c>
      <c r="BG98" s="203">
        <f t="shared" si="6"/>
        <v>0</v>
      </c>
      <c r="BH98" s="203">
        <f t="shared" si="7"/>
        <v>0</v>
      </c>
      <c r="BI98" s="203">
        <f t="shared" si="8"/>
        <v>0</v>
      </c>
      <c r="BJ98" s="24" t="s">
        <v>80</v>
      </c>
      <c r="BK98" s="203">
        <f t="shared" si="9"/>
        <v>0</v>
      </c>
      <c r="BL98" s="24" t="s">
        <v>222</v>
      </c>
      <c r="BM98" s="24" t="s">
        <v>702</v>
      </c>
    </row>
    <row r="99" spans="2:65" s="1" customFormat="1" ht="16.5" customHeight="1">
      <c r="B99" s="41"/>
      <c r="C99" s="192" t="s">
        <v>289</v>
      </c>
      <c r="D99" s="192" t="s">
        <v>143</v>
      </c>
      <c r="E99" s="193" t="s">
        <v>703</v>
      </c>
      <c r="F99" s="194" t="s">
        <v>704</v>
      </c>
      <c r="G99" s="195" t="s">
        <v>191</v>
      </c>
      <c r="H99" s="196">
        <v>13</v>
      </c>
      <c r="I99" s="197"/>
      <c r="J99" s="198">
        <f t="shared" si="0"/>
        <v>0</v>
      </c>
      <c r="K99" s="194" t="s">
        <v>147</v>
      </c>
      <c r="L99" s="61"/>
      <c r="M99" s="199" t="s">
        <v>21</v>
      </c>
      <c r="N99" s="200" t="s">
        <v>43</v>
      </c>
      <c r="O99" s="42"/>
      <c r="P99" s="201">
        <f t="shared" si="1"/>
        <v>0</v>
      </c>
      <c r="Q99" s="201">
        <v>5.9000000000000003E-4</v>
      </c>
      <c r="R99" s="201">
        <f t="shared" si="2"/>
        <v>7.6700000000000006E-3</v>
      </c>
      <c r="S99" s="201">
        <v>0</v>
      </c>
      <c r="T99" s="202">
        <f t="shared" si="3"/>
        <v>0</v>
      </c>
      <c r="AR99" s="24" t="s">
        <v>222</v>
      </c>
      <c r="AT99" s="24" t="s">
        <v>143</v>
      </c>
      <c r="AU99" s="24" t="s">
        <v>82</v>
      </c>
      <c r="AY99" s="24" t="s">
        <v>140</v>
      </c>
      <c r="BE99" s="203">
        <f t="shared" si="4"/>
        <v>0</v>
      </c>
      <c r="BF99" s="203">
        <f t="shared" si="5"/>
        <v>0</v>
      </c>
      <c r="BG99" s="203">
        <f t="shared" si="6"/>
        <v>0</v>
      </c>
      <c r="BH99" s="203">
        <f t="shared" si="7"/>
        <v>0</v>
      </c>
      <c r="BI99" s="203">
        <f t="shared" si="8"/>
        <v>0</v>
      </c>
      <c r="BJ99" s="24" t="s">
        <v>80</v>
      </c>
      <c r="BK99" s="203">
        <f t="shared" si="9"/>
        <v>0</v>
      </c>
      <c r="BL99" s="24" t="s">
        <v>222</v>
      </c>
      <c r="BM99" s="24" t="s">
        <v>705</v>
      </c>
    </row>
    <row r="100" spans="2:65" s="1" customFormat="1" ht="16.5" customHeight="1">
      <c r="B100" s="41"/>
      <c r="C100" s="192" t="s">
        <v>294</v>
      </c>
      <c r="D100" s="192" t="s">
        <v>143</v>
      </c>
      <c r="E100" s="193" t="s">
        <v>706</v>
      </c>
      <c r="F100" s="194" t="s">
        <v>707</v>
      </c>
      <c r="G100" s="195" t="s">
        <v>191</v>
      </c>
      <c r="H100" s="196">
        <v>30</v>
      </c>
      <c r="I100" s="197"/>
      <c r="J100" s="198">
        <f t="shared" si="0"/>
        <v>0</v>
      </c>
      <c r="K100" s="194" t="s">
        <v>147</v>
      </c>
      <c r="L100" s="61"/>
      <c r="M100" s="199" t="s">
        <v>21</v>
      </c>
      <c r="N100" s="200" t="s">
        <v>43</v>
      </c>
      <c r="O100" s="42"/>
      <c r="P100" s="201">
        <f t="shared" si="1"/>
        <v>0</v>
      </c>
      <c r="Q100" s="201">
        <v>1.2099999999999999E-3</v>
      </c>
      <c r="R100" s="201">
        <f t="shared" si="2"/>
        <v>3.6299999999999999E-2</v>
      </c>
      <c r="S100" s="201">
        <v>0</v>
      </c>
      <c r="T100" s="202">
        <f t="shared" si="3"/>
        <v>0</v>
      </c>
      <c r="AR100" s="24" t="s">
        <v>222</v>
      </c>
      <c r="AT100" s="24" t="s">
        <v>143</v>
      </c>
      <c r="AU100" s="24" t="s">
        <v>82</v>
      </c>
      <c r="AY100" s="24" t="s">
        <v>140</v>
      </c>
      <c r="BE100" s="203">
        <f t="shared" si="4"/>
        <v>0</v>
      </c>
      <c r="BF100" s="203">
        <f t="shared" si="5"/>
        <v>0</v>
      </c>
      <c r="BG100" s="203">
        <f t="shared" si="6"/>
        <v>0</v>
      </c>
      <c r="BH100" s="203">
        <f t="shared" si="7"/>
        <v>0</v>
      </c>
      <c r="BI100" s="203">
        <f t="shared" si="8"/>
        <v>0</v>
      </c>
      <c r="BJ100" s="24" t="s">
        <v>80</v>
      </c>
      <c r="BK100" s="203">
        <f t="shared" si="9"/>
        <v>0</v>
      </c>
      <c r="BL100" s="24" t="s">
        <v>222</v>
      </c>
      <c r="BM100" s="24" t="s">
        <v>708</v>
      </c>
    </row>
    <row r="101" spans="2:65" s="1" customFormat="1" ht="16.5" customHeight="1">
      <c r="B101" s="41"/>
      <c r="C101" s="192" t="s">
        <v>298</v>
      </c>
      <c r="D101" s="192" t="s">
        <v>143</v>
      </c>
      <c r="E101" s="193" t="s">
        <v>709</v>
      </c>
      <c r="F101" s="194" t="s">
        <v>710</v>
      </c>
      <c r="G101" s="195" t="s">
        <v>191</v>
      </c>
      <c r="H101" s="196">
        <v>9</v>
      </c>
      <c r="I101" s="197"/>
      <c r="J101" s="198">
        <f t="shared" si="0"/>
        <v>0</v>
      </c>
      <c r="K101" s="194" t="s">
        <v>147</v>
      </c>
      <c r="L101" s="61"/>
      <c r="M101" s="199" t="s">
        <v>21</v>
      </c>
      <c r="N101" s="200" t="s">
        <v>43</v>
      </c>
      <c r="O101" s="42"/>
      <c r="P101" s="201">
        <f t="shared" si="1"/>
        <v>0</v>
      </c>
      <c r="Q101" s="201">
        <v>2.9E-4</v>
      </c>
      <c r="R101" s="201">
        <f t="shared" si="2"/>
        <v>2.6099999999999999E-3</v>
      </c>
      <c r="S101" s="201">
        <v>0</v>
      </c>
      <c r="T101" s="202">
        <f t="shared" si="3"/>
        <v>0</v>
      </c>
      <c r="AR101" s="24" t="s">
        <v>222</v>
      </c>
      <c r="AT101" s="24" t="s">
        <v>143</v>
      </c>
      <c r="AU101" s="24" t="s">
        <v>82</v>
      </c>
      <c r="AY101" s="24" t="s">
        <v>140</v>
      </c>
      <c r="BE101" s="203">
        <f t="shared" si="4"/>
        <v>0</v>
      </c>
      <c r="BF101" s="203">
        <f t="shared" si="5"/>
        <v>0</v>
      </c>
      <c r="BG101" s="203">
        <f t="shared" si="6"/>
        <v>0</v>
      </c>
      <c r="BH101" s="203">
        <f t="shared" si="7"/>
        <v>0</v>
      </c>
      <c r="BI101" s="203">
        <f t="shared" si="8"/>
        <v>0</v>
      </c>
      <c r="BJ101" s="24" t="s">
        <v>80</v>
      </c>
      <c r="BK101" s="203">
        <f t="shared" si="9"/>
        <v>0</v>
      </c>
      <c r="BL101" s="24" t="s">
        <v>222</v>
      </c>
      <c r="BM101" s="24" t="s">
        <v>711</v>
      </c>
    </row>
    <row r="102" spans="2:65" s="1" customFormat="1" ht="16.5" customHeight="1">
      <c r="B102" s="41"/>
      <c r="C102" s="192" t="s">
        <v>302</v>
      </c>
      <c r="D102" s="192" t="s">
        <v>143</v>
      </c>
      <c r="E102" s="193" t="s">
        <v>712</v>
      </c>
      <c r="F102" s="194" t="s">
        <v>713</v>
      </c>
      <c r="G102" s="195" t="s">
        <v>191</v>
      </c>
      <c r="H102" s="196">
        <v>10</v>
      </c>
      <c r="I102" s="197"/>
      <c r="J102" s="198">
        <f t="shared" si="0"/>
        <v>0</v>
      </c>
      <c r="K102" s="194" t="s">
        <v>147</v>
      </c>
      <c r="L102" s="61"/>
      <c r="M102" s="199" t="s">
        <v>21</v>
      </c>
      <c r="N102" s="200" t="s">
        <v>43</v>
      </c>
      <c r="O102" s="42"/>
      <c r="P102" s="201">
        <f t="shared" si="1"/>
        <v>0</v>
      </c>
      <c r="Q102" s="201">
        <v>3.5E-4</v>
      </c>
      <c r="R102" s="201">
        <f t="shared" si="2"/>
        <v>3.5000000000000001E-3</v>
      </c>
      <c r="S102" s="201">
        <v>0</v>
      </c>
      <c r="T102" s="202">
        <f t="shared" si="3"/>
        <v>0</v>
      </c>
      <c r="AR102" s="24" t="s">
        <v>222</v>
      </c>
      <c r="AT102" s="24" t="s">
        <v>143</v>
      </c>
      <c r="AU102" s="24" t="s">
        <v>82</v>
      </c>
      <c r="AY102" s="24" t="s">
        <v>140</v>
      </c>
      <c r="BE102" s="203">
        <f t="shared" si="4"/>
        <v>0</v>
      </c>
      <c r="BF102" s="203">
        <f t="shared" si="5"/>
        <v>0</v>
      </c>
      <c r="BG102" s="203">
        <f t="shared" si="6"/>
        <v>0</v>
      </c>
      <c r="BH102" s="203">
        <f t="shared" si="7"/>
        <v>0</v>
      </c>
      <c r="BI102" s="203">
        <f t="shared" si="8"/>
        <v>0</v>
      </c>
      <c r="BJ102" s="24" t="s">
        <v>80</v>
      </c>
      <c r="BK102" s="203">
        <f t="shared" si="9"/>
        <v>0</v>
      </c>
      <c r="BL102" s="24" t="s">
        <v>222</v>
      </c>
      <c r="BM102" s="24" t="s">
        <v>714</v>
      </c>
    </row>
    <row r="103" spans="2:65" s="1" customFormat="1" ht="25.5" customHeight="1">
      <c r="B103" s="41"/>
      <c r="C103" s="192" t="s">
        <v>307</v>
      </c>
      <c r="D103" s="192" t="s">
        <v>143</v>
      </c>
      <c r="E103" s="193" t="s">
        <v>715</v>
      </c>
      <c r="F103" s="194" t="s">
        <v>716</v>
      </c>
      <c r="G103" s="195" t="s">
        <v>250</v>
      </c>
      <c r="H103" s="196">
        <v>11</v>
      </c>
      <c r="I103" s="197"/>
      <c r="J103" s="198">
        <f t="shared" si="0"/>
        <v>0</v>
      </c>
      <c r="K103" s="194" t="s">
        <v>147</v>
      </c>
      <c r="L103" s="61"/>
      <c r="M103" s="199" t="s">
        <v>21</v>
      </c>
      <c r="N103" s="200" t="s">
        <v>43</v>
      </c>
      <c r="O103" s="42"/>
      <c r="P103" s="201">
        <f t="shared" si="1"/>
        <v>0</v>
      </c>
      <c r="Q103" s="201">
        <v>0</v>
      </c>
      <c r="R103" s="201">
        <f t="shared" si="2"/>
        <v>0</v>
      </c>
      <c r="S103" s="201">
        <v>0</v>
      </c>
      <c r="T103" s="202">
        <f t="shared" si="3"/>
        <v>0</v>
      </c>
      <c r="AR103" s="24" t="s">
        <v>222</v>
      </c>
      <c r="AT103" s="24" t="s">
        <v>143</v>
      </c>
      <c r="AU103" s="24" t="s">
        <v>82</v>
      </c>
      <c r="AY103" s="24" t="s">
        <v>140</v>
      </c>
      <c r="BE103" s="203">
        <f t="shared" si="4"/>
        <v>0</v>
      </c>
      <c r="BF103" s="203">
        <f t="shared" si="5"/>
        <v>0</v>
      </c>
      <c r="BG103" s="203">
        <f t="shared" si="6"/>
        <v>0</v>
      </c>
      <c r="BH103" s="203">
        <f t="shared" si="7"/>
        <v>0</v>
      </c>
      <c r="BI103" s="203">
        <f t="shared" si="8"/>
        <v>0</v>
      </c>
      <c r="BJ103" s="24" t="s">
        <v>80</v>
      </c>
      <c r="BK103" s="203">
        <f t="shared" si="9"/>
        <v>0</v>
      </c>
      <c r="BL103" s="24" t="s">
        <v>222</v>
      </c>
      <c r="BM103" s="24" t="s">
        <v>717</v>
      </c>
    </row>
    <row r="104" spans="2:65" s="1" customFormat="1" ht="25.5" customHeight="1">
      <c r="B104" s="41"/>
      <c r="C104" s="192" t="s">
        <v>312</v>
      </c>
      <c r="D104" s="192" t="s">
        <v>143</v>
      </c>
      <c r="E104" s="193" t="s">
        <v>718</v>
      </c>
      <c r="F104" s="194" t="s">
        <v>719</v>
      </c>
      <c r="G104" s="195" t="s">
        <v>250</v>
      </c>
      <c r="H104" s="196">
        <v>1</v>
      </c>
      <c r="I104" s="197"/>
      <c r="J104" s="198">
        <f t="shared" si="0"/>
        <v>0</v>
      </c>
      <c r="K104" s="194" t="s">
        <v>147</v>
      </c>
      <c r="L104" s="61"/>
      <c r="M104" s="199" t="s">
        <v>21</v>
      </c>
      <c r="N104" s="200" t="s">
        <v>43</v>
      </c>
      <c r="O104" s="42"/>
      <c r="P104" s="201">
        <f t="shared" si="1"/>
        <v>0</v>
      </c>
      <c r="Q104" s="201">
        <v>0</v>
      </c>
      <c r="R104" s="201">
        <f t="shared" si="2"/>
        <v>0</v>
      </c>
      <c r="S104" s="201">
        <v>0</v>
      </c>
      <c r="T104" s="202">
        <f t="shared" si="3"/>
        <v>0</v>
      </c>
      <c r="AR104" s="24" t="s">
        <v>222</v>
      </c>
      <c r="AT104" s="24" t="s">
        <v>143</v>
      </c>
      <c r="AU104" s="24" t="s">
        <v>82</v>
      </c>
      <c r="AY104" s="24" t="s">
        <v>140</v>
      </c>
      <c r="BE104" s="203">
        <f t="shared" si="4"/>
        <v>0</v>
      </c>
      <c r="BF104" s="203">
        <f t="shared" si="5"/>
        <v>0</v>
      </c>
      <c r="BG104" s="203">
        <f t="shared" si="6"/>
        <v>0</v>
      </c>
      <c r="BH104" s="203">
        <f t="shared" si="7"/>
        <v>0</v>
      </c>
      <c r="BI104" s="203">
        <f t="shared" si="8"/>
        <v>0</v>
      </c>
      <c r="BJ104" s="24" t="s">
        <v>80</v>
      </c>
      <c r="BK104" s="203">
        <f t="shared" si="9"/>
        <v>0</v>
      </c>
      <c r="BL104" s="24" t="s">
        <v>222</v>
      </c>
      <c r="BM104" s="24" t="s">
        <v>720</v>
      </c>
    </row>
    <row r="105" spans="2:65" s="1" customFormat="1" ht="25.5" customHeight="1">
      <c r="B105" s="41"/>
      <c r="C105" s="192" t="s">
        <v>317</v>
      </c>
      <c r="D105" s="192" t="s">
        <v>143</v>
      </c>
      <c r="E105" s="193" t="s">
        <v>721</v>
      </c>
      <c r="F105" s="194" t="s">
        <v>722</v>
      </c>
      <c r="G105" s="195" t="s">
        <v>250</v>
      </c>
      <c r="H105" s="196">
        <v>6</v>
      </c>
      <c r="I105" s="197"/>
      <c r="J105" s="198">
        <f t="shared" si="0"/>
        <v>0</v>
      </c>
      <c r="K105" s="194" t="s">
        <v>147</v>
      </c>
      <c r="L105" s="61"/>
      <c r="M105" s="199" t="s">
        <v>21</v>
      </c>
      <c r="N105" s="200" t="s">
        <v>43</v>
      </c>
      <c r="O105" s="42"/>
      <c r="P105" s="201">
        <f t="shared" si="1"/>
        <v>0</v>
      </c>
      <c r="Q105" s="201">
        <v>0</v>
      </c>
      <c r="R105" s="201">
        <f t="shared" si="2"/>
        <v>0</v>
      </c>
      <c r="S105" s="201">
        <v>0</v>
      </c>
      <c r="T105" s="202">
        <f t="shared" si="3"/>
        <v>0</v>
      </c>
      <c r="AR105" s="24" t="s">
        <v>222</v>
      </c>
      <c r="AT105" s="24" t="s">
        <v>143</v>
      </c>
      <c r="AU105" s="24" t="s">
        <v>82</v>
      </c>
      <c r="AY105" s="24" t="s">
        <v>140</v>
      </c>
      <c r="BE105" s="203">
        <f t="shared" si="4"/>
        <v>0</v>
      </c>
      <c r="BF105" s="203">
        <f t="shared" si="5"/>
        <v>0</v>
      </c>
      <c r="BG105" s="203">
        <f t="shared" si="6"/>
        <v>0</v>
      </c>
      <c r="BH105" s="203">
        <f t="shared" si="7"/>
        <v>0</v>
      </c>
      <c r="BI105" s="203">
        <f t="shared" si="8"/>
        <v>0</v>
      </c>
      <c r="BJ105" s="24" t="s">
        <v>80</v>
      </c>
      <c r="BK105" s="203">
        <f t="shared" si="9"/>
        <v>0</v>
      </c>
      <c r="BL105" s="24" t="s">
        <v>222</v>
      </c>
      <c r="BM105" s="24" t="s">
        <v>723</v>
      </c>
    </row>
    <row r="106" spans="2:65" s="1" customFormat="1" ht="25.5" customHeight="1">
      <c r="B106" s="41"/>
      <c r="C106" s="192" t="s">
        <v>324</v>
      </c>
      <c r="D106" s="192" t="s">
        <v>143</v>
      </c>
      <c r="E106" s="193" t="s">
        <v>724</v>
      </c>
      <c r="F106" s="194" t="s">
        <v>725</v>
      </c>
      <c r="G106" s="195" t="s">
        <v>250</v>
      </c>
      <c r="H106" s="196">
        <v>2</v>
      </c>
      <c r="I106" s="197"/>
      <c r="J106" s="198">
        <f t="shared" si="0"/>
        <v>0</v>
      </c>
      <c r="K106" s="194" t="s">
        <v>147</v>
      </c>
      <c r="L106" s="61"/>
      <c r="M106" s="199" t="s">
        <v>21</v>
      </c>
      <c r="N106" s="200" t="s">
        <v>43</v>
      </c>
      <c r="O106" s="42"/>
      <c r="P106" s="201">
        <f t="shared" si="1"/>
        <v>0</v>
      </c>
      <c r="Q106" s="201">
        <v>0</v>
      </c>
      <c r="R106" s="201">
        <f t="shared" si="2"/>
        <v>0</v>
      </c>
      <c r="S106" s="201">
        <v>2.9610000000000001E-2</v>
      </c>
      <c r="T106" s="202">
        <f t="shared" si="3"/>
        <v>5.9220000000000002E-2</v>
      </c>
      <c r="AR106" s="24" t="s">
        <v>222</v>
      </c>
      <c r="AT106" s="24" t="s">
        <v>143</v>
      </c>
      <c r="AU106" s="24" t="s">
        <v>82</v>
      </c>
      <c r="AY106" s="24" t="s">
        <v>140</v>
      </c>
      <c r="BE106" s="203">
        <f t="shared" si="4"/>
        <v>0</v>
      </c>
      <c r="BF106" s="203">
        <f t="shared" si="5"/>
        <v>0</v>
      </c>
      <c r="BG106" s="203">
        <f t="shared" si="6"/>
        <v>0</v>
      </c>
      <c r="BH106" s="203">
        <f t="shared" si="7"/>
        <v>0</v>
      </c>
      <c r="BI106" s="203">
        <f t="shared" si="8"/>
        <v>0</v>
      </c>
      <c r="BJ106" s="24" t="s">
        <v>80</v>
      </c>
      <c r="BK106" s="203">
        <f t="shared" si="9"/>
        <v>0</v>
      </c>
      <c r="BL106" s="24" t="s">
        <v>222</v>
      </c>
      <c r="BM106" s="24" t="s">
        <v>726</v>
      </c>
    </row>
    <row r="107" spans="2:65" s="1" customFormat="1" ht="16.5" customHeight="1">
      <c r="B107" s="41"/>
      <c r="C107" s="192" t="s">
        <v>330</v>
      </c>
      <c r="D107" s="192" t="s">
        <v>143</v>
      </c>
      <c r="E107" s="193" t="s">
        <v>727</v>
      </c>
      <c r="F107" s="194" t="s">
        <v>728</v>
      </c>
      <c r="G107" s="195" t="s">
        <v>250</v>
      </c>
      <c r="H107" s="196">
        <v>1</v>
      </c>
      <c r="I107" s="197"/>
      <c r="J107" s="198">
        <f t="shared" si="0"/>
        <v>0</v>
      </c>
      <c r="K107" s="194" t="s">
        <v>147</v>
      </c>
      <c r="L107" s="61"/>
      <c r="M107" s="199" t="s">
        <v>21</v>
      </c>
      <c r="N107" s="200" t="s">
        <v>43</v>
      </c>
      <c r="O107" s="42"/>
      <c r="P107" s="201">
        <f t="shared" si="1"/>
        <v>0</v>
      </c>
      <c r="Q107" s="201">
        <v>1.8000000000000001E-4</v>
      </c>
      <c r="R107" s="201">
        <f t="shared" si="2"/>
        <v>1.8000000000000001E-4</v>
      </c>
      <c r="S107" s="201">
        <v>0</v>
      </c>
      <c r="T107" s="202">
        <f t="shared" si="3"/>
        <v>0</v>
      </c>
      <c r="AR107" s="24" t="s">
        <v>222</v>
      </c>
      <c r="AT107" s="24" t="s">
        <v>143</v>
      </c>
      <c r="AU107" s="24" t="s">
        <v>82</v>
      </c>
      <c r="AY107" s="24" t="s">
        <v>140</v>
      </c>
      <c r="BE107" s="203">
        <f t="shared" si="4"/>
        <v>0</v>
      </c>
      <c r="BF107" s="203">
        <f t="shared" si="5"/>
        <v>0</v>
      </c>
      <c r="BG107" s="203">
        <f t="shared" si="6"/>
        <v>0</v>
      </c>
      <c r="BH107" s="203">
        <f t="shared" si="7"/>
        <v>0</v>
      </c>
      <c r="BI107" s="203">
        <f t="shared" si="8"/>
        <v>0</v>
      </c>
      <c r="BJ107" s="24" t="s">
        <v>80</v>
      </c>
      <c r="BK107" s="203">
        <f t="shared" si="9"/>
        <v>0</v>
      </c>
      <c r="BL107" s="24" t="s">
        <v>222</v>
      </c>
      <c r="BM107" s="24" t="s">
        <v>729</v>
      </c>
    </row>
    <row r="108" spans="2:65" s="1" customFormat="1" ht="25.5" customHeight="1">
      <c r="B108" s="41"/>
      <c r="C108" s="237" t="s">
        <v>335</v>
      </c>
      <c r="D108" s="237" t="s">
        <v>290</v>
      </c>
      <c r="E108" s="238" t="s">
        <v>730</v>
      </c>
      <c r="F108" s="239" t="s">
        <v>731</v>
      </c>
      <c r="G108" s="240" t="s">
        <v>250</v>
      </c>
      <c r="H108" s="241">
        <v>1</v>
      </c>
      <c r="I108" s="242"/>
      <c r="J108" s="243">
        <f t="shared" si="0"/>
        <v>0</v>
      </c>
      <c r="K108" s="239" t="s">
        <v>147</v>
      </c>
      <c r="L108" s="244"/>
      <c r="M108" s="245" t="s">
        <v>21</v>
      </c>
      <c r="N108" s="246" t="s">
        <v>43</v>
      </c>
      <c r="O108" s="42"/>
      <c r="P108" s="201">
        <f t="shared" si="1"/>
        <v>0</v>
      </c>
      <c r="Q108" s="201">
        <v>1.5E-3</v>
      </c>
      <c r="R108" s="201">
        <f t="shared" si="2"/>
        <v>1.5E-3</v>
      </c>
      <c r="S108" s="201">
        <v>0</v>
      </c>
      <c r="T108" s="202">
        <f t="shared" si="3"/>
        <v>0</v>
      </c>
      <c r="AR108" s="24" t="s">
        <v>307</v>
      </c>
      <c r="AT108" s="24" t="s">
        <v>290</v>
      </c>
      <c r="AU108" s="24" t="s">
        <v>82</v>
      </c>
      <c r="AY108" s="24" t="s">
        <v>140</v>
      </c>
      <c r="BE108" s="203">
        <f t="shared" si="4"/>
        <v>0</v>
      </c>
      <c r="BF108" s="203">
        <f t="shared" si="5"/>
        <v>0</v>
      </c>
      <c r="BG108" s="203">
        <f t="shared" si="6"/>
        <v>0</v>
      </c>
      <c r="BH108" s="203">
        <f t="shared" si="7"/>
        <v>0</v>
      </c>
      <c r="BI108" s="203">
        <f t="shared" si="8"/>
        <v>0</v>
      </c>
      <c r="BJ108" s="24" t="s">
        <v>80</v>
      </c>
      <c r="BK108" s="203">
        <f t="shared" si="9"/>
        <v>0</v>
      </c>
      <c r="BL108" s="24" t="s">
        <v>222</v>
      </c>
      <c r="BM108" s="24" t="s">
        <v>732</v>
      </c>
    </row>
    <row r="109" spans="2:65" s="1" customFormat="1" ht="16.5" customHeight="1">
      <c r="B109" s="41"/>
      <c r="C109" s="192" t="s">
        <v>358</v>
      </c>
      <c r="D109" s="192" t="s">
        <v>143</v>
      </c>
      <c r="E109" s="193" t="s">
        <v>733</v>
      </c>
      <c r="F109" s="194" t="s">
        <v>734</v>
      </c>
      <c r="G109" s="195" t="s">
        <v>191</v>
      </c>
      <c r="H109" s="196">
        <v>52</v>
      </c>
      <c r="I109" s="197"/>
      <c r="J109" s="198">
        <f t="shared" si="0"/>
        <v>0</v>
      </c>
      <c r="K109" s="194" t="s">
        <v>147</v>
      </c>
      <c r="L109" s="61"/>
      <c r="M109" s="199" t="s">
        <v>21</v>
      </c>
      <c r="N109" s="200" t="s">
        <v>43</v>
      </c>
      <c r="O109" s="42"/>
      <c r="P109" s="201">
        <f t="shared" si="1"/>
        <v>0</v>
      </c>
      <c r="Q109" s="201">
        <v>0</v>
      </c>
      <c r="R109" s="201">
        <f t="shared" si="2"/>
        <v>0</v>
      </c>
      <c r="S109" s="201">
        <v>0</v>
      </c>
      <c r="T109" s="202">
        <f t="shared" si="3"/>
        <v>0</v>
      </c>
      <c r="AR109" s="24" t="s">
        <v>222</v>
      </c>
      <c r="AT109" s="24" t="s">
        <v>143</v>
      </c>
      <c r="AU109" s="24" t="s">
        <v>82</v>
      </c>
      <c r="AY109" s="24" t="s">
        <v>140</v>
      </c>
      <c r="BE109" s="203">
        <f t="shared" si="4"/>
        <v>0</v>
      </c>
      <c r="BF109" s="203">
        <f t="shared" si="5"/>
        <v>0</v>
      </c>
      <c r="BG109" s="203">
        <f t="shared" si="6"/>
        <v>0</v>
      </c>
      <c r="BH109" s="203">
        <f t="shared" si="7"/>
        <v>0</v>
      </c>
      <c r="BI109" s="203">
        <f t="shared" si="8"/>
        <v>0</v>
      </c>
      <c r="BJ109" s="24" t="s">
        <v>80</v>
      </c>
      <c r="BK109" s="203">
        <f t="shared" si="9"/>
        <v>0</v>
      </c>
      <c r="BL109" s="24" t="s">
        <v>222</v>
      </c>
      <c r="BM109" s="24" t="s">
        <v>735</v>
      </c>
    </row>
    <row r="110" spans="2:65" s="1" customFormat="1" ht="16.5" customHeight="1">
      <c r="B110" s="41"/>
      <c r="C110" s="192" t="s">
        <v>364</v>
      </c>
      <c r="D110" s="192" t="s">
        <v>143</v>
      </c>
      <c r="E110" s="193" t="s">
        <v>736</v>
      </c>
      <c r="F110" s="194" t="s">
        <v>737</v>
      </c>
      <c r="G110" s="195" t="s">
        <v>191</v>
      </c>
      <c r="H110" s="196">
        <v>20</v>
      </c>
      <c r="I110" s="197"/>
      <c r="J110" s="198">
        <f t="shared" si="0"/>
        <v>0</v>
      </c>
      <c r="K110" s="194" t="s">
        <v>147</v>
      </c>
      <c r="L110" s="61"/>
      <c r="M110" s="199" t="s">
        <v>21</v>
      </c>
      <c r="N110" s="200" t="s">
        <v>43</v>
      </c>
      <c r="O110" s="42"/>
      <c r="P110" s="201">
        <f t="shared" si="1"/>
        <v>0</v>
      </c>
      <c r="Q110" s="201">
        <v>0</v>
      </c>
      <c r="R110" s="201">
        <f t="shared" si="2"/>
        <v>0</v>
      </c>
      <c r="S110" s="201">
        <v>0</v>
      </c>
      <c r="T110" s="202">
        <f t="shared" si="3"/>
        <v>0</v>
      </c>
      <c r="AR110" s="24" t="s">
        <v>222</v>
      </c>
      <c r="AT110" s="24" t="s">
        <v>143</v>
      </c>
      <c r="AU110" s="24" t="s">
        <v>82</v>
      </c>
      <c r="AY110" s="24" t="s">
        <v>140</v>
      </c>
      <c r="BE110" s="203">
        <f t="shared" si="4"/>
        <v>0</v>
      </c>
      <c r="BF110" s="203">
        <f t="shared" si="5"/>
        <v>0</v>
      </c>
      <c r="BG110" s="203">
        <f t="shared" si="6"/>
        <v>0</v>
      </c>
      <c r="BH110" s="203">
        <f t="shared" si="7"/>
        <v>0</v>
      </c>
      <c r="BI110" s="203">
        <f t="shared" si="8"/>
        <v>0</v>
      </c>
      <c r="BJ110" s="24" t="s">
        <v>80</v>
      </c>
      <c r="BK110" s="203">
        <f t="shared" si="9"/>
        <v>0</v>
      </c>
      <c r="BL110" s="24" t="s">
        <v>222</v>
      </c>
      <c r="BM110" s="24" t="s">
        <v>738</v>
      </c>
    </row>
    <row r="111" spans="2:65" s="1" customFormat="1" ht="38.25" customHeight="1">
      <c r="B111" s="41"/>
      <c r="C111" s="192" t="s">
        <v>368</v>
      </c>
      <c r="D111" s="192" t="s">
        <v>143</v>
      </c>
      <c r="E111" s="193" t="s">
        <v>739</v>
      </c>
      <c r="F111" s="194" t="s">
        <v>740</v>
      </c>
      <c r="G111" s="195" t="s">
        <v>399</v>
      </c>
      <c r="H111" s="247"/>
      <c r="I111" s="197"/>
      <c r="J111" s="198">
        <f t="shared" si="0"/>
        <v>0</v>
      </c>
      <c r="K111" s="194" t="s">
        <v>147</v>
      </c>
      <c r="L111" s="61"/>
      <c r="M111" s="199" t="s">
        <v>21</v>
      </c>
      <c r="N111" s="200" t="s">
        <v>43</v>
      </c>
      <c r="O111" s="42"/>
      <c r="P111" s="201">
        <f t="shared" si="1"/>
        <v>0</v>
      </c>
      <c r="Q111" s="201">
        <v>0</v>
      </c>
      <c r="R111" s="201">
        <f t="shared" si="2"/>
        <v>0</v>
      </c>
      <c r="S111" s="201">
        <v>0</v>
      </c>
      <c r="T111" s="202">
        <f t="shared" si="3"/>
        <v>0</v>
      </c>
      <c r="AR111" s="24" t="s">
        <v>222</v>
      </c>
      <c r="AT111" s="24" t="s">
        <v>143</v>
      </c>
      <c r="AU111" s="24" t="s">
        <v>82</v>
      </c>
      <c r="AY111" s="24" t="s">
        <v>140</v>
      </c>
      <c r="BE111" s="203">
        <f t="shared" si="4"/>
        <v>0</v>
      </c>
      <c r="BF111" s="203">
        <f t="shared" si="5"/>
        <v>0</v>
      </c>
      <c r="BG111" s="203">
        <f t="shared" si="6"/>
        <v>0</v>
      </c>
      <c r="BH111" s="203">
        <f t="shared" si="7"/>
        <v>0</v>
      </c>
      <c r="BI111" s="203">
        <f t="shared" si="8"/>
        <v>0</v>
      </c>
      <c r="BJ111" s="24" t="s">
        <v>80</v>
      </c>
      <c r="BK111" s="203">
        <f t="shared" si="9"/>
        <v>0</v>
      </c>
      <c r="BL111" s="24" t="s">
        <v>222</v>
      </c>
      <c r="BM111" s="24" t="s">
        <v>741</v>
      </c>
    </row>
    <row r="112" spans="2:65" s="10" customFormat="1" ht="29.85" customHeight="1">
      <c r="B112" s="176"/>
      <c r="C112" s="177"/>
      <c r="D112" s="178" t="s">
        <v>71</v>
      </c>
      <c r="E112" s="190" t="s">
        <v>742</v>
      </c>
      <c r="F112" s="190" t="s">
        <v>743</v>
      </c>
      <c r="G112" s="177"/>
      <c r="H112" s="177"/>
      <c r="I112" s="180"/>
      <c r="J112" s="191">
        <f>BK112</f>
        <v>0</v>
      </c>
      <c r="K112" s="177"/>
      <c r="L112" s="182"/>
      <c r="M112" s="183"/>
      <c r="N112" s="184"/>
      <c r="O112" s="184"/>
      <c r="P112" s="185">
        <f>SUM(P113:P134)</f>
        <v>0</v>
      </c>
      <c r="Q112" s="184"/>
      <c r="R112" s="185">
        <f>SUM(R113:R134)</f>
        <v>7.6359999999999997E-2</v>
      </c>
      <c r="S112" s="184"/>
      <c r="T112" s="186">
        <f>SUM(T113:T134)</f>
        <v>9.6909999999999996E-2</v>
      </c>
      <c r="AR112" s="187" t="s">
        <v>82</v>
      </c>
      <c r="AT112" s="188" t="s">
        <v>71</v>
      </c>
      <c r="AU112" s="188" t="s">
        <v>80</v>
      </c>
      <c r="AY112" s="187" t="s">
        <v>140</v>
      </c>
      <c r="BK112" s="189">
        <f>SUM(BK113:BK134)</f>
        <v>0</v>
      </c>
    </row>
    <row r="113" spans="2:65" s="1" customFormat="1" ht="16.5" customHeight="1">
      <c r="B113" s="41"/>
      <c r="C113" s="192" t="s">
        <v>372</v>
      </c>
      <c r="D113" s="192" t="s">
        <v>143</v>
      </c>
      <c r="E113" s="193" t="s">
        <v>744</v>
      </c>
      <c r="F113" s="194" t="s">
        <v>745</v>
      </c>
      <c r="G113" s="195" t="s">
        <v>191</v>
      </c>
      <c r="H113" s="196">
        <v>45</v>
      </c>
      <c r="I113" s="197"/>
      <c r="J113" s="198">
        <f t="shared" ref="J113:J134" si="10">ROUND(I113*H113,2)</f>
        <v>0</v>
      </c>
      <c r="K113" s="194" t="s">
        <v>147</v>
      </c>
      <c r="L113" s="61"/>
      <c r="M113" s="199" t="s">
        <v>21</v>
      </c>
      <c r="N113" s="200" t="s">
        <v>43</v>
      </c>
      <c r="O113" s="42"/>
      <c r="P113" s="201">
        <f t="shared" ref="P113:P134" si="11">O113*H113</f>
        <v>0</v>
      </c>
      <c r="Q113" s="201">
        <v>0</v>
      </c>
      <c r="R113" s="201">
        <f t="shared" ref="R113:R134" si="12">Q113*H113</f>
        <v>0</v>
      </c>
      <c r="S113" s="201">
        <v>2.1299999999999999E-3</v>
      </c>
      <c r="T113" s="202">
        <f t="shared" ref="T113:T134" si="13">S113*H113</f>
        <v>9.5849999999999991E-2</v>
      </c>
      <c r="AR113" s="24" t="s">
        <v>222</v>
      </c>
      <c r="AT113" s="24" t="s">
        <v>143</v>
      </c>
      <c r="AU113" s="24" t="s">
        <v>82</v>
      </c>
      <c r="AY113" s="24" t="s">
        <v>140</v>
      </c>
      <c r="BE113" s="203">
        <f t="shared" ref="BE113:BE134" si="14">IF(N113="základní",J113,0)</f>
        <v>0</v>
      </c>
      <c r="BF113" s="203">
        <f t="shared" ref="BF113:BF134" si="15">IF(N113="snížená",J113,0)</f>
        <v>0</v>
      </c>
      <c r="BG113" s="203">
        <f t="shared" ref="BG113:BG134" si="16">IF(N113="zákl. přenesená",J113,0)</f>
        <v>0</v>
      </c>
      <c r="BH113" s="203">
        <f t="shared" ref="BH113:BH134" si="17">IF(N113="sníž. přenesená",J113,0)</f>
        <v>0</v>
      </c>
      <c r="BI113" s="203">
        <f t="shared" ref="BI113:BI134" si="18">IF(N113="nulová",J113,0)</f>
        <v>0</v>
      </c>
      <c r="BJ113" s="24" t="s">
        <v>80</v>
      </c>
      <c r="BK113" s="203">
        <f t="shared" ref="BK113:BK134" si="19">ROUND(I113*H113,2)</f>
        <v>0</v>
      </c>
      <c r="BL113" s="24" t="s">
        <v>222</v>
      </c>
      <c r="BM113" s="24" t="s">
        <v>746</v>
      </c>
    </row>
    <row r="114" spans="2:65" s="1" customFormat="1" ht="25.5" customHeight="1">
      <c r="B114" s="41"/>
      <c r="C114" s="192" t="s">
        <v>747</v>
      </c>
      <c r="D114" s="192" t="s">
        <v>143</v>
      </c>
      <c r="E114" s="193" t="s">
        <v>748</v>
      </c>
      <c r="F114" s="194" t="s">
        <v>749</v>
      </c>
      <c r="G114" s="195" t="s">
        <v>250</v>
      </c>
      <c r="H114" s="196">
        <v>1</v>
      </c>
      <c r="I114" s="197"/>
      <c r="J114" s="198">
        <f t="shared" si="10"/>
        <v>0</v>
      </c>
      <c r="K114" s="194" t="s">
        <v>147</v>
      </c>
      <c r="L114" s="61"/>
      <c r="M114" s="199" t="s">
        <v>21</v>
      </c>
      <c r="N114" s="200" t="s">
        <v>43</v>
      </c>
      <c r="O114" s="42"/>
      <c r="P114" s="201">
        <f t="shared" si="11"/>
        <v>0</v>
      </c>
      <c r="Q114" s="201">
        <v>1E-4</v>
      </c>
      <c r="R114" s="201">
        <f t="shared" si="12"/>
        <v>1E-4</v>
      </c>
      <c r="S114" s="201">
        <v>0</v>
      </c>
      <c r="T114" s="202">
        <f t="shared" si="13"/>
        <v>0</v>
      </c>
      <c r="AR114" s="24" t="s">
        <v>222</v>
      </c>
      <c r="AT114" s="24" t="s">
        <v>143</v>
      </c>
      <c r="AU114" s="24" t="s">
        <v>82</v>
      </c>
      <c r="AY114" s="24" t="s">
        <v>140</v>
      </c>
      <c r="BE114" s="203">
        <f t="shared" si="14"/>
        <v>0</v>
      </c>
      <c r="BF114" s="203">
        <f t="shared" si="15"/>
        <v>0</v>
      </c>
      <c r="BG114" s="203">
        <f t="shared" si="16"/>
        <v>0</v>
      </c>
      <c r="BH114" s="203">
        <f t="shared" si="17"/>
        <v>0</v>
      </c>
      <c r="BI114" s="203">
        <f t="shared" si="18"/>
        <v>0</v>
      </c>
      <c r="BJ114" s="24" t="s">
        <v>80</v>
      </c>
      <c r="BK114" s="203">
        <f t="shared" si="19"/>
        <v>0</v>
      </c>
      <c r="BL114" s="24" t="s">
        <v>222</v>
      </c>
      <c r="BM114" s="24" t="s">
        <v>750</v>
      </c>
    </row>
    <row r="115" spans="2:65" s="1" customFormat="1" ht="25.5" customHeight="1">
      <c r="B115" s="41"/>
      <c r="C115" s="192" t="s">
        <v>396</v>
      </c>
      <c r="D115" s="192" t="s">
        <v>143</v>
      </c>
      <c r="E115" s="193" t="s">
        <v>751</v>
      </c>
      <c r="F115" s="194" t="s">
        <v>752</v>
      </c>
      <c r="G115" s="195" t="s">
        <v>250</v>
      </c>
      <c r="H115" s="196">
        <v>25</v>
      </c>
      <c r="I115" s="197"/>
      <c r="J115" s="198">
        <f t="shared" si="10"/>
        <v>0</v>
      </c>
      <c r="K115" s="194" t="s">
        <v>147</v>
      </c>
      <c r="L115" s="61"/>
      <c r="M115" s="199" t="s">
        <v>21</v>
      </c>
      <c r="N115" s="200" t="s">
        <v>43</v>
      </c>
      <c r="O115" s="42"/>
      <c r="P115" s="201">
        <f t="shared" si="11"/>
        <v>0</v>
      </c>
      <c r="Q115" s="201">
        <v>0</v>
      </c>
      <c r="R115" s="201">
        <f t="shared" si="12"/>
        <v>0</v>
      </c>
      <c r="S115" s="201">
        <v>0</v>
      </c>
      <c r="T115" s="202">
        <f t="shared" si="13"/>
        <v>0</v>
      </c>
      <c r="AR115" s="24" t="s">
        <v>222</v>
      </c>
      <c r="AT115" s="24" t="s">
        <v>143</v>
      </c>
      <c r="AU115" s="24" t="s">
        <v>82</v>
      </c>
      <c r="AY115" s="24" t="s">
        <v>140</v>
      </c>
      <c r="BE115" s="203">
        <f t="shared" si="14"/>
        <v>0</v>
      </c>
      <c r="BF115" s="203">
        <f t="shared" si="15"/>
        <v>0</v>
      </c>
      <c r="BG115" s="203">
        <f t="shared" si="16"/>
        <v>0</v>
      </c>
      <c r="BH115" s="203">
        <f t="shared" si="17"/>
        <v>0</v>
      </c>
      <c r="BI115" s="203">
        <f t="shared" si="18"/>
        <v>0</v>
      </c>
      <c r="BJ115" s="24" t="s">
        <v>80</v>
      </c>
      <c r="BK115" s="203">
        <f t="shared" si="19"/>
        <v>0</v>
      </c>
      <c r="BL115" s="24" t="s">
        <v>222</v>
      </c>
      <c r="BM115" s="24" t="s">
        <v>753</v>
      </c>
    </row>
    <row r="116" spans="2:65" s="1" customFormat="1" ht="25.5" customHeight="1">
      <c r="B116" s="41"/>
      <c r="C116" s="192" t="s">
        <v>754</v>
      </c>
      <c r="D116" s="192" t="s">
        <v>143</v>
      </c>
      <c r="E116" s="193" t="s">
        <v>755</v>
      </c>
      <c r="F116" s="194" t="s">
        <v>756</v>
      </c>
      <c r="G116" s="195" t="s">
        <v>406</v>
      </c>
      <c r="H116" s="196">
        <v>1</v>
      </c>
      <c r="I116" s="197"/>
      <c r="J116" s="198">
        <f t="shared" si="10"/>
        <v>0</v>
      </c>
      <c r="K116" s="194" t="s">
        <v>147</v>
      </c>
      <c r="L116" s="61"/>
      <c r="M116" s="199" t="s">
        <v>21</v>
      </c>
      <c r="N116" s="200" t="s">
        <v>43</v>
      </c>
      <c r="O116" s="42"/>
      <c r="P116" s="201">
        <f t="shared" si="11"/>
        <v>0</v>
      </c>
      <c r="Q116" s="201">
        <v>5.2399999999999999E-3</v>
      </c>
      <c r="R116" s="201">
        <f t="shared" si="12"/>
        <v>5.2399999999999999E-3</v>
      </c>
      <c r="S116" s="201">
        <v>0</v>
      </c>
      <c r="T116" s="202">
        <f t="shared" si="13"/>
        <v>0</v>
      </c>
      <c r="AR116" s="24" t="s">
        <v>222</v>
      </c>
      <c r="AT116" s="24" t="s">
        <v>143</v>
      </c>
      <c r="AU116" s="24" t="s">
        <v>82</v>
      </c>
      <c r="AY116" s="24" t="s">
        <v>140</v>
      </c>
      <c r="BE116" s="203">
        <f t="shared" si="14"/>
        <v>0</v>
      </c>
      <c r="BF116" s="203">
        <f t="shared" si="15"/>
        <v>0</v>
      </c>
      <c r="BG116" s="203">
        <f t="shared" si="16"/>
        <v>0</v>
      </c>
      <c r="BH116" s="203">
        <f t="shared" si="17"/>
        <v>0</v>
      </c>
      <c r="BI116" s="203">
        <f t="shared" si="18"/>
        <v>0</v>
      </c>
      <c r="BJ116" s="24" t="s">
        <v>80</v>
      </c>
      <c r="BK116" s="203">
        <f t="shared" si="19"/>
        <v>0</v>
      </c>
      <c r="BL116" s="24" t="s">
        <v>222</v>
      </c>
      <c r="BM116" s="24" t="s">
        <v>757</v>
      </c>
    </row>
    <row r="117" spans="2:65" s="1" customFormat="1" ht="25.5" customHeight="1">
      <c r="B117" s="41"/>
      <c r="C117" s="192" t="s">
        <v>758</v>
      </c>
      <c r="D117" s="192" t="s">
        <v>143</v>
      </c>
      <c r="E117" s="193" t="s">
        <v>759</v>
      </c>
      <c r="F117" s="194" t="s">
        <v>760</v>
      </c>
      <c r="G117" s="195" t="s">
        <v>250</v>
      </c>
      <c r="H117" s="196">
        <v>1</v>
      </c>
      <c r="I117" s="197"/>
      <c r="J117" s="198">
        <f t="shared" si="10"/>
        <v>0</v>
      </c>
      <c r="K117" s="194" t="s">
        <v>147</v>
      </c>
      <c r="L117" s="61"/>
      <c r="M117" s="199" t="s">
        <v>21</v>
      </c>
      <c r="N117" s="200" t="s">
        <v>43</v>
      </c>
      <c r="O117" s="42"/>
      <c r="P117" s="201">
        <f t="shared" si="11"/>
        <v>0</v>
      </c>
      <c r="Q117" s="201">
        <v>1.1999999999999999E-3</v>
      </c>
      <c r="R117" s="201">
        <f t="shared" si="12"/>
        <v>1.1999999999999999E-3</v>
      </c>
      <c r="S117" s="201">
        <v>0</v>
      </c>
      <c r="T117" s="202">
        <f t="shared" si="13"/>
        <v>0</v>
      </c>
      <c r="AR117" s="24" t="s">
        <v>222</v>
      </c>
      <c r="AT117" s="24" t="s">
        <v>143</v>
      </c>
      <c r="AU117" s="24" t="s">
        <v>82</v>
      </c>
      <c r="AY117" s="24" t="s">
        <v>140</v>
      </c>
      <c r="BE117" s="203">
        <f t="shared" si="14"/>
        <v>0</v>
      </c>
      <c r="BF117" s="203">
        <f t="shared" si="15"/>
        <v>0</v>
      </c>
      <c r="BG117" s="203">
        <f t="shared" si="16"/>
        <v>0</v>
      </c>
      <c r="BH117" s="203">
        <f t="shared" si="17"/>
        <v>0</v>
      </c>
      <c r="BI117" s="203">
        <f t="shared" si="18"/>
        <v>0</v>
      </c>
      <c r="BJ117" s="24" t="s">
        <v>80</v>
      </c>
      <c r="BK117" s="203">
        <f t="shared" si="19"/>
        <v>0</v>
      </c>
      <c r="BL117" s="24" t="s">
        <v>222</v>
      </c>
      <c r="BM117" s="24" t="s">
        <v>761</v>
      </c>
    </row>
    <row r="118" spans="2:65" s="1" customFormat="1" ht="25.5" customHeight="1">
      <c r="B118" s="41"/>
      <c r="C118" s="192" t="s">
        <v>424</v>
      </c>
      <c r="D118" s="192" t="s">
        <v>143</v>
      </c>
      <c r="E118" s="193" t="s">
        <v>762</v>
      </c>
      <c r="F118" s="194" t="s">
        <v>763</v>
      </c>
      <c r="G118" s="195" t="s">
        <v>191</v>
      </c>
      <c r="H118" s="196">
        <v>7</v>
      </c>
      <c r="I118" s="197"/>
      <c r="J118" s="198">
        <f t="shared" si="10"/>
        <v>0</v>
      </c>
      <c r="K118" s="194" t="s">
        <v>147</v>
      </c>
      <c r="L118" s="61"/>
      <c r="M118" s="199" t="s">
        <v>21</v>
      </c>
      <c r="N118" s="200" t="s">
        <v>43</v>
      </c>
      <c r="O118" s="42"/>
      <c r="P118" s="201">
        <f t="shared" si="11"/>
        <v>0</v>
      </c>
      <c r="Q118" s="201">
        <v>3.6999999999999999E-4</v>
      </c>
      <c r="R118" s="201">
        <f t="shared" si="12"/>
        <v>2.5899999999999999E-3</v>
      </c>
      <c r="S118" s="201">
        <v>0</v>
      </c>
      <c r="T118" s="202">
        <f t="shared" si="13"/>
        <v>0</v>
      </c>
      <c r="AR118" s="24" t="s">
        <v>222</v>
      </c>
      <c r="AT118" s="24" t="s">
        <v>143</v>
      </c>
      <c r="AU118" s="24" t="s">
        <v>82</v>
      </c>
      <c r="AY118" s="24" t="s">
        <v>140</v>
      </c>
      <c r="BE118" s="203">
        <f t="shared" si="14"/>
        <v>0</v>
      </c>
      <c r="BF118" s="203">
        <f t="shared" si="15"/>
        <v>0</v>
      </c>
      <c r="BG118" s="203">
        <f t="shared" si="16"/>
        <v>0</v>
      </c>
      <c r="BH118" s="203">
        <f t="shared" si="17"/>
        <v>0</v>
      </c>
      <c r="BI118" s="203">
        <f t="shared" si="18"/>
        <v>0</v>
      </c>
      <c r="BJ118" s="24" t="s">
        <v>80</v>
      </c>
      <c r="BK118" s="203">
        <f t="shared" si="19"/>
        <v>0</v>
      </c>
      <c r="BL118" s="24" t="s">
        <v>222</v>
      </c>
      <c r="BM118" s="24" t="s">
        <v>764</v>
      </c>
    </row>
    <row r="119" spans="2:65" s="1" customFormat="1" ht="25.5" customHeight="1">
      <c r="B119" s="41"/>
      <c r="C119" s="192" t="s">
        <v>428</v>
      </c>
      <c r="D119" s="192" t="s">
        <v>143</v>
      </c>
      <c r="E119" s="193" t="s">
        <v>765</v>
      </c>
      <c r="F119" s="194" t="s">
        <v>766</v>
      </c>
      <c r="G119" s="195" t="s">
        <v>191</v>
      </c>
      <c r="H119" s="196">
        <v>25</v>
      </c>
      <c r="I119" s="197"/>
      <c r="J119" s="198">
        <f t="shared" si="10"/>
        <v>0</v>
      </c>
      <c r="K119" s="194" t="s">
        <v>147</v>
      </c>
      <c r="L119" s="61"/>
      <c r="M119" s="199" t="s">
        <v>21</v>
      </c>
      <c r="N119" s="200" t="s">
        <v>43</v>
      </c>
      <c r="O119" s="42"/>
      <c r="P119" s="201">
        <f t="shared" si="11"/>
        <v>0</v>
      </c>
      <c r="Q119" s="201">
        <v>6.6E-4</v>
      </c>
      <c r="R119" s="201">
        <f t="shared" si="12"/>
        <v>1.6500000000000001E-2</v>
      </c>
      <c r="S119" s="201">
        <v>0</v>
      </c>
      <c r="T119" s="202">
        <f t="shared" si="13"/>
        <v>0</v>
      </c>
      <c r="AR119" s="24" t="s">
        <v>222</v>
      </c>
      <c r="AT119" s="24" t="s">
        <v>143</v>
      </c>
      <c r="AU119" s="24" t="s">
        <v>82</v>
      </c>
      <c r="AY119" s="24" t="s">
        <v>140</v>
      </c>
      <c r="BE119" s="203">
        <f t="shared" si="14"/>
        <v>0</v>
      </c>
      <c r="BF119" s="203">
        <f t="shared" si="15"/>
        <v>0</v>
      </c>
      <c r="BG119" s="203">
        <f t="shared" si="16"/>
        <v>0</v>
      </c>
      <c r="BH119" s="203">
        <f t="shared" si="17"/>
        <v>0</v>
      </c>
      <c r="BI119" s="203">
        <f t="shared" si="18"/>
        <v>0</v>
      </c>
      <c r="BJ119" s="24" t="s">
        <v>80</v>
      </c>
      <c r="BK119" s="203">
        <f t="shared" si="19"/>
        <v>0</v>
      </c>
      <c r="BL119" s="24" t="s">
        <v>222</v>
      </c>
      <c r="BM119" s="24" t="s">
        <v>767</v>
      </c>
    </row>
    <row r="120" spans="2:65" s="1" customFormat="1" ht="25.5" customHeight="1">
      <c r="B120" s="41"/>
      <c r="C120" s="192" t="s">
        <v>432</v>
      </c>
      <c r="D120" s="192" t="s">
        <v>143</v>
      </c>
      <c r="E120" s="193" t="s">
        <v>768</v>
      </c>
      <c r="F120" s="194" t="s">
        <v>769</v>
      </c>
      <c r="G120" s="195" t="s">
        <v>191</v>
      </c>
      <c r="H120" s="196">
        <v>28</v>
      </c>
      <c r="I120" s="197"/>
      <c r="J120" s="198">
        <f t="shared" si="10"/>
        <v>0</v>
      </c>
      <c r="K120" s="194" t="s">
        <v>147</v>
      </c>
      <c r="L120" s="61"/>
      <c r="M120" s="199" t="s">
        <v>21</v>
      </c>
      <c r="N120" s="200" t="s">
        <v>43</v>
      </c>
      <c r="O120" s="42"/>
      <c r="P120" s="201">
        <f t="shared" si="11"/>
        <v>0</v>
      </c>
      <c r="Q120" s="201">
        <v>9.1E-4</v>
      </c>
      <c r="R120" s="201">
        <f t="shared" si="12"/>
        <v>2.5479999999999999E-2</v>
      </c>
      <c r="S120" s="201">
        <v>0</v>
      </c>
      <c r="T120" s="202">
        <f t="shared" si="13"/>
        <v>0</v>
      </c>
      <c r="AR120" s="24" t="s">
        <v>222</v>
      </c>
      <c r="AT120" s="24" t="s">
        <v>143</v>
      </c>
      <c r="AU120" s="24" t="s">
        <v>82</v>
      </c>
      <c r="AY120" s="24" t="s">
        <v>140</v>
      </c>
      <c r="BE120" s="203">
        <f t="shared" si="14"/>
        <v>0</v>
      </c>
      <c r="BF120" s="203">
        <f t="shared" si="15"/>
        <v>0</v>
      </c>
      <c r="BG120" s="203">
        <f t="shared" si="16"/>
        <v>0</v>
      </c>
      <c r="BH120" s="203">
        <f t="shared" si="17"/>
        <v>0</v>
      </c>
      <c r="BI120" s="203">
        <f t="shared" si="18"/>
        <v>0</v>
      </c>
      <c r="BJ120" s="24" t="s">
        <v>80</v>
      </c>
      <c r="BK120" s="203">
        <f t="shared" si="19"/>
        <v>0</v>
      </c>
      <c r="BL120" s="24" t="s">
        <v>222</v>
      </c>
      <c r="BM120" s="24" t="s">
        <v>770</v>
      </c>
    </row>
    <row r="121" spans="2:65" s="1" customFormat="1" ht="25.5" customHeight="1">
      <c r="B121" s="41"/>
      <c r="C121" s="192" t="s">
        <v>438</v>
      </c>
      <c r="D121" s="192" t="s">
        <v>143</v>
      </c>
      <c r="E121" s="193" t="s">
        <v>771</v>
      </c>
      <c r="F121" s="194" t="s">
        <v>772</v>
      </c>
      <c r="G121" s="195" t="s">
        <v>191</v>
      </c>
      <c r="H121" s="196">
        <v>4</v>
      </c>
      <c r="I121" s="197"/>
      <c r="J121" s="198">
        <f t="shared" si="10"/>
        <v>0</v>
      </c>
      <c r="K121" s="194" t="s">
        <v>147</v>
      </c>
      <c r="L121" s="61"/>
      <c r="M121" s="199" t="s">
        <v>21</v>
      </c>
      <c r="N121" s="200" t="s">
        <v>43</v>
      </c>
      <c r="O121" s="42"/>
      <c r="P121" s="201">
        <f t="shared" si="11"/>
        <v>0</v>
      </c>
      <c r="Q121" s="201">
        <v>1.1900000000000001E-3</v>
      </c>
      <c r="R121" s="201">
        <f t="shared" si="12"/>
        <v>4.7600000000000003E-3</v>
      </c>
      <c r="S121" s="201">
        <v>0</v>
      </c>
      <c r="T121" s="202">
        <f t="shared" si="13"/>
        <v>0</v>
      </c>
      <c r="AR121" s="24" t="s">
        <v>222</v>
      </c>
      <c r="AT121" s="24" t="s">
        <v>143</v>
      </c>
      <c r="AU121" s="24" t="s">
        <v>82</v>
      </c>
      <c r="AY121" s="24" t="s">
        <v>140</v>
      </c>
      <c r="BE121" s="203">
        <f t="shared" si="14"/>
        <v>0</v>
      </c>
      <c r="BF121" s="203">
        <f t="shared" si="15"/>
        <v>0</v>
      </c>
      <c r="BG121" s="203">
        <f t="shared" si="16"/>
        <v>0</v>
      </c>
      <c r="BH121" s="203">
        <f t="shared" si="17"/>
        <v>0</v>
      </c>
      <c r="BI121" s="203">
        <f t="shared" si="18"/>
        <v>0</v>
      </c>
      <c r="BJ121" s="24" t="s">
        <v>80</v>
      </c>
      <c r="BK121" s="203">
        <f t="shared" si="19"/>
        <v>0</v>
      </c>
      <c r="BL121" s="24" t="s">
        <v>222</v>
      </c>
      <c r="BM121" s="24" t="s">
        <v>773</v>
      </c>
    </row>
    <row r="122" spans="2:65" s="1" customFormat="1" ht="38.25" customHeight="1">
      <c r="B122" s="41"/>
      <c r="C122" s="192" t="s">
        <v>456</v>
      </c>
      <c r="D122" s="192" t="s">
        <v>143</v>
      </c>
      <c r="E122" s="193" t="s">
        <v>774</v>
      </c>
      <c r="F122" s="194" t="s">
        <v>775</v>
      </c>
      <c r="G122" s="195" t="s">
        <v>191</v>
      </c>
      <c r="H122" s="196">
        <v>17</v>
      </c>
      <c r="I122" s="197"/>
      <c r="J122" s="198">
        <f t="shared" si="10"/>
        <v>0</v>
      </c>
      <c r="K122" s="194" t="s">
        <v>147</v>
      </c>
      <c r="L122" s="61"/>
      <c r="M122" s="199" t="s">
        <v>21</v>
      </c>
      <c r="N122" s="200" t="s">
        <v>43</v>
      </c>
      <c r="O122" s="42"/>
      <c r="P122" s="201">
        <f t="shared" si="11"/>
        <v>0</v>
      </c>
      <c r="Q122" s="201">
        <v>4.0000000000000003E-5</v>
      </c>
      <c r="R122" s="201">
        <f t="shared" si="12"/>
        <v>6.8000000000000005E-4</v>
      </c>
      <c r="S122" s="201">
        <v>0</v>
      </c>
      <c r="T122" s="202">
        <f t="shared" si="13"/>
        <v>0</v>
      </c>
      <c r="AR122" s="24" t="s">
        <v>222</v>
      </c>
      <c r="AT122" s="24" t="s">
        <v>143</v>
      </c>
      <c r="AU122" s="24" t="s">
        <v>82</v>
      </c>
      <c r="AY122" s="24" t="s">
        <v>140</v>
      </c>
      <c r="BE122" s="203">
        <f t="shared" si="14"/>
        <v>0</v>
      </c>
      <c r="BF122" s="203">
        <f t="shared" si="15"/>
        <v>0</v>
      </c>
      <c r="BG122" s="203">
        <f t="shared" si="16"/>
        <v>0</v>
      </c>
      <c r="BH122" s="203">
        <f t="shared" si="17"/>
        <v>0</v>
      </c>
      <c r="BI122" s="203">
        <f t="shared" si="18"/>
        <v>0</v>
      </c>
      <c r="BJ122" s="24" t="s">
        <v>80</v>
      </c>
      <c r="BK122" s="203">
        <f t="shared" si="19"/>
        <v>0</v>
      </c>
      <c r="BL122" s="24" t="s">
        <v>222</v>
      </c>
      <c r="BM122" s="24" t="s">
        <v>776</v>
      </c>
    </row>
    <row r="123" spans="2:65" s="1" customFormat="1" ht="38.25" customHeight="1">
      <c r="B123" s="41"/>
      <c r="C123" s="192" t="s">
        <v>462</v>
      </c>
      <c r="D123" s="192" t="s">
        <v>143</v>
      </c>
      <c r="E123" s="193" t="s">
        <v>777</v>
      </c>
      <c r="F123" s="194" t="s">
        <v>778</v>
      </c>
      <c r="G123" s="195" t="s">
        <v>191</v>
      </c>
      <c r="H123" s="196">
        <v>16</v>
      </c>
      <c r="I123" s="197"/>
      <c r="J123" s="198">
        <f t="shared" si="10"/>
        <v>0</v>
      </c>
      <c r="K123" s="194" t="s">
        <v>147</v>
      </c>
      <c r="L123" s="61"/>
      <c r="M123" s="199" t="s">
        <v>21</v>
      </c>
      <c r="N123" s="200" t="s">
        <v>43</v>
      </c>
      <c r="O123" s="42"/>
      <c r="P123" s="201">
        <f t="shared" si="11"/>
        <v>0</v>
      </c>
      <c r="Q123" s="201">
        <v>4.0000000000000003E-5</v>
      </c>
      <c r="R123" s="201">
        <f t="shared" si="12"/>
        <v>6.4000000000000005E-4</v>
      </c>
      <c r="S123" s="201">
        <v>0</v>
      </c>
      <c r="T123" s="202">
        <f t="shared" si="13"/>
        <v>0</v>
      </c>
      <c r="AR123" s="24" t="s">
        <v>222</v>
      </c>
      <c r="AT123" s="24" t="s">
        <v>143</v>
      </c>
      <c r="AU123" s="24" t="s">
        <v>82</v>
      </c>
      <c r="AY123" s="24" t="s">
        <v>140</v>
      </c>
      <c r="BE123" s="203">
        <f t="shared" si="14"/>
        <v>0</v>
      </c>
      <c r="BF123" s="203">
        <f t="shared" si="15"/>
        <v>0</v>
      </c>
      <c r="BG123" s="203">
        <f t="shared" si="16"/>
        <v>0</v>
      </c>
      <c r="BH123" s="203">
        <f t="shared" si="17"/>
        <v>0</v>
      </c>
      <c r="BI123" s="203">
        <f t="shared" si="18"/>
        <v>0</v>
      </c>
      <c r="BJ123" s="24" t="s">
        <v>80</v>
      </c>
      <c r="BK123" s="203">
        <f t="shared" si="19"/>
        <v>0</v>
      </c>
      <c r="BL123" s="24" t="s">
        <v>222</v>
      </c>
      <c r="BM123" s="24" t="s">
        <v>779</v>
      </c>
    </row>
    <row r="124" spans="2:65" s="1" customFormat="1" ht="38.25" customHeight="1">
      <c r="B124" s="41"/>
      <c r="C124" s="192" t="s">
        <v>475</v>
      </c>
      <c r="D124" s="192" t="s">
        <v>143</v>
      </c>
      <c r="E124" s="193" t="s">
        <v>780</v>
      </c>
      <c r="F124" s="194" t="s">
        <v>781</v>
      </c>
      <c r="G124" s="195" t="s">
        <v>191</v>
      </c>
      <c r="H124" s="196">
        <v>8</v>
      </c>
      <c r="I124" s="197"/>
      <c r="J124" s="198">
        <f t="shared" si="10"/>
        <v>0</v>
      </c>
      <c r="K124" s="194" t="s">
        <v>147</v>
      </c>
      <c r="L124" s="61"/>
      <c r="M124" s="199" t="s">
        <v>21</v>
      </c>
      <c r="N124" s="200" t="s">
        <v>43</v>
      </c>
      <c r="O124" s="42"/>
      <c r="P124" s="201">
        <f t="shared" si="11"/>
        <v>0</v>
      </c>
      <c r="Q124" s="201">
        <v>6.9999999999999994E-5</v>
      </c>
      <c r="R124" s="201">
        <f t="shared" si="12"/>
        <v>5.5999999999999995E-4</v>
      </c>
      <c r="S124" s="201">
        <v>0</v>
      </c>
      <c r="T124" s="202">
        <f t="shared" si="13"/>
        <v>0</v>
      </c>
      <c r="AR124" s="24" t="s">
        <v>222</v>
      </c>
      <c r="AT124" s="24" t="s">
        <v>143</v>
      </c>
      <c r="AU124" s="24" t="s">
        <v>82</v>
      </c>
      <c r="AY124" s="24" t="s">
        <v>140</v>
      </c>
      <c r="BE124" s="203">
        <f t="shared" si="14"/>
        <v>0</v>
      </c>
      <c r="BF124" s="203">
        <f t="shared" si="15"/>
        <v>0</v>
      </c>
      <c r="BG124" s="203">
        <f t="shared" si="16"/>
        <v>0</v>
      </c>
      <c r="BH124" s="203">
        <f t="shared" si="17"/>
        <v>0</v>
      </c>
      <c r="BI124" s="203">
        <f t="shared" si="18"/>
        <v>0</v>
      </c>
      <c r="BJ124" s="24" t="s">
        <v>80</v>
      </c>
      <c r="BK124" s="203">
        <f t="shared" si="19"/>
        <v>0</v>
      </c>
      <c r="BL124" s="24" t="s">
        <v>222</v>
      </c>
      <c r="BM124" s="24" t="s">
        <v>782</v>
      </c>
    </row>
    <row r="125" spans="2:65" s="1" customFormat="1" ht="38.25" customHeight="1">
      <c r="B125" s="41"/>
      <c r="C125" s="192" t="s">
        <v>481</v>
      </c>
      <c r="D125" s="192" t="s">
        <v>143</v>
      </c>
      <c r="E125" s="193" t="s">
        <v>783</v>
      </c>
      <c r="F125" s="194" t="s">
        <v>784</v>
      </c>
      <c r="G125" s="195" t="s">
        <v>191</v>
      </c>
      <c r="H125" s="196">
        <v>16</v>
      </c>
      <c r="I125" s="197"/>
      <c r="J125" s="198">
        <f t="shared" si="10"/>
        <v>0</v>
      </c>
      <c r="K125" s="194" t="s">
        <v>147</v>
      </c>
      <c r="L125" s="61"/>
      <c r="M125" s="199" t="s">
        <v>21</v>
      </c>
      <c r="N125" s="200" t="s">
        <v>43</v>
      </c>
      <c r="O125" s="42"/>
      <c r="P125" s="201">
        <f t="shared" si="11"/>
        <v>0</v>
      </c>
      <c r="Q125" s="201">
        <v>9.0000000000000006E-5</v>
      </c>
      <c r="R125" s="201">
        <f t="shared" si="12"/>
        <v>1.4400000000000001E-3</v>
      </c>
      <c r="S125" s="201">
        <v>0</v>
      </c>
      <c r="T125" s="202">
        <f t="shared" si="13"/>
        <v>0</v>
      </c>
      <c r="AR125" s="24" t="s">
        <v>222</v>
      </c>
      <c r="AT125" s="24" t="s">
        <v>143</v>
      </c>
      <c r="AU125" s="24" t="s">
        <v>82</v>
      </c>
      <c r="AY125" s="24" t="s">
        <v>140</v>
      </c>
      <c r="BE125" s="203">
        <f t="shared" si="14"/>
        <v>0</v>
      </c>
      <c r="BF125" s="203">
        <f t="shared" si="15"/>
        <v>0</v>
      </c>
      <c r="BG125" s="203">
        <f t="shared" si="16"/>
        <v>0</v>
      </c>
      <c r="BH125" s="203">
        <f t="shared" si="17"/>
        <v>0</v>
      </c>
      <c r="BI125" s="203">
        <f t="shared" si="18"/>
        <v>0</v>
      </c>
      <c r="BJ125" s="24" t="s">
        <v>80</v>
      </c>
      <c r="BK125" s="203">
        <f t="shared" si="19"/>
        <v>0</v>
      </c>
      <c r="BL125" s="24" t="s">
        <v>222</v>
      </c>
      <c r="BM125" s="24" t="s">
        <v>785</v>
      </c>
    </row>
    <row r="126" spans="2:65" s="1" customFormat="1" ht="16.5" customHeight="1">
      <c r="B126" s="41"/>
      <c r="C126" s="192" t="s">
        <v>524</v>
      </c>
      <c r="D126" s="192" t="s">
        <v>143</v>
      </c>
      <c r="E126" s="193" t="s">
        <v>786</v>
      </c>
      <c r="F126" s="194" t="s">
        <v>787</v>
      </c>
      <c r="G126" s="195" t="s">
        <v>250</v>
      </c>
      <c r="H126" s="196">
        <v>26</v>
      </c>
      <c r="I126" s="197"/>
      <c r="J126" s="198">
        <f t="shared" si="10"/>
        <v>0</v>
      </c>
      <c r="K126" s="194" t="s">
        <v>147</v>
      </c>
      <c r="L126" s="61"/>
      <c r="M126" s="199" t="s">
        <v>21</v>
      </c>
      <c r="N126" s="200" t="s">
        <v>43</v>
      </c>
      <c r="O126" s="42"/>
      <c r="P126" s="201">
        <f t="shared" si="11"/>
        <v>0</v>
      </c>
      <c r="Q126" s="201">
        <v>0</v>
      </c>
      <c r="R126" s="201">
        <f t="shared" si="12"/>
        <v>0</v>
      </c>
      <c r="S126" s="201">
        <v>0</v>
      </c>
      <c r="T126" s="202">
        <f t="shared" si="13"/>
        <v>0</v>
      </c>
      <c r="AR126" s="24" t="s">
        <v>222</v>
      </c>
      <c r="AT126" s="24" t="s">
        <v>143</v>
      </c>
      <c r="AU126" s="24" t="s">
        <v>82</v>
      </c>
      <c r="AY126" s="24" t="s">
        <v>140</v>
      </c>
      <c r="BE126" s="203">
        <f t="shared" si="14"/>
        <v>0</v>
      </c>
      <c r="BF126" s="203">
        <f t="shared" si="15"/>
        <v>0</v>
      </c>
      <c r="BG126" s="203">
        <f t="shared" si="16"/>
        <v>0</v>
      </c>
      <c r="BH126" s="203">
        <f t="shared" si="17"/>
        <v>0</v>
      </c>
      <c r="BI126" s="203">
        <f t="shared" si="18"/>
        <v>0</v>
      </c>
      <c r="BJ126" s="24" t="s">
        <v>80</v>
      </c>
      <c r="BK126" s="203">
        <f t="shared" si="19"/>
        <v>0</v>
      </c>
      <c r="BL126" s="24" t="s">
        <v>222</v>
      </c>
      <c r="BM126" s="24" t="s">
        <v>788</v>
      </c>
    </row>
    <row r="127" spans="2:65" s="1" customFormat="1" ht="25.5" customHeight="1">
      <c r="B127" s="41"/>
      <c r="C127" s="192" t="s">
        <v>528</v>
      </c>
      <c r="D127" s="192" t="s">
        <v>143</v>
      </c>
      <c r="E127" s="193" t="s">
        <v>789</v>
      </c>
      <c r="F127" s="194" t="s">
        <v>790</v>
      </c>
      <c r="G127" s="195" t="s">
        <v>250</v>
      </c>
      <c r="H127" s="196">
        <v>2</v>
      </c>
      <c r="I127" s="197"/>
      <c r="J127" s="198">
        <f t="shared" si="10"/>
        <v>0</v>
      </c>
      <c r="K127" s="194" t="s">
        <v>147</v>
      </c>
      <c r="L127" s="61"/>
      <c r="M127" s="199" t="s">
        <v>21</v>
      </c>
      <c r="N127" s="200" t="s">
        <v>43</v>
      </c>
      <c r="O127" s="42"/>
      <c r="P127" s="201">
        <f t="shared" si="11"/>
        <v>0</v>
      </c>
      <c r="Q127" s="201">
        <v>0</v>
      </c>
      <c r="R127" s="201">
        <f t="shared" si="12"/>
        <v>0</v>
      </c>
      <c r="S127" s="201">
        <v>0</v>
      </c>
      <c r="T127" s="202">
        <f t="shared" si="13"/>
        <v>0</v>
      </c>
      <c r="AR127" s="24" t="s">
        <v>222</v>
      </c>
      <c r="AT127" s="24" t="s">
        <v>143</v>
      </c>
      <c r="AU127" s="24" t="s">
        <v>82</v>
      </c>
      <c r="AY127" s="24" t="s">
        <v>140</v>
      </c>
      <c r="BE127" s="203">
        <f t="shared" si="14"/>
        <v>0</v>
      </c>
      <c r="BF127" s="203">
        <f t="shared" si="15"/>
        <v>0</v>
      </c>
      <c r="BG127" s="203">
        <f t="shared" si="16"/>
        <v>0</v>
      </c>
      <c r="BH127" s="203">
        <f t="shared" si="17"/>
        <v>0</v>
      </c>
      <c r="BI127" s="203">
        <f t="shared" si="18"/>
        <v>0</v>
      </c>
      <c r="BJ127" s="24" t="s">
        <v>80</v>
      </c>
      <c r="BK127" s="203">
        <f t="shared" si="19"/>
        <v>0</v>
      </c>
      <c r="BL127" s="24" t="s">
        <v>222</v>
      </c>
      <c r="BM127" s="24" t="s">
        <v>791</v>
      </c>
    </row>
    <row r="128" spans="2:65" s="1" customFormat="1" ht="16.5" customHeight="1">
      <c r="B128" s="41"/>
      <c r="C128" s="192" t="s">
        <v>536</v>
      </c>
      <c r="D128" s="192" t="s">
        <v>143</v>
      </c>
      <c r="E128" s="193" t="s">
        <v>792</v>
      </c>
      <c r="F128" s="194" t="s">
        <v>793</v>
      </c>
      <c r="G128" s="195" t="s">
        <v>250</v>
      </c>
      <c r="H128" s="196">
        <v>24</v>
      </c>
      <c r="I128" s="197"/>
      <c r="J128" s="198">
        <f t="shared" si="10"/>
        <v>0</v>
      </c>
      <c r="K128" s="194" t="s">
        <v>147</v>
      </c>
      <c r="L128" s="61"/>
      <c r="M128" s="199" t="s">
        <v>21</v>
      </c>
      <c r="N128" s="200" t="s">
        <v>43</v>
      </c>
      <c r="O128" s="42"/>
      <c r="P128" s="201">
        <f t="shared" si="11"/>
        <v>0</v>
      </c>
      <c r="Q128" s="201">
        <v>1.2999999999999999E-4</v>
      </c>
      <c r="R128" s="201">
        <f t="shared" si="12"/>
        <v>3.1199999999999995E-3</v>
      </c>
      <c r="S128" s="201">
        <v>0</v>
      </c>
      <c r="T128" s="202">
        <f t="shared" si="13"/>
        <v>0</v>
      </c>
      <c r="AR128" s="24" t="s">
        <v>222</v>
      </c>
      <c r="AT128" s="24" t="s">
        <v>143</v>
      </c>
      <c r="AU128" s="24" t="s">
        <v>82</v>
      </c>
      <c r="AY128" s="24" t="s">
        <v>140</v>
      </c>
      <c r="BE128" s="203">
        <f t="shared" si="14"/>
        <v>0</v>
      </c>
      <c r="BF128" s="203">
        <f t="shared" si="15"/>
        <v>0</v>
      </c>
      <c r="BG128" s="203">
        <f t="shared" si="16"/>
        <v>0</v>
      </c>
      <c r="BH128" s="203">
        <f t="shared" si="17"/>
        <v>0</v>
      </c>
      <c r="BI128" s="203">
        <f t="shared" si="18"/>
        <v>0</v>
      </c>
      <c r="BJ128" s="24" t="s">
        <v>80</v>
      </c>
      <c r="BK128" s="203">
        <f t="shared" si="19"/>
        <v>0</v>
      </c>
      <c r="BL128" s="24" t="s">
        <v>222</v>
      </c>
      <c r="BM128" s="24" t="s">
        <v>794</v>
      </c>
    </row>
    <row r="129" spans="2:65" s="1" customFormat="1" ht="16.5" customHeight="1">
      <c r="B129" s="41"/>
      <c r="C129" s="192" t="s">
        <v>542</v>
      </c>
      <c r="D129" s="192" t="s">
        <v>143</v>
      </c>
      <c r="E129" s="193" t="s">
        <v>795</v>
      </c>
      <c r="F129" s="194" t="s">
        <v>796</v>
      </c>
      <c r="G129" s="195" t="s">
        <v>797</v>
      </c>
      <c r="H129" s="196">
        <v>1</v>
      </c>
      <c r="I129" s="197"/>
      <c r="J129" s="198">
        <f t="shared" si="10"/>
        <v>0</v>
      </c>
      <c r="K129" s="194" t="s">
        <v>147</v>
      </c>
      <c r="L129" s="61"/>
      <c r="M129" s="199" t="s">
        <v>21</v>
      </c>
      <c r="N129" s="200" t="s">
        <v>43</v>
      </c>
      <c r="O129" s="42"/>
      <c r="P129" s="201">
        <f t="shared" si="11"/>
        <v>0</v>
      </c>
      <c r="Q129" s="201">
        <v>2.5000000000000001E-4</v>
      </c>
      <c r="R129" s="201">
        <f t="shared" si="12"/>
        <v>2.5000000000000001E-4</v>
      </c>
      <c r="S129" s="201">
        <v>0</v>
      </c>
      <c r="T129" s="202">
        <f t="shared" si="13"/>
        <v>0</v>
      </c>
      <c r="AR129" s="24" t="s">
        <v>222</v>
      </c>
      <c r="AT129" s="24" t="s">
        <v>143</v>
      </c>
      <c r="AU129" s="24" t="s">
        <v>82</v>
      </c>
      <c r="AY129" s="24" t="s">
        <v>140</v>
      </c>
      <c r="BE129" s="203">
        <f t="shared" si="14"/>
        <v>0</v>
      </c>
      <c r="BF129" s="203">
        <f t="shared" si="15"/>
        <v>0</v>
      </c>
      <c r="BG129" s="203">
        <f t="shared" si="16"/>
        <v>0</v>
      </c>
      <c r="BH129" s="203">
        <f t="shared" si="17"/>
        <v>0</v>
      </c>
      <c r="BI129" s="203">
        <f t="shared" si="18"/>
        <v>0</v>
      </c>
      <c r="BJ129" s="24" t="s">
        <v>80</v>
      </c>
      <c r="BK129" s="203">
        <f t="shared" si="19"/>
        <v>0</v>
      </c>
      <c r="BL129" s="24" t="s">
        <v>222</v>
      </c>
      <c r="BM129" s="24" t="s">
        <v>798</v>
      </c>
    </row>
    <row r="130" spans="2:65" s="1" customFormat="1" ht="16.5" customHeight="1">
      <c r="B130" s="41"/>
      <c r="C130" s="192" t="s">
        <v>561</v>
      </c>
      <c r="D130" s="192" t="s">
        <v>143</v>
      </c>
      <c r="E130" s="193" t="s">
        <v>799</v>
      </c>
      <c r="F130" s="194" t="s">
        <v>800</v>
      </c>
      <c r="G130" s="195" t="s">
        <v>250</v>
      </c>
      <c r="H130" s="196">
        <v>2</v>
      </c>
      <c r="I130" s="197"/>
      <c r="J130" s="198">
        <f t="shared" si="10"/>
        <v>0</v>
      </c>
      <c r="K130" s="194" t="s">
        <v>147</v>
      </c>
      <c r="L130" s="61"/>
      <c r="M130" s="199" t="s">
        <v>21</v>
      </c>
      <c r="N130" s="200" t="s">
        <v>43</v>
      </c>
      <c r="O130" s="42"/>
      <c r="P130" s="201">
        <f t="shared" si="11"/>
        <v>0</v>
      </c>
      <c r="Q130" s="201">
        <v>0</v>
      </c>
      <c r="R130" s="201">
        <f t="shared" si="12"/>
        <v>0</v>
      </c>
      <c r="S130" s="201">
        <v>5.2999999999999998E-4</v>
      </c>
      <c r="T130" s="202">
        <f t="shared" si="13"/>
        <v>1.06E-3</v>
      </c>
      <c r="AR130" s="24" t="s">
        <v>222</v>
      </c>
      <c r="AT130" s="24" t="s">
        <v>143</v>
      </c>
      <c r="AU130" s="24" t="s">
        <v>82</v>
      </c>
      <c r="AY130" s="24" t="s">
        <v>140</v>
      </c>
      <c r="BE130" s="203">
        <f t="shared" si="14"/>
        <v>0</v>
      </c>
      <c r="BF130" s="203">
        <f t="shared" si="15"/>
        <v>0</v>
      </c>
      <c r="BG130" s="203">
        <f t="shared" si="16"/>
        <v>0</v>
      </c>
      <c r="BH130" s="203">
        <f t="shared" si="17"/>
        <v>0</v>
      </c>
      <c r="BI130" s="203">
        <f t="shared" si="18"/>
        <v>0</v>
      </c>
      <c r="BJ130" s="24" t="s">
        <v>80</v>
      </c>
      <c r="BK130" s="203">
        <f t="shared" si="19"/>
        <v>0</v>
      </c>
      <c r="BL130" s="24" t="s">
        <v>222</v>
      </c>
      <c r="BM130" s="24" t="s">
        <v>801</v>
      </c>
    </row>
    <row r="131" spans="2:65" s="1" customFormat="1" ht="25.5" customHeight="1">
      <c r="B131" s="41"/>
      <c r="C131" s="192" t="s">
        <v>629</v>
      </c>
      <c r="D131" s="192" t="s">
        <v>143</v>
      </c>
      <c r="E131" s="193" t="s">
        <v>802</v>
      </c>
      <c r="F131" s="194" t="s">
        <v>803</v>
      </c>
      <c r="G131" s="195" t="s">
        <v>250</v>
      </c>
      <c r="H131" s="196">
        <v>2</v>
      </c>
      <c r="I131" s="197"/>
      <c r="J131" s="198">
        <f t="shared" si="10"/>
        <v>0</v>
      </c>
      <c r="K131" s="194" t="s">
        <v>147</v>
      </c>
      <c r="L131" s="61"/>
      <c r="M131" s="199" t="s">
        <v>21</v>
      </c>
      <c r="N131" s="200" t="s">
        <v>43</v>
      </c>
      <c r="O131" s="42"/>
      <c r="P131" s="201">
        <f t="shared" si="11"/>
        <v>0</v>
      </c>
      <c r="Q131" s="201">
        <v>5.0000000000000001E-4</v>
      </c>
      <c r="R131" s="201">
        <f t="shared" si="12"/>
        <v>1E-3</v>
      </c>
      <c r="S131" s="201">
        <v>0</v>
      </c>
      <c r="T131" s="202">
        <f t="shared" si="13"/>
        <v>0</v>
      </c>
      <c r="AR131" s="24" t="s">
        <v>222</v>
      </c>
      <c r="AT131" s="24" t="s">
        <v>143</v>
      </c>
      <c r="AU131" s="24" t="s">
        <v>82</v>
      </c>
      <c r="AY131" s="24" t="s">
        <v>140</v>
      </c>
      <c r="BE131" s="203">
        <f t="shared" si="14"/>
        <v>0</v>
      </c>
      <c r="BF131" s="203">
        <f t="shared" si="15"/>
        <v>0</v>
      </c>
      <c r="BG131" s="203">
        <f t="shared" si="16"/>
        <v>0</v>
      </c>
      <c r="BH131" s="203">
        <f t="shared" si="17"/>
        <v>0</v>
      </c>
      <c r="BI131" s="203">
        <f t="shared" si="18"/>
        <v>0</v>
      </c>
      <c r="BJ131" s="24" t="s">
        <v>80</v>
      </c>
      <c r="BK131" s="203">
        <f t="shared" si="19"/>
        <v>0</v>
      </c>
      <c r="BL131" s="24" t="s">
        <v>222</v>
      </c>
      <c r="BM131" s="24" t="s">
        <v>804</v>
      </c>
    </row>
    <row r="132" spans="2:65" s="1" customFormat="1" ht="25.5" customHeight="1">
      <c r="B132" s="41"/>
      <c r="C132" s="192" t="s">
        <v>665</v>
      </c>
      <c r="D132" s="192" t="s">
        <v>143</v>
      </c>
      <c r="E132" s="193" t="s">
        <v>805</v>
      </c>
      <c r="F132" s="194" t="s">
        <v>806</v>
      </c>
      <c r="G132" s="195" t="s">
        <v>191</v>
      </c>
      <c r="H132" s="196">
        <v>64</v>
      </c>
      <c r="I132" s="197"/>
      <c r="J132" s="198">
        <f t="shared" si="10"/>
        <v>0</v>
      </c>
      <c r="K132" s="194" t="s">
        <v>147</v>
      </c>
      <c r="L132" s="61"/>
      <c r="M132" s="199" t="s">
        <v>21</v>
      </c>
      <c r="N132" s="200" t="s">
        <v>43</v>
      </c>
      <c r="O132" s="42"/>
      <c r="P132" s="201">
        <f t="shared" si="11"/>
        <v>0</v>
      </c>
      <c r="Q132" s="201">
        <v>1.9000000000000001E-4</v>
      </c>
      <c r="R132" s="201">
        <f t="shared" si="12"/>
        <v>1.2160000000000001E-2</v>
      </c>
      <c r="S132" s="201">
        <v>0</v>
      </c>
      <c r="T132" s="202">
        <f t="shared" si="13"/>
        <v>0</v>
      </c>
      <c r="AR132" s="24" t="s">
        <v>222</v>
      </c>
      <c r="AT132" s="24" t="s">
        <v>143</v>
      </c>
      <c r="AU132" s="24" t="s">
        <v>82</v>
      </c>
      <c r="AY132" s="24" t="s">
        <v>140</v>
      </c>
      <c r="BE132" s="203">
        <f t="shared" si="14"/>
        <v>0</v>
      </c>
      <c r="BF132" s="203">
        <f t="shared" si="15"/>
        <v>0</v>
      </c>
      <c r="BG132" s="203">
        <f t="shared" si="16"/>
        <v>0</v>
      </c>
      <c r="BH132" s="203">
        <f t="shared" si="17"/>
        <v>0</v>
      </c>
      <c r="BI132" s="203">
        <f t="shared" si="18"/>
        <v>0</v>
      </c>
      <c r="BJ132" s="24" t="s">
        <v>80</v>
      </c>
      <c r="BK132" s="203">
        <f t="shared" si="19"/>
        <v>0</v>
      </c>
      <c r="BL132" s="24" t="s">
        <v>222</v>
      </c>
      <c r="BM132" s="24" t="s">
        <v>807</v>
      </c>
    </row>
    <row r="133" spans="2:65" s="1" customFormat="1" ht="25.5" customHeight="1">
      <c r="B133" s="41"/>
      <c r="C133" s="192" t="s">
        <v>808</v>
      </c>
      <c r="D133" s="192" t="s">
        <v>143</v>
      </c>
      <c r="E133" s="193" t="s">
        <v>809</v>
      </c>
      <c r="F133" s="194" t="s">
        <v>810</v>
      </c>
      <c r="G133" s="195" t="s">
        <v>191</v>
      </c>
      <c r="H133" s="196">
        <v>64</v>
      </c>
      <c r="I133" s="197"/>
      <c r="J133" s="198">
        <f t="shared" si="10"/>
        <v>0</v>
      </c>
      <c r="K133" s="194" t="s">
        <v>147</v>
      </c>
      <c r="L133" s="61"/>
      <c r="M133" s="199" t="s">
        <v>21</v>
      </c>
      <c r="N133" s="200" t="s">
        <v>43</v>
      </c>
      <c r="O133" s="42"/>
      <c r="P133" s="201">
        <f t="shared" si="11"/>
        <v>0</v>
      </c>
      <c r="Q133" s="201">
        <v>1.0000000000000001E-5</v>
      </c>
      <c r="R133" s="201">
        <f t="shared" si="12"/>
        <v>6.4000000000000005E-4</v>
      </c>
      <c r="S133" s="201">
        <v>0</v>
      </c>
      <c r="T133" s="202">
        <f t="shared" si="13"/>
        <v>0</v>
      </c>
      <c r="AR133" s="24" t="s">
        <v>222</v>
      </c>
      <c r="AT133" s="24" t="s">
        <v>143</v>
      </c>
      <c r="AU133" s="24" t="s">
        <v>82</v>
      </c>
      <c r="AY133" s="24" t="s">
        <v>140</v>
      </c>
      <c r="BE133" s="203">
        <f t="shared" si="14"/>
        <v>0</v>
      </c>
      <c r="BF133" s="203">
        <f t="shared" si="15"/>
        <v>0</v>
      </c>
      <c r="BG133" s="203">
        <f t="shared" si="16"/>
        <v>0</v>
      </c>
      <c r="BH133" s="203">
        <f t="shared" si="17"/>
        <v>0</v>
      </c>
      <c r="BI133" s="203">
        <f t="shared" si="18"/>
        <v>0</v>
      </c>
      <c r="BJ133" s="24" t="s">
        <v>80</v>
      </c>
      <c r="BK133" s="203">
        <f t="shared" si="19"/>
        <v>0</v>
      </c>
      <c r="BL133" s="24" t="s">
        <v>222</v>
      </c>
      <c r="BM133" s="24" t="s">
        <v>811</v>
      </c>
    </row>
    <row r="134" spans="2:65" s="1" customFormat="1" ht="38.25" customHeight="1">
      <c r="B134" s="41"/>
      <c r="C134" s="192" t="s">
        <v>812</v>
      </c>
      <c r="D134" s="192" t="s">
        <v>143</v>
      </c>
      <c r="E134" s="193" t="s">
        <v>813</v>
      </c>
      <c r="F134" s="194" t="s">
        <v>814</v>
      </c>
      <c r="G134" s="195" t="s">
        <v>399</v>
      </c>
      <c r="H134" s="247"/>
      <c r="I134" s="197"/>
      <c r="J134" s="198">
        <f t="shared" si="10"/>
        <v>0</v>
      </c>
      <c r="K134" s="194" t="s">
        <v>147</v>
      </c>
      <c r="L134" s="61"/>
      <c r="M134" s="199" t="s">
        <v>21</v>
      </c>
      <c r="N134" s="200" t="s">
        <v>43</v>
      </c>
      <c r="O134" s="42"/>
      <c r="P134" s="201">
        <f t="shared" si="11"/>
        <v>0</v>
      </c>
      <c r="Q134" s="201">
        <v>0</v>
      </c>
      <c r="R134" s="201">
        <f t="shared" si="12"/>
        <v>0</v>
      </c>
      <c r="S134" s="201">
        <v>0</v>
      </c>
      <c r="T134" s="202">
        <f t="shared" si="13"/>
        <v>0</v>
      </c>
      <c r="AR134" s="24" t="s">
        <v>222</v>
      </c>
      <c r="AT134" s="24" t="s">
        <v>143</v>
      </c>
      <c r="AU134" s="24" t="s">
        <v>82</v>
      </c>
      <c r="AY134" s="24" t="s">
        <v>140</v>
      </c>
      <c r="BE134" s="203">
        <f t="shared" si="14"/>
        <v>0</v>
      </c>
      <c r="BF134" s="203">
        <f t="shared" si="15"/>
        <v>0</v>
      </c>
      <c r="BG134" s="203">
        <f t="shared" si="16"/>
        <v>0</v>
      </c>
      <c r="BH134" s="203">
        <f t="shared" si="17"/>
        <v>0</v>
      </c>
      <c r="BI134" s="203">
        <f t="shared" si="18"/>
        <v>0</v>
      </c>
      <c r="BJ134" s="24" t="s">
        <v>80</v>
      </c>
      <c r="BK134" s="203">
        <f t="shared" si="19"/>
        <v>0</v>
      </c>
      <c r="BL134" s="24" t="s">
        <v>222</v>
      </c>
      <c r="BM134" s="24" t="s">
        <v>815</v>
      </c>
    </row>
    <row r="135" spans="2:65" s="10" customFormat="1" ht="29.85" customHeight="1">
      <c r="B135" s="176"/>
      <c r="C135" s="177"/>
      <c r="D135" s="178" t="s">
        <v>71</v>
      </c>
      <c r="E135" s="190" t="s">
        <v>401</v>
      </c>
      <c r="F135" s="190" t="s">
        <v>402</v>
      </c>
      <c r="G135" s="177"/>
      <c r="H135" s="177"/>
      <c r="I135" s="180"/>
      <c r="J135" s="191">
        <f>BK135</f>
        <v>0</v>
      </c>
      <c r="K135" s="177"/>
      <c r="L135" s="182"/>
      <c r="M135" s="183"/>
      <c r="N135" s="184"/>
      <c r="O135" s="184"/>
      <c r="P135" s="185">
        <f>SUM(P136:P169)</f>
        <v>0</v>
      </c>
      <c r="Q135" s="184"/>
      <c r="R135" s="185">
        <f>SUM(R136:R169)</f>
        <v>0.42820000000000008</v>
      </c>
      <c r="S135" s="184"/>
      <c r="T135" s="186">
        <f>SUM(T136:T169)</f>
        <v>0.34339000000000003</v>
      </c>
      <c r="AR135" s="187" t="s">
        <v>82</v>
      </c>
      <c r="AT135" s="188" t="s">
        <v>71</v>
      </c>
      <c r="AU135" s="188" t="s">
        <v>80</v>
      </c>
      <c r="AY135" s="187" t="s">
        <v>140</v>
      </c>
      <c r="BK135" s="189">
        <f>SUM(BK136:BK169)</f>
        <v>0</v>
      </c>
    </row>
    <row r="136" spans="2:65" s="1" customFormat="1" ht="16.5" customHeight="1">
      <c r="B136" s="41"/>
      <c r="C136" s="192" t="s">
        <v>816</v>
      </c>
      <c r="D136" s="192" t="s">
        <v>143</v>
      </c>
      <c r="E136" s="193" t="s">
        <v>817</v>
      </c>
      <c r="F136" s="194" t="s">
        <v>818</v>
      </c>
      <c r="G136" s="195" t="s">
        <v>406</v>
      </c>
      <c r="H136" s="196">
        <v>3</v>
      </c>
      <c r="I136" s="197"/>
      <c r="J136" s="198">
        <f t="shared" ref="J136:J169" si="20">ROUND(I136*H136,2)</f>
        <v>0</v>
      </c>
      <c r="K136" s="194" t="s">
        <v>147</v>
      </c>
      <c r="L136" s="61"/>
      <c r="M136" s="199" t="s">
        <v>21</v>
      </c>
      <c r="N136" s="200" t="s">
        <v>43</v>
      </c>
      <c r="O136" s="42"/>
      <c r="P136" s="201">
        <f t="shared" ref="P136:P169" si="21">O136*H136</f>
        <v>0</v>
      </c>
      <c r="Q136" s="201">
        <v>0</v>
      </c>
      <c r="R136" s="201">
        <f t="shared" ref="R136:R169" si="22">Q136*H136</f>
        <v>0</v>
      </c>
      <c r="S136" s="201">
        <v>1.933E-2</v>
      </c>
      <c r="T136" s="202">
        <f t="shared" ref="T136:T169" si="23">S136*H136</f>
        <v>5.799E-2</v>
      </c>
      <c r="AR136" s="24" t="s">
        <v>222</v>
      </c>
      <c r="AT136" s="24" t="s">
        <v>143</v>
      </c>
      <c r="AU136" s="24" t="s">
        <v>82</v>
      </c>
      <c r="AY136" s="24" t="s">
        <v>140</v>
      </c>
      <c r="BE136" s="203">
        <f t="shared" ref="BE136:BE169" si="24">IF(N136="základní",J136,0)</f>
        <v>0</v>
      </c>
      <c r="BF136" s="203">
        <f t="shared" ref="BF136:BF169" si="25">IF(N136="snížená",J136,0)</f>
        <v>0</v>
      </c>
      <c r="BG136" s="203">
        <f t="shared" ref="BG136:BG169" si="26">IF(N136="zákl. přenesená",J136,0)</f>
        <v>0</v>
      </c>
      <c r="BH136" s="203">
        <f t="shared" ref="BH136:BH169" si="27">IF(N136="sníž. přenesená",J136,0)</f>
        <v>0</v>
      </c>
      <c r="BI136" s="203">
        <f t="shared" ref="BI136:BI169" si="28">IF(N136="nulová",J136,0)</f>
        <v>0</v>
      </c>
      <c r="BJ136" s="24" t="s">
        <v>80</v>
      </c>
      <c r="BK136" s="203">
        <f t="shared" ref="BK136:BK169" si="29">ROUND(I136*H136,2)</f>
        <v>0</v>
      </c>
      <c r="BL136" s="24" t="s">
        <v>222</v>
      </c>
      <c r="BM136" s="24" t="s">
        <v>819</v>
      </c>
    </row>
    <row r="137" spans="2:65" s="1" customFormat="1" ht="16.5" customHeight="1">
      <c r="B137" s="41"/>
      <c r="C137" s="192" t="s">
        <v>820</v>
      </c>
      <c r="D137" s="192" t="s">
        <v>143</v>
      </c>
      <c r="E137" s="193" t="s">
        <v>821</v>
      </c>
      <c r="F137" s="194" t="s">
        <v>822</v>
      </c>
      <c r="G137" s="195" t="s">
        <v>406</v>
      </c>
      <c r="H137" s="196">
        <v>4</v>
      </c>
      <c r="I137" s="197"/>
      <c r="J137" s="198">
        <f t="shared" si="20"/>
        <v>0</v>
      </c>
      <c r="K137" s="194" t="s">
        <v>147</v>
      </c>
      <c r="L137" s="61"/>
      <c r="M137" s="199" t="s">
        <v>21</v>
      </c>
      <c r="N137" s="200" t="s">
        <v>43</v>
      </c>
      <c r="O137" s="42"/>
      <c r="P137" s="201">
        <f t="shared" si="21"/>
        <v>0</v>
      </c>
      <c r="Q137" s="201">
        <v>2.3199999999999998E-2</v>
      </c>
      <c r="R137" s="201">
        <f t="shared" si="22"/>
        <v>9.2799999999999994E-2</v>
      </c>
      <c r="S137" s="201">
        <v>0</v>
      </c>
      <c r="T137" s="202">
        <f t="shared" si="23"/>
        <v>0</v>
      </c>
      <c r="AR137" s="24" t="s">
        <v>222</v>
      </c>
      <c r="AT137" s="24" t="s">
        <v>143</v>
      </c>
      <c r="AU137" s="24" t="s">
        <v>82</v>
      </c>
      <c r="AY137" s="24" t="s">
        <v>140</v>
      </c>
      <c r="BE137" s="203">
        <f t="shared" si="24"/>
        <v>0</v>
      </c>
      <c r="BF137" s="203">
        <f t="shared" si="25"/>
        <v>0</v>
      </c>
      <c r="BG137" s="203">
        <f t="shared" si="26"/>
        <v>0</v>
      </c>
      <c r="BH137" s="203">
        <f t="shared" si="27"/>
        <v>0</v>
      </c>
      <c r="BI137" s="203">
        <f t="shared" si="28"/>
        <v>0</v>
      </c>
      <c r="BJ137" s="24" t="s">
        <v>80</v>
      </c>
      <c r="BK137" s="203">
        <f t="shared" si="29"/>
        <v>0</v>
      </c>
      <c r="BL137" s="24" t="s">
        <v>222</v>
      </c>
      <c r="BM137" s="24" t="s">
        <v>823</v>
      </c>
    </row>
    <row r="138" spans="2:65" s="1" customFormat="1" ht="25.5" customHeight="1">
      <c r="B138" s="41"/>
      <c r="C138" s="192" t="s">
        <v>824</v>
      </c>
      <c r="D138" s="192" t="s">
        <v>143</v>
      </c>
      <c r="E138" s="193" t="s">
        <v>825</v>
      </c>
      <c r="F138" s="194" t="s">
        <v>826</v>
      </c>
      <c r="G138" s="195" t="s">
        <v>406</v>
      </c>
      <c r="H138" s="196">
        <v>1</v>
      </c>
      <c r="I138" s="197"/>
      <c r="J138" s="198">
        <f t="shared" si="20"/>
        <v>0</v>
      </c>
      <c r="K138" s="194" t="s">
        <v>147</v>
      </c>
      <c r="L138" s="61"/>
      <c r="M138" s="199" t="s">
        <v>21</v>
      </c>
      <c r="N138" s="200" t="s">
        <v>43</v>
      </c>
      <c r="O138" s="42"/>
      <c r="P138" s="201">
        <f t="shared" si="21"/>
        <v>0</v>
      </c>
      <c r="Q138" s="201">
        <v>2.4119999999999999E-2</v>
      </c>
      <c r="R138" s="201">
        <f t="shared" si="22"/>
        <v>2.4119999999999999E-2</v>
      </c>
      <c r="S138" s="201">
        <v>0</v>
      </c>
      <c r="T138" s="202">
        <f t="shared" si="23"/>
        <v>0</v>
      </c>
      <c r="AR138" s="24" t="s">
        <v>222</v>
      </c>
      <c r="AT138" s="24" t="s">
        <v>143</v>
      </c>
      <c r="AU138" s="24" t="s">
        <v>82</v>
      </c>
      <c r="AY138" s="24" t="s">
        <v>140</v>
      </c>
      <c r="BE138" s="203">
        <f t="shared" si="24"/>
        <v>0</v>
      </c>
      <c r="BF138" s="203">
        <f t="shared" si="25"/>
        <v>0</v>
      </c>
      <c r="BG138" s="203">
        <f t="shared" si="26"/>
        <v>0</v>
      </c>
      <c r="BH138" s="203">
        <f t="shared" si="27"/>
        <v>0</v>
      </c>
      <c r="BI138" s="203">
        <f t="shared" si="28"/>
        <v>0</v>
      </c>
      <c r="BJ138" s="24" t="s">
        <v>80</v>
      </c>
      <c r="BK138" s="203">
        <f t="shared" si="29"/>
        <v>0</v>
      </c>
      <c r="BL138" s="24" t="s">
        <v>222</v>
      </c>
      <c r="BM138" s="24" t="s">
        <v>827</v>
      </c>
    </row>
    <row r="139" spans="2:65" s="1" customFormat="1" ht="16.5" customHeight="1">
      <c r="B139" s="41"/>
      <c r="C139" s="237" t="s">
        <v>828</v>
      </c>
      <c r="D139" s="237" t="s">
        <v>290</v>
      </c>
      <c r="E139" s="238" t="s">
        <v>829</v>
      </c>
      <c r="F139" s="239" t="s">
        <v>830</v>
      </c>
      <c r="G139" s="240" t="s">
        <v>250</v>
      </c>
      <c r="H139" s="241">
        <v>5</v>
      </c>
      <c r="I139" s="242"/>
      <c r="J139" s="243">
        <f t="shared" si="20"/>
        <v>0</v>
      </c>
      <c r="K139" s="239" t="s">
        <v>147</v>
      </c>
      <c r="L139" s="244"/>
      <c r="M139" s="245" t="s">
        <v>21</v>
      </c>
      <c r="N139" s="246" t="s">
        <v>43</v>
      </c>
      <c r="O139" s="42"/>
      <c r="P139" s="201">
        <f t="shared" si="21"/>
        <v>0</v>
      </c>
      <c r="Q139" s="201">
        <v>1.2800000000000001E-3</v>
      </c>
      <c r="R139" s="201">
        <f t="shared" si="22"/>
        <v>6.4000000000000003E-3</v>
      </c>
      <c r="S139" s="201">
        <v>0</v>
      </c>
      <c r="T139" s="202">
        <f t="shared" si="23"/>
        <v>0</v>
      </c>
      <c r="AR139" s="24" t="s">
        <v>307</v>
      </c>
      <c r="AT139" s="24" t="s">
        <v>290</v>
      </c>
      <c r="AU139" s="24" t="s">
        <v>82</v>
      </c>
      <c r="AY139" s="24" t="s">
        <v>140</v>
      </c>
      <c r="BE139" s="203">
        <f t="shared" si="24"/>
        <v>0</v>
      </c>
      <c r="BF139" s="203">
        <f t="shared" si="25"/>
        <v>0</v>
      </c>
      <c r="BG139" s="203">
        <f t="shared" si="26"/>
        <v>0</v>
      </c>
      <c r="BH139" s="203">
        <f t="shared" si="27"/>
        <v>0</v>
      </c>
      <c r="BI139" s="203">
        <f t="shared" si="28"/>
        <v>0</v>
      </c>
      <c r="BJ139" s="24" t="s">
        <v>80</v>
      </c>
      <c r="BK139" s="203">
        <f t="shared" si="29"/>
        <v>0</v>
      </c>
      <c r="BL139" s="24" t="s">
        <v>222</v>
      </c>
      <c r="BM139" s="24" t="s">
        <v>831</v>
      </c>
    </row>
    <row r="140" spans="2:65" s="1" customFormat="1" ht="16.5" customHeight="1">
      <c r="B140" s="41"/>
      <c r="C140" s="192" t="s">
        <v>832</v>
      </c>
      <c r="D140" s="192" t="s">
        <v>143</v>
      </c>
      <c r="E140" s="193" t="s">
        <v>833</v>
      </c>
      <c r="F140" s="194" t="s">
        <v>834</v>
      </c>
      <c r="G140" s="195" t="s">
        <v>406</v>
      </c>
      <c r="H140" s="196">
        <v>3</v>
      </c>
      <c r="I140" s="197"/>
      <c r="J140" s="198">
        <f t="shared" si="20"/>
        <v>0</v>
      </c>
      <c r="K140" s="194" t="s">
        <v>147</v>
      </c>
      <c r="L140" s="61"/>
      <c r="M140" s="199" t="s">
        <v>21</v>
      </c>
      <c r="N140" s="200" t="s">
        <v>43</v>
      </c>
      <c r="O140" s="42"/>
      <c r="P140" s="201">
        <f t="shared" si="21"/>
        <v>0</v>
      </c>
      <c r="Q140" s="201">
        <v>1.908E-2</v>
      </c>
      <c r="R140" s="201">
        <f t="shared" si="22"/>
        <v>5.7239999999999999E-2</v>
      </c>
      <c r="S140" s="201">
        <v>0</v>
      </c>
      <c r="T140" s="202">
        <f t="shared" si="23"/>
        <v>0</v>
      </c>
      <c r="AR140" s="24" t="s">
        <v>222</v>
      </c>
      <c r="AT140" s="24" t="s">
        <v>143</v>
      </c>
      <c r="AU140" s="24" t="s">
        <v>82</v>
      </c>
      <c r="AY140" s="24" t="s">
        <v>140</v>
      </c>
      <c r="BE140" s="203">
        <f t="shared" si="24"/>
        <v>0</v>
      </c>
      <c r="BF140" s="203">
        <f t="shared" si="25"/>
        <v>0</v>
      </c>
      <c r="BG140" s="203">
        <f t="shared" si="26"/>
        <v>0</v>
      </c>
      <c r="BH140" s="203">
        <f t="shared" si="27"/>
        <v>0</v>
      </c>
      <c r="BI140" s="203">
        <f t="shared" si="28"/>
        <v>0</v>
      </c>
      <c r="BJ140" s="24" t="s">
        <v>80</v>
      </c>
      <c r="BK140" s="203">
        <f t="shared" si="29"/>
        <v>0</v>
      </c>
      <c r="BL140" s="24" t="s">
        <v>222</v>
      </c>
      <c r="BM140" s="24" t="s">
        <v>835</v>
      </c>
    </row>
    <row r="141" spans="2:65" s="1" customFormat="1" ht="16.5" customHeight="1">
      <c r="B141" s="41"/>
      <c r="C141" s="192" t="s">
        <v>836</v>
      </c>
      <c r="D141" s="192" t="s">
        <v>143</v>
      </c>
      <c r="E141" s="193" t="s">
        <v>837</v>
      </c>
      <c r="F141" s="194" t="s">
        <v>838</v>
      </c>
      <c r="G141" s="195" t="s">
        <v>406</v>
      </c>
      <c r="H141" s="196">
        <v>4</v>
      </c>
      <c r="I141" s="197"/>
      <c r="J141" s="198">
        <f t="shared" si="20"/>
        <v>0</v>
      </c>
      <c r="K141" s="194" t="s">
        <v>147</v>
      </c>
      <c r="L141" s="61"/>
      <c r="M141" s="199" t="s">
        <v>21</v>
      </c>
      <c r="N141" s="200" t="s">
        <v>43</v>
      </c>
      <c r="O141" s="42"/>
      <c r="P141" s="201">
        <f t="shared" si="21"/>
        <v>0</v>
      </c>
      <c r="Q141" s="201">
        <v>0</v>
      </c>
      <c r="R141" s="201">
        <f t="shared" si="22"/>
        <v>0</v>
      </c>
      <c r="S141" s="201">
        <v>1.107E-2</v>
      </c>
      <c r="T141" s="202">
        <f t="shared" si="23"/>
        <v>4.428E-2</v>
      </c>
      <c r="AR141" s="24" t="s">
        <v>222</v>
      </c>
      <c r="AT141" s="24" t="s">
        <v>143</v>
      </c>
      <c r="AU141" s="24" t="s">
        <v>82</v>
      </c>
      <c r="AY141" s="24" t="s">
        <v>140</v>
      </c>
      <c r="BE141" s="203">
        <f t="shared" si="24"/>
        <v>0</v>
      </c>
      <c r="BF141" s="203">
        <f t="shared" si="25"/>
        <v>0</v>
      </c>
      <c r="BG141" s="203">
        <f t="shared" si="26"/>
        <v>0</v>
      </c>
      <c r="BH141" s="203">
        <f t="shared" si="27"/>
        <v>0</v>
      </c>
      <c r="BI141" s="203">
        <f t="shared" si="28"/>
        <v>0</v>
      </c>
      <c r="BJ141" s="24" t="s">
        <v>80</v>
      </c>
      <c r="BK141" s="203">
        <f t="shared" si="29"/>
        <v>0</v>
      </c>
      <c r="BL141" s="24" t="s">
        <v>222</v>
      </c>
      <c r="BM141" s="24" t="s">
        <v>839</v>
      </c>
    </row>
    <row r="142" spans="2:65" s="1" customFormat="1" ht="16.5" customHeight="1">
      <c r="B142" s="41"/>
      <c r="C142" s="192" t="s">
        <v>840</v>
      </c>
      <c r="D142" s="192" t="s">
        <v>143</v>
      </c>
      <c r="E142" s="193" t="s">
        <v>841</v>
      </c>
      <c r="F142" s="194" t="s">
        <v>842</v>
      </c>
      <c r="G142" s="195" t="s">
        <v>406</v>
      </c>
      <c r="H142" s="196">
        <v>10</v>
      </c>
      <c r="I142" s="197"/>
      <c r="J142" s="198">
        <f t="shared" si="20"/>
        <v>0</v>
      </c>
      <c r="K142" s="194" t="s">
        <v>147</v>
      </c>
      <c r="L142" s="61"/>
      <c r="M142" s="199" t="s">
        <v>21</v>
      </c>
      <c r="N142" s="200" t="s">
        <v>43</v>
      </c>
      <c r="O142" s="42"/>
      <c r="P142" s="201">
        <f t="shared" si="21"/>
        <v>0</v>
      </c>
      <c r="Q142" s="201">
        <v>0</v>
      </c>
      <c r="R142" s="201">
        <f t="shared" si="22"/>
        <v>0</v>
      </c>
      <c r="S142" s="201">
        <v>1.9460000000000002E-2</v>
      </c>
      <c r="T142" s="202">
        <f t="shared" si="23"/>
        <v>0.19460000000000002</v>
      </c>
      <c r="AR142" s="24" t="s">
        <v>222</v>
      </c>
      <c r="AT142" s="24" t="s">
        <v>143</v>
      </c>
      <c r="AU142" s="24" t="s">
        <v>82</v>
      </c>
      <c r="AY142" s="24" t="s">
        <v>140</v>
      </c>
      <c r="BE142" s="203">
        <f t="shared" si="24"/>
        <v>0</v>
      </c>
      <c r="BF142" s="203">
        <f t="shared" si="25"/>
        <v>0</v>
      </c>
      <c r="BG142" s="203">
        <f t="shared" si="26"/>
        <v>0</v>
      </c>
      <c r="BH142" s="203">
        <f t="shared" si="27"/>
        <v>0</v>
      </c>
      <c r="BI142" s="203">
        <f t="shared" si="28"/>
        <v>0</v>
      </c>
      <c r="BJ142" s="24" t="s">
        <v>80</v>
      </c>
      <c r="BK142" s="203">
        <f t="shared" si="29"/>
        <v>0</v>
      </c>
      <c r="BL142" s="24" t="s">
        <v>222</v>
      </c>
      <c r="BM142" s="24" t="s">
        <v>843</v>
      </c>
    </row>
    <row r="143" spans="2:65" s="1" customFormat="1" ht="25.5" customHeight="1">
      <c r="B143" s="41"/>
      <c r="C143" s="192" t="s">
        <v>844</v>
      </c>
      <c r="D143" s="192" t="s">
        <v>143</v>
      </c>
      <c r="E143" s="193" t="s">
        <v>845</v>
      </c>
      <c r="F143" s="194" t="s">
        <v>846</v>
      </c>
      <c r="G143" s="195" t="s">
        <v>406</v>
      </c>
      <c r="H143" s="196">
        <v>6</v>
      </c>
      <c r="I143" s="197"/>
      <c r="J143" s="198">
        <f t="shared" si="20"/>
        <v>0</v>
      </c>
      <c r="K143" s="194" t="s">
        <v>147</v>
      </c>
      <c r="L143" s="61"/>
      <c r="M143" s="199" t="s">
        <v>21</v>
      </c>
      <c r="N143" s="200" t="s">
        <v>43</v>
      </c>
      <c r="O143" s="42"/>
      <c r="P143" s="201">
        <f t="shared" si="21"/>
        <v>0</v>
      </c>
      <c r="Q143" s="201">
        <v>2.6179999999999998E-2</v>
      </c>
      <c r="R143" s="201">
        <f t="shared" si="22"/>
        <v>0.15708</v>
      </c>
      <c r="S143" s="201">
        <v>0</v>
      </c>
      <c r="T143" s="202">
        <f t="shared" si="23"/>
        <v>0</v>
      </c>
      <c r="AR143" s="24" t="s">
        <v>222</v>
      </c>
      <c r="AT143" s="24" t="s">
        <v>143</v>
      </c>
      <c r="AU143" s="24" t="s">
        <v>82</v>
      </c>
      <c r="AY143" s="24" t="s">
        <v>140</v>
      </c>
      <c r="BE143" s="203">
        <f t="shared" si="24"/>
        <v>0</v>
      </c>
      <c r="BF143" s="203">
        <f t="shared" si="25"/>
        <v>0</v>
      </c>
      <c r="BG143" s="203">
        <f t="shared" si="26"/>
        <v>0</v>
      </c>
      <c r="BH143" s="203">
        <f t="shared" si="27"/>
        <v>0</v>
      </c>
      <c r="BI143" s="203">
        <f t="shared" si="28"/>
        <v>0</v>
      </c>
      <c r="BJ143" s="24" t="s">
        <v>80</v>
      </c>
      <c r="BK143" s="203">
        <f t="shared" si="29"/>
        <v>0</v>
      </c>
      <c r="BL143" s="24" t="s">
        <v>222</v>
      </c>
      <c r="BM143" s="24" t="s">
        <v>847</v>
      </c>
    </row>
    <row r="144" spans="2:65" s="1" customFormat="1" ht="38.25" customHeight="1">
      <c r="B144" s="41"/>
      <c r="C144" s="192" t="s">
        <v>848</v>
      </c>
      <c r="D144" s="192" t="s">
        <v>143</v>
      </c>
      <c r="E144" s="193" t="s">
        <v>849</v>
      </c>
      <c r="F144" s="194" t="s">
        <v>850</v>
      </c>
      <c r="G144" s="195" t="s">
        <v>406</v>
      </c>
      <c r="H144" s="196">
        <v>1</v>
      </c>
      <c r="I144" s="197"/>
      <c r="J144" s="198">
        <f t="shared" si="20"/>
        <v>0</v>
      </c>
      <c r="K144" s="194" t="s">
        <v>147</v>
      </c>
      <c r="L144" s="61"/>
      <c r="M144" s="199" t="s">
        <v>21</v>
      </c>
      <c r="N144" s="200" t="s">
        <v>43</v>
      </c>
      <c r="O144" s="42"/>
      <c r="P144" s="201">
        <f t="shared" si="21"/>
        <v>0</v>
      </c>
      <c r="Q144" s="201">
        <v>1.8780000000000002E-2</v>
      </c>
      <c r="R144" s="201">
        <f t="shared" si="22"/>
        <v>1.8780000000000002E-2</v>
      </c>
      <c r="S144" s="201">
        <v>0</v>
      </c>
      <c r="T144" s="202">
        <f t="shared" si="23"/>
        <v>0</v>
      </c>
      <c r="AR144" s="24" t="s">
        <v>222</v>
      </c>
      <c r="AT144" s="24" t="s">
        <v>143</v>
      </c>
      <c r="AU144" s="24" t="s">
        <v>82</v>
      </c>
      <c r="AY144" s="24" t="s">
        <v>140</v>
      </c>
      <c r="BE144" s="203">
        <f t="shared" si="24"/>
        <v>0</v>
      </c>
      <c r="BF144" s="203">
        <f t="shared" si="25"/>
        <v>0</v>
      </c>
      <c r="BG144" s="203">
        <f t="shared" si="26"/>
        <v>0</v>
      </c>
      <c r="BH144" s="203">
        <f t="shared" si="27"/>
        <v>0</v>
      </c>
      <c r="BI144" s="203">
        <f t="shared" si="28"/>
        <v>0</v>
      </c>
      <c r="BJ144" s="24" t="s">
        <v>80</v>
      </c>
      <c r="BK144" s="203">
        <f t="shared" si="29"/>
        <v>0</v>
      </c>
      <c r="BL144" s="24" t="s">
        <v>222</v>
      </c>
      <c r="BM144" s="24" t="s">
        <v>851</v>
      </c>
    </row>
    <row r="145" spans="2:65" s="1" customFormat="1" ht="16.5" customHeight="1">
      <c r="B145" s="41"/>
      <c r="C145" s="192" t="s">
        <v>852</v>
      </c>
      <c r="D145" s="192" t="s">
        <v>143</v>
      </c>
      <c r="E145" s="193" t="s">
        <v>853</v>
      </c>
      <c r="F145" s="194" t="s">
        <v>854</v>
      </c>
      <c r="G145" s="195" t="s">
        <v>406</v>
      </c>
      <c r="H145" s="196">
        <v>1</v>
      </c>
      <c r="I145" s="197"/>
      <c r="J145" s="198">
        <f t="shared" si="20"/>
        <v>0</v>
      </c>
      <c r="K145" s="194" t="s">
        <v>147</v>
      </c>
      <c r="L145" s="61"/>
      <c r="M145" s="199" t="s">
        <v>21</v>
      </c>
      <c r="N145" s="200" t="s">
        <v>43</v>
      </c>
      <c r="O145" s="42"/>
      <c r="P145" s="201">
        <f t="shared" si="21"/>
        <v>0</v>
      </c>
      <c r="Q145" s="201">
        <v>1.4500000000000001E-2</v>
      </c>
      <c r="R145" s="201">
        <f t="shared" si="22"/>
        <v>1.4500000000000001E-2</v>
      </c>
      <c r="S145" s="201">
        <v>0</v>
      </c>
      <c r="T145" s="202">
        <f t="shared" si="23"/>
        <v>0</v>
      </c>
      <c r="AR145" s="24" t="s">
        <v>222</v>
      </c>
      <c r="AT145" s="24" t="s">
        <v>143</v>
      </c>
      <c r="AU145" s="24" t="s">
        <v>82</v>
      </c>
      <c r="AY145" s="24" t="s">
        <v>140</v>
      </c>
      <c r="BE145" s="203">
        <f t="shared" si="24"/>
        <v>0</v>
      </c>
      <c r="BF145" s="203">
        <f t="shared" si="25"/>
        <v>0</v>
      </c>
      <c r="BG145" s="203">
        <f t="shared" si="26"/>
        <v>0</v>
      </c>
      <c r="BH145" s="203">
        <f t="shared" si="27"/>
        <v>0</v>
      </c>
      <c r="BI145" s="203">
        <f t="shared" si="28"/>
        <v>0</v>
      </c>
      <c r="BJ145" s="24" t="s">
        <v>80</v>
      </c>
      <c r="BK145" s="203">
        <f t="shared" si="29"/>
        <v>0</v>
      </c>
      <c r="BL145" s="24" t="s">
        <v>222</v>
      </c>
      <c r="BM145" s="24" t="s">
        <v>855</v>
      </c>
    </row>
    <row r="146" spans="2:65" s="1" customFormat="1" ht="25.5" customHeight="1">
      <c r="B146" s="41"/>
      <c r="C146" s="192" t="s">
        <v>856</v>
      </c>
      <c r="D146" s="192" t="s">
        <v>143</v>
      </c>
      <c r="E146" s="193" t="s">
        <v>857</v>
      </c>
      <c r="F146" s="194" t="s">
        <v>858</v>
      </c>
      <c r="G146" s="195" t="s">
        <v>406</v>
      </c>
      <c r="H146" s="196">
        <v>7</v>
      </c>
      <c r="I146" s="197"/>
      <c r="J146" s="198">
        <f t="shared" si="20"/>
        <v>0</v>
      </c>
      <c r="K146" s="194" t="s">
        <v>147</v>
      </c>
      <c r="L146" s="61"/>
      <c r="M146" s="199" t="s">
        <v>21</v>
      </c>
      <c r="N146" s="200" t="s">
        <v>43</v>
      </c>
      <c r="O146" s="42"/>
      <c r="P146" s="201">
        <f t="shared" si="21"/>
        <v>0</v>
      </c>
      <c r="Q146" s="201">
        <v>5.1999999999999995E-4</v>
      </c>
      <c r="R146" s="201">
        <f t="shared" si="22"/>
        <v>3.6399999999999996E-3</v>
      </c>
      <c r="S146" s="201">
        <v>0</v>
      </c>
      <c r="T146" s="202">
        <f t="shared" si="23"/>
        <v>0</v>
      </c>
      <c r="AR146" s="24" t="s">
        <v>222</v>
      </c>
      <c r="AT146" s="24" t="s">
        <v>143</v>
      </c>
      <c r="AU146" s="24" t="s">
        <v>82</v>
      </c>
      <c r="AY146" s="24" t="s">
        <v>140</v>
      </c>
      <c r="BE146" s="203">
        <f t="shared" si="24"/>
        <v>0</v>
      </c>
      <c r="BF146" s="203">
        <f t="shared" si="25"/>
        <v>0</v>
      </c>
      <c r="BG146" s="203">
        <f t="shared" si="26"/>
        <v>0</v>
      </c>
      <c r="BH146" s="203">
        <f t="shared" si="27"/>
        <v>0</v>
      </c>
      <c r="BI146" s="203">
        <f t="shared" si="28"/>
        <v>0</v>
      </c>
      <c r="BJ146" s="24" t="s">
        <v>80</v>
      </c>
      <c r="BK146" s="203">
        <f t="shared" si="29"/>
        <v>0</v>
      </c>
      <c r="BL146" s="24" t="s">
        <v>222</v>
      </c>
      <c r="BM146" s="24" t="s">
        <v>859</v>
      </c>
    </row>
    <row r="147" spans="2:65" s="1" customFormat="1" ht="16.5" customHeight="1">
      <c r="B147" s="41"/>
      <c r="C147" s="192" t="s">
        <v>860</v>
      </c>
      <c r="D147" s="192" t="s">
        <v>143</v>
      </c>
      <c r="E147" s="193" t="s">
        <v>861</v>
      </c>
      <c r="F147" s="194" t="s">
        <v>862</v>
      </c>
      <c r="G147" s="195" t="s">
        <v>406</v>
      </c>
      <c r="H147" s="196">
        <v>5</v>
      </c>
      <c r="I147" s="197"/>
      <c r="J147" s="198">
        <f t="shared" si="20"/>
        <v>0</v>
      </c>
      <c r="K147" s="194" t="s">
        <v>147</v>
      </c>
      <c r="L147" s="61"/>
      <c r="M147" s="199" t="s">
        <v>21</v>
      </c>
      <c r="N147" s="200" t="s">
        <v>43</v>
      </c>
      <c r="O147" s="42"/>
      <c r="P147" s="201">
        <f t="shared" si="21"/>
        <v>0</v>
      </c>
      <c r="Q147" s="201">
        <v>5.1999999999999995E-4</v>
      </c>
      <c r="R147" s="201">
        <f t="shared" si="22"/>
        <v>2.5999999999999999E-3</v>
      </c>
      <c r="S147" s="201">
        <v>0</v>
      </c>
      <c r="T147" s="202">
        <f t="shared" si="23"/>
        <v>0</v>
      </c>
      <c r="AR147" s="24" t="s">
        <v>222</v>
      </c>
      <c r="AT147" s="24" t="s">
        <v>143</v>
      </c>
      <c r="AU147" s="24" t="s">
        <v>82</v>
      </c>
      <c r="AY147" s="24" t="s">
        <v>140</v>
      </c>
      <c r="BE147" s="203">
        <f t="shared" si="24"/>
        <v>0</v>
      </c>
      <c r="BF147" s="203">
        <f t="shared" si="25"/>
        <v>0</v>
      </c>
      <c r="BG147" s="203">
        <f t="shared" si="26"/>
        <v>0</v>
      </c>
      <c r="BH147" s="203">
        <f t="shared" si="27"/>
        <v>0</v>
      </c>
      <c r="BI147" s="203">
        <f t="shared" si="28"/>
        <v>0</v>
      </c>
      <c r="BJ147" s="24" t="s">
        <v>80</v>
      </c>
      <c r="BK147" s="203">
        <f t="shared" si="29"/>
        <v>0</v>
      </c>
      <c r="BL147" s="24" t="s">
        <v>222</v>
      </c>
      <c r="BM147" s="24" t="s">
        <v>863</v>
      </c>
    </row>
    <row r="148" spans="2:65" s="1" customFormat="1" ht="16.5" customHeight="1">
      <c r="B148" s="41"/>
      <c r="C148" s="192" t="s">
        <v>864</v>
      </c>
      <c r="D148" s="192" t="s">
        <v>143</v>
      </c>
      <c r="E148" s="193" t="s">
        <v>865</v>
      </c>
      <c r="F148" s="194" t="s">
        <v>866</v>
      </c>
      <c r="G148" s="195" t="s">
        <v>406</v>
      </c>
      <c r="H148" s="196">
        <v>3</v>
      </c>
      <c r="I148" s="197"/>
      <c r="J148" s="198">
        <f t="shared" si="20"/>
        <v>0</v>
      </c>
      <c r="K148" s="194" t="s">
        <v>147</v>
      </c>
      <c r="L148" s="61"/>
      <c r="M148" s="199" t="s">
        <v>21</v>
      </c>
      <c r="N148" s="200" t="s">
        <v>43</v>
      </c>
      <c r="O148" s="42"/>
      <c r="P148" s="201">
        <f t="shared" si="21"/>
        <v>0</v>
      </c>
      <c r="Q148" s="201">
        <v>5.1999999999999995E-4</v>
      </c>
      <c r="R148" s="201">
        <f t="shared" si="22"/>
        <v>1.5599999999999998E-3</v>
      </c>
      <c r="S148" s="201">
        <v>0</v>
      </c>
      <c r="T148" s="202">
        <f t="shared" si="23"/>
        <v>0</v>
      </c>
      <c r="AR148" s="24" t="s">
        <v>222</v>
      </c>
      <c r="AT148" s="24" t="s">
        <v>143</v>
      </c>
      <c r="AU148" s="24" t="s">
        <v>82</v>
      </c>
      <c r="AY148" s="24" t="s">
        <v>140</v>
      </c>
      <c r="BE148" s="203">
        <f t="shared" si="24"/>
        <v>0</v>
      </c>
      <c r="BF148" s="203">
        <f t="shared" si="25"/>
        <v>0</v>
      </c>
      <c r="BG148" s="203">
        <f t="shared" si="26"/>
        <v>0</v>
      </c>
      <c r="BH148" s="203">
        <f t="shared" si="27"/>
        <v>0</v>
      </c>
      <c r="BI148" s="203">
        <f t="shared" si="28"/>
        <v>0</v>
      </c>
      <c r="BJ148" s="24" t="s">
        <v>80</v>
      </c>
      <c r="BK148" s="203">
        <f t="shared" si="29"/>
        <v>0</v>
      </c>
      <c r="BL148" s="24" t="s">
        <v>222</v>
      </c>
      <c r="BM148" s="24" t="s">
        <v>867</v>
      </c>
    </row>
    <row r="149" spans="2:65" s="1" customFormat="1" ht="16.5" customHeight="1">
      <c r="B149" s="41"/>
      <c r="C149" s="192" t="s">
        <v>868</v>
      </c>
      <c r="D149" s="192" t="s">
        <v>143</v>
      </c>
      <c r="E149" s="193" t="s">
        <v>869</v>
      </c>
      <c r="F149" s="194" t="s">
        <v>870</v>
      </c>
      <c r="G149" s="195" t="s">
        <v>406</v>
      </c>
      <c r="H149" s="196">
        <v>1</v>
      </c>
      <c r="I149" s="197"/>
      <c r="J149" s="198">
        <f t="shared" si="20"/>
        <v>0</v>
      </c>
      <c r="K149" s="194" t="s">
        <v>147</v>
      </c>
      <c r="L149" s="61"/>
      <c r="M149" s="199" t="s">
        <v>21</v>
      </c>
      <c r="N149" s="200" t="s">
        <v>43</v>
      </c>
      <c r="O149" s="42"/>
      <c r="P149" s="201">
        <f t="shared" si="21"/>
        <v>0</v>
      </c>
      <c r="Q149" s="201">
        <v>8.0000000000000004E-4</v>
      </c>
      <c r="R149" s="201">
        <f t="shared" si="22"/>
        <v>8.0000000000000004E-4</v>
      </c>
      <c r="S149" s="201">
        <v>0</v>
      </c>
      <c r="T149" s="202">
        <f t="shared" si="23"/>
        <v>0</v>
      </c>
      <c r="AR149" s="24" t="s">
        <v>222</v>
      </c>
      <c r="AT149" s="24" t="s">
        <v>143</v>
      </c>
      <c r="AU149" s="24" t="s">
        <v>82</v>
      </c>
      <c r="AY149" s="24" t="s">
        <v>140</v>
      </c>
      <c r="BE149" s="203">
        <f t="shared" si="24"/>
        <v>0</v>
      </c>
      <c r="BF149" s="203">
        <f t="shared" si="25"/>
        <v>0</v>
      </c>
      <c r="BG149" s="203">
        <f t="shared" si="26"/>
        <v>0</v>
      </c>
      <c r="BH149" s="203">
        <f t="shared" si="27"/>
        <v>0</v>
      </c>
      <c r="BI149" s="203">
        <f t="shared" si="28"/>
        <v>0</v>
      </c>
      <c r="BJ149" s="24" t="s">
        <v>80</v>
      </c>
      <c r="BK149" s="203">
        <f t="shared" si="29"/>
        <v>0</v>
      </c>
      <c r="BL149" s="24" t="s">
        <v>222</v>
      </c>
      <c r="BM149" s="24" t="s">
        <v>871</v>
      </c>
    </row>
    <row r="150" spans="2:65" s="1" customFormat="1" ht="16.5" customHeight="1">
      <c r="B150" s="41"/>
      <c r="C150" s="192" t="s">
        <v>872</v>
      </c>
      <c r="D150" s="192" t="s">
        <v>143</v>
      </c>
      <c r="E150" s="193" t="s">
        <v>421</v>
      </c>
      <c r="F150" s="194" t="s">
        <v>422</v>
      </c>
      <c r="G150" s="195" t="s">
        <v>406</v>
      </c>
      <c r="H150" s="196">
        <v>1</v>
      </c>
      <c r="I150" s="197"/>
      <c r="J150" s="198">
        <f t="shared" si="20"/>
        <v>0</v>
      </c>
      <c r="K150" s="194" t="s">
        <v>147</v>
      </c>
      <c r="L150" s="61"/>
      <c r="M150" s="199" t="s">
        <v>21</v>
      </c>
      <c r="N150" s="200" t="s">
        <v>43</v>
      </c>
      <c r="O150" s="42"/>
      <c r="P150" s="201">
        <f t="shared" si="21"/>
        <v>0</v>
      </c>
      <c r="Q150" s="201">
        <v>1.2999999999999999E-3</v>
      </c>
      <c r="R150" s="201">
        <f t="shared" si="22"/>
        <v>1.2999999999999999E-3</v>
      </c>
      <c r="S150" s="201">
        <v>0</v>
      </c>
      <c r="T150" s="202">
        <f t="shared" si="23"/>
        <v>0</v>
      </c>
      <c r="AR150" s="24" t="s">
        <v>222</v>
      </c>
      <c r="AT150" s="24" t="s">
        <v>143</v>
      </c>
      <c r="AU150" s="24" t="s">
        <v>82</v>
      </c>
      <c r="AY150" s="24" t="s">
        <v>140</v>
      </c>
      <c r="BE150" s="203">
        <f t="shared" si="24"/>
        <v>0</v>
      </c>
      <c r="BF150" s="203">
        <f t="shared" si="25"/>
        <v>0</v>
      </c>
      <c r="BG150" s="203">
        <f t="shared" si="26"/>
        <v>0</v>
      </c>
      <c r="BH150" s="203">
        <f t="shared" si="27"/>
        <v>0</v>
      </c>
      <c r="BI150" s="203">
        <f t="shared" si="28"/>
        <v>0</v>
      </c>
      <c r="BJ150" s="24" t="s">
        <v>80</v>
      </c>
      <c r="BK150" s="203">
        <f t="shared" si="29"/>
        <v>0</v>
      </c>
      <c r="BL150" s="24" t="s">
        <v>222</v>
      </c>
      <c r="BM150" s="24" t="s">
        <v>873</v>
      </c>
    </row>
    <row r="151" spans="2:65" s="1" customFormat="1" ht="25.5" customHeight="1">
      <c r="B151" s="41"/>
      <c r="C151" s="192" t="s">
        <v>874</v>
      </c>
      <c r="D151" s="192" t="s">
        <v>143</v>
      </c>
      <c r="E151" s="193" t="s">
        <v>425</v>
      </c>
      <c r="F151" s="194" t="s">
        <v>426</v>
      </c>
      <c r="G151" s="195" t="s">
        <v>406</v>
      </c>
      <c r="H151" s="196">
        <v>1</v>
      </c>
      <c r="I151" s="197"/>
      <c r="J151" s="198">
        <f t="shared" si="20"/>
        <v>0</v>
      </c>
      <c r="K151" s="194" t="s">
        <v>147</v>
      </c>
      <c r="L151" s="61"/>
      <c r="M151" s="199" t="s">
        <v>21</v>
      </c>
      <c r="N151" s="200" t="s">
        <v>43</v>
      </c>
      <c r="O151" s="42"/>
      <c r="P151" s="201">
        <f t="shared" si="21"/>
        <v>0</v>
      </c>
      <c r="Q151" s="201">
        <v>8.4999999999999995E-4</v>
      </c>
      <c r="R151" s="201">
        <f t="shared" si="22"/>
        <v>8.4999999999999995E-4</v>
      </c>
      <c r="S151" s="201">
        <v>0</v>
      </c>
      <c r="T151" s="202">
        <f t="shared" si="23"/>
        <v>0</v>
      </c>
      <c r="AR151" s="24" t="s">
        <v>222</v>
      </c>
      <c r="AT151" s="24" t="s">
        <v>143</v>
      </c>
      <c r="AU151" s="24" t="s">
        <v>82</v>
      </c>
      <c r="AY151" s="24" t="s">
        <v>140</v>
      </c>
      <c r="BE151" s="203">
        <f t="shared" si="24"/>
        <v>0</v>
      </c>
      <c r="BF151" s="203">
        <f t="shared" si="25"/>
        <v>0</v>
      </c>
      <c r="BG151" s="203">
        <f t="shared" si="26"/>
        <v>0</v>
      </c>
      <c r="BH151" s="203">
        <f t="shared" si="27"/>
        <v>0</v>
      </c>
      <c r="BI151" s="203">
        <f t="shared" si="28"/>
        <v>0</v>
      </c>
      <c r="BJ151" s="24" t="s">
        <v>80</v>
      </c>
      <c r="BK151" s="203">
        <f t="shared" si="29"/>
        <v>0</v>
      </c>
      <c r="BL151" s="24" t="s">
        <v>222</v>
      </c>
      <c r="BM151" s="24" t="s">
        <v>875</v>
      </c>
    </row>
    <row r="152" spans="2:65" s="1" customFormat="1" ht="16.5" customHeight="1">
      <c r="B152" s="41"/>
      <c r="C152" s="237" t="s">
        <v>876</v>
      </c>
      <c r="D152" s="237" t="s">
        <v>290</v>
      </c>
      <c r="E152" s="238" t="s">
        <v>877</v>
      </c>
      <c r="F152" s="239" t="s">
        <v>878</v>
      </c>
      <c r="G152" s="240" t="s">
        <v>250</v>
      </c>
      <c r="H152" s="241">
        <v>6</v>
      </c>
      <c r="I152" s="242"/>
      <c r="J152" s="243">
        <f t="shared" si="20"/>
        <v>0</v>
      </c>
      <c r="K152" s="239" t="s">
        <v>147</v>
      </c>
      <c r="L152" s="244"/>
      <c r="M152" s="245" t="s">
        <v>21</v>
      </c>
      <c r="N152" s="246" t="s">
        <v>43</v>
      </c>
      <c r="O152" s="42"/>
      <c r="P152" s="201">
        <f t="shared" si="21"/>
        <v>0</v>
      </c>
      <c r="Q152" s="201">
        <v>1E-3</v>
      </c>
      <c r="R152" s="201">
        <f t="shared" si="22"/>
        <v>6.0000000000000001E-3</v>
      </c>
      <c r="S152" s="201">
        <v>0</v>
      </c>
      <c r="T152" s="202">
        <f t="shared" si="23"/>
        <v>0</v>
      </c>
      <c r="AR152" s="24" t="s">
        <v>182</v>
      </c>
      <c r="AT152" s="24" t="s">
        <v>290</v>
      </c>
      <c r="AU152" s="24" t="s">
        <v>82</v>
      </c>
      <c r="AY152" s="24" t="s">
        <v>140</v>
      </c>
      <c r="BE152" s="203">
        <f t="shared" si="24"/>
        <v>0</v>
      </c>
      <c r="BF152" s="203">
        <f t="shared" si="25"/>
        <v>0</v>
      </c>
      <c r="BG152" s="203">
        <f t="shared" si="26"/>
        <v>0</v>
      </c>
      <c r="BH152" s="203">
        <f t="shared" si="27"/>
        <v>0</v>
      </c>
      <c r="BI152" s="203">
        <f t="shared" si="28"/>
        <v>0</v>
      </c>
      <c r="BJ152" s="24" t="s">
        <v>80</v>
      </c>
      <c r="BK152" s="203">
        <f t="shared" si="29"/>
        <v>0</v>
      </c>
      <c r="BL152" s="24" t="s">
        <v>148</v>
      </c>
      <c r="BM152" s="24" t="s">
        <v>879</v>
      </c>
    </row>
    <row r="153" spans="2:65" s="1" customFormat="1" ht="25.5" customHeight="1">
      <c r="B153" s="41"/>
      <c r="C153" s="192" t="s">
        <v>880</v>
      </c>
      <c r="D153" s="192" t="s">
        <v>143</v>
      </c>
      <c r="E153" s="193" t="s">
        <v>881</v>
      </c>
      <c r="F153" s="194" t="s">
        <v>882</v>
      </c>
      <c r="G153" s="195" t="s">
        <v>406</v>
      </c>
      <c r="H153" s="196">
        <v>1</v>
      </c>
      <c r="I153" s="197"/>
      <c r="J153" s="198">
        <f t="shared" si="20"/>
        <v>0</v>
      </c>
      <c r="K153" s="194" t="s">
        <v>147</v>
      </c>
      <c r="L153" s="61"/>
      <c r="M153" s="199" t="s">
        <v>21</v>
      </c>
      <c r="N153" s="200" t="s">
        <v>43</v>
      </c>
      <c r="O153" s="42"/>
      <c r="P153" s="201">
        <f t="shared" si="21"/>
        <v>0</v>
      </c>
      <c r="Q153" s="201">
        <v>0</v>
      </c>
      <c r="R153" s="201">
        <f t="shared" si="22"/>
        <v>0</v>
      </c>
      <c r="S153" s="201">
        <v>1.8800000000000001E-2</v>
      </c>
      <c r="T153" s="202">
        <f t="shared" si="23"/>
        <v>1.8800000000000001E-2</v>
      </c>
      <c r="AR153" s="24" t="s">
        <v>222</v>
      </c>
      <c r="AT153" s="24" t="s">
        <v>143</v>
      </c>
      <c r="AU153" s="24" t="s">
        <v>82</v>
      </c>
      <c r="AY153" s="24" t="s">
        <v>140</v>
      </c>
      <c r="BE153" s="203">
        <f t="shared" si="24"/>
        <v>0</v>
      </c>
      <c r="BF153" s="203">
        <f t="shared" si="25"/>
        <v>0</v>
      </c>
      <c r="BG153" s="203">
        <f t="shared" si="26"/>
        <v>0</v>
      </c>
      <c r="BH153" s="203">
        <f t="shared" si="27"/>
        <v>0</v>
      </c>
      <c r="BI153" s="203">
        <f t="shared" si="28"/>
        <v>0</v>
      </c>
      <c r="BJ153" s="24" t="s">
        <v>80</v>
      </c>
      <c r="BK153" s="203">
        <f t="shared" si="29"/>
        <v>0</v>
      </c>
      <c r="BL153" s="24" t="s">
        <v>222</v>
      </c>
      <c r="BM153" s="24" t="s">
        <v>883</v>
      </c>
    </row>
    <row r="154" spans="2:65" s="1" customFormat="1" ht="25.5" customHeight="1">
      <c r="B154" s="41"/>
      <c r="C154" s="192" t="s">
        <v>884</v>
      </c>
      <c r="D154" s="192" t="s">
        <v>143</v>
      </c>
      <c r="E154" s="193" t="s">
        <v>885</v>
      </c>
      <c r="F154" s="194" t="s">
        <v>886</v>
      </c>
      <c r="G154" s="195" t="s">
        <v>406</v>
      </c>
      <c r="H154" s="196">
        <v>1</v>
      </c>
      <c r="I154" s="197"/>
      <c r="J154" s="198">
        <f t="shared" si="20"/>
        <v>0</v>
      </c>
      <c r="K154" s="194" t="s">
        <v>147</v>
      </c>
      <c r="L154" s="61"/>
      <c r="M154" s="199" t="s">
        <v>21</v>
      </c>
      <c r="N154" s="200" t="s">
        <v>43</v>
      </c>
      <c r="O154" s="42"/>
      <c r="P154" s="201">
        <f t="shared" si="21"/>
        <v>0</v>
      </c>
      <c r="Q154" s="201">
        <v>1.47E-2</v>
      </c>
      <c r="R154" s="201">
        <f t="shared" si="22"/>
        <v>1.47E-2</v>
      </c>
      <c r="S154" s="201">
        <v>0</v>
      </c>
      <c r="T154" s="202">
        <f t="shared" si="23"/>
        <v>0</v>
      </c>
      <c r="AR154" s="24" t="s">
        <v>222</v>
      </c>
      <c r="AT154" s="24" t="s">
        <v>143</v>
      </c>
      <c r="AU154" s="24" t="s">
        <v>82</v>
      </c>
      <c r="AY154" s="24" t="s">
        <v>140</v>
      </c>
      <c r="BE154" s="203">
        <f t="shared" si="24"/>
        <v>0</v>
      </c>
      <c r="BF154" s="203">
        <f t="shared" si="25"/>
        <v>0</v>
      </c>
      <c r="BG154" s="203">
        <f t="shared" si="26"/>
        <v>0</v>
      </c>
      <c r="BH154" s="203">
        <f t="shared" si="27"/>
        <v>0</v>
      </c>
      <c r="BI154" s="203">
        <f t="shared" si="28"/>
        <v>0</v>
      </c>
      <c r="BJ154" s="24" t="s">
        <v>80</v>
      </c>
      <c r="BK154" s="203">
        <f t="shared" si="29"/>
        <v>0</v>
      </c>
      <c r="BL154" s="24" t="s">
        <v>222</v>
      </c>
      <c r="BM154" s="24" t="s">
        <v>887</v>
      </c>
    </row>
    <row r="155" spans="2:65" s="1" customFormat="1" ht="16.5" customHeight="1">
      <c r="B155" s="41"/>
      <c r="C155" s="192" t="s">
        <v>888</v>
      </c>
      <c r="D155" s="192" t="s">
        <v>143</v>
      </c>
      <c r="E155" s="193" t="s">
        <v>889</v>
      </c>
      <c r="F155" s="194" t="s">
        <v>890</v>
      </c>
      <c r="G155" s="195" t="s">
        <v>250</v>
      </c>
      <c r="H155" s="196">
        <v>10</v>
      </c>
      <c r="I155" s="197"/>
      <c r="J155" s="198">
        <f t="shared" si="20"/>
        <v>0</v>
      </c>
      <c r="K155" s="194" t="s">
        <v>147</v>
      </c>
      <c r="L155" s="61"/>
      <c r="M155" s="199" t="s">
        <v>21</v>
      </c>
      <c r="N155" s="200" t="s">
        <v>43</v>
      </c>
      <c r="O155" s="42"/>
      <c r="P155" s="201">
        <f t="shared" si="21"/>
        <v>0</v>
      </c>
      <c r="Q155" s="201">
        <v>0</v>
      </c>
      <c r="R155" s="201">
        <f t="shared" si="22"/>
        <v>0</v>
      </c>
      <c r="S155" s="201">
        <v>4.8999999999999998E-4</v>
      </c>
      <c r="T155" s="202">
        <f t="shared" si="23"/>
        <v>4.8999999999999998E-3</v>
      </c>
      <c r="AR155" s="24" t="s">
        <v>222</v>
      </c>
      <c r="AT155" s="24" t="s">
        <v>143</v>
      </c>
      <c r="AU155" s="24" t="s">
        <v>82</v>
      </c>
      <c r="AY155" s="24" t="s">
        <v>140</v>
      </c>
      <c r="BE155" s="203">
        <f t="shared" si="24"/>
        <v>0</v>
      </c>
      <c r="BF155" s="203">
        <f t="shared" si="25"/>
        <v>0</v>
      </c>
      <c r="BG155" s="203">
        <f t="shared" si="26"/>
        <v>0</v>
      </c>
      <c r="BH155" s="203">
        <f t="shared" si="27"/>
        <v>0</v>
      </c>
      <c r="BI155" s="203">
        <f t="shared" si="28"/>
        <v>0</v>
      </c>
      <c r="BJ155" s="24" t="s">
        <v>80</v>
      </c>
      <c r="BK155" s="203">
        <f t="shared" si="29"/>
        <v>0</v>
      </c>
      <c r="BL155" s="24" t="s">
        <v>222</v>
      </c>
      <c r="BM155" s="24" t="s">
        <v>891</v>
      </c>
    </row>
    <row r="156" spans="2:65" s="1" customFormat="1" ht="16.5" customHeight="1">
      <c r="B156" s="41"/>
      <c r="C156" s="192" t="s">
        <v>892</v>
      </c>
      <c r="D156" s="192" t="s">
        <v>143</v>
      </c>
      <c r="E156" s="193" t="s">
        <v>893</v>
      </c>
      <c r="F156" s="194" t="s">
        <v>894</v>
      </c>
      <c r="G156" s="195" t="s">
        <v>406</v>
      </c>
      <c r="H156" s="196">
        <v>21</v>
      </c>
      <c r="I156" s="197"/>
      <c r="J156" s="198">
        <f t="shared" si="20"/>
        <v>0</v>
      </c>
      <c r="K156" s="194" t="s">
        <v>147</v>
      </c>
      <c r="L156" s="61"/>
      <c r="M156" s="199" t="s">
        <v>21</v>
      </c>
      <c r="N156" s="200" t="s">
        <v>43</v>
      </c>
      <c r="O156" s="42"/>
      <c r="P156" s="201">
        <f t="shared" si="21"/>
        <v>0</v>
      </c>
      <c r="Q156" s="201">
        <v>2.9999999999999997E-4</v>
      </c>
      <c r="R156" s="201">
        <f t="shared" si="22"/>
        <v>6.2999999999999992E-3</v>
      </c>
      <c r="S156" s="201">
        <v>0</v>
      </c>
      <c r="T156" s="202">
        <f t="shared" si="23"/>
        <v>0</v>
      </c>
      <c r="AR156" s="24" t="s">
        <v>222</v>
      </c>
      <c r="AT156" s="24" t="s">
        <v>143</v>
      </c>
      <c r="AU156" s="24" t="s">
        <v>82</v>
      </c>
      <c r="AY156" s="24" t="s">
        <v>140</v>
      </c>
      <c r="BE156" s="203">
        <f t="shared" si="24"/>
        <v>0</v>
      </c>
      <c r="BF156" s="203">
        <f t="shared" si="25"/>
        <v>0</v>
      </c>
      <c r="BG156" s="203">
        <f t="shared" si="26"/>
        <v>0</v>
      </c>
      <c r="BH156" s="203">
        <f t="shared" si="27"/>
        <v>0</v>
      </c>
      <c r="BI156" s="203">
        <f t="shared" si="28"/>
        <v>0</v>
      </c>
      <c r="BJ156" s="24" t="s">
        <v>80</v>
      </c>
      <c r="BK156" s="203">
        <f t="shared" si="29"/>
        <v>0</v>
      </c>
      <c r="BL156" s="24" t="s">
        <v>222</v>
      </c>
      <c r="BM156" s="24" t="s">
        <v>895</v>
      </c>
    </row>
    <row r="157" spans="2:65" s="1" customFormat="1" ht="25.5" customHeight="1">
      <c r="B157" s="41"/>
      <c r="C157" s="192" t="s">
        <v>896</v>
      </c>
      <c r="D157" s="192" t="s">
        <v>143</v>
      </c>
      <c r="E157" s="193" t="s">
        <v>897</v>
      </c>
      <c r="F157" s="194" t="s">
        <v>898</v>
      </c>
      <c r="G157" s="195" t="s">
        <v>406</v>
      </c>
      <c r="H157" s="196">
        <v>3</v>
      </c>
      <c r="I157" s="197"/>
      <c r="J157" s="198">
        <f t="shared" si="20"/>
        <v>0</v>
      </c>
      <c r="K157" s="194" t="s">
        <v>147</v>
      </c>
      <c r="L157" s="61"/>
      <c r="M157" s="199" t="s">
        <v>21</v>
      </c>
      <c r="N157" s="200" t="s">
        <v>43</v>
      </c>
      <c r="O157" s="42"/>
      <c r="P157" s="201">
        <f t="shared" si="21"/>
        <v>0</v>
      </c>
      <c r="Q157" s="201">
        <v>9.0000000000000006E-5</v>
      </c>
      <c r="R157" s="201">
        <f t="shared" si="22"/>
        <v>2.7E-4</v>
      </c>
      <c r="S157" s="201">
        <v>0</v>
      </c>
      <c r="T157" s="202">
        <f t="shared" si="23"/>
        <v>0</v>
      </c>
      <c r="AR157" s="24" t="s">
        <v>222</v>
      </c>
      <c r="AT157" s="24" t="s">
        <v>143</v>
      </c>
      <c r="AU157" s="24" t="s">
        <v>82</v>
      </c>
      <c r="AY157" s="24" t="s">
        <v>140</v>
      </c>
      <c r="BE157" s="203">
        <f t="shared" si="24"/>
        <v>0</v>
      </c>
      <c r="BF157" s="203">
        <f t="shared" si="25"/>
        <v>0</v>
      </c>
      <c r="BG157" s="203">
        <f t="shared" si="26"/>
        <v>0</v>
      </c>
      <c r="BH157" s="203">
        <f t="shared" si="27"/>
        <v>0</v>
      </c>
      <c r="BI157" s="203">
        <f t="shared" si="28"/>
        <v>0</v>
      </c>
      <c r="BJ157" s="24" t="s">
        <v>80</v>
      </c>
      <c r="BK157" s="203">
        <f t="shared" si="29"/>
        <v>0</v>
      </c>
      <c r="BL157" s="24" t="s">
        <v>222</v>
      </c>
      <c r="BM157" s="24" t="s">
        <v>899</v>
      </c>
    </row>
    <row r="158" spans="2:65" s="1" customFormat="1" ht="16.5" customHeight="1">
      <c r="B158" s="41"/>
      <c r="C158" s="192" t="s">
        <v>900</v>
      </c>
      <c r="D158" s="192" t="s">
        <v>143</v>
      </c>
      <c r="E158" s="193" t="s">
        <v>901</v>
      </c>
      <c r="F158" s="194" t="s">
        <v>902</v>
      </c>
      <c r="G158" s="195" t="s">
        <v>406</v>
      </c>
      <c r="H158" s="196">
        <v>7</v>
      </c>
      <c r="I158" s="197"/>
      <c r="J158" s="198">
        <f t="shared" si="20"/>
        <v>0</v>
      </c>
      <c r="K158" s="194" t="s">
        <v>147</v>
      </c>
      <c r="L158" s="61"/>
      <c r="M158" s="199" t="s">
        <v>21</v>
      </c>
      <c r="N158" s="200" t="s">
        <v>43</v>
      </c>
      <c r="O158" s="42"/>
      <c r="P158" s="201">
        <f t="shared" si="21"/>
        <v>0</v>
      </c>
      <c r="Q158" s="201">
        <v>0</v>
      </c>
      <c r="R158" s="201">
        <f t="shared" si="22"/>
        <v>0</v>
      </c>
      <c r="S158" s="201">
        <v>1.56E-3</v>
      </c>
      <c r="T158" s="202">
        <f t="shared" si="23"/>
        <v>1.0919999999999999E-2</v>
      </c>
      <c r="AR158" s="24" t="s">
        <v>222</v>
      </c>
      <c r="AT158" s="24" t="s">
        <v>143</v>
      </c>
      <c r="AU158" s="24" t="s">
        <v>82</v>
      </c>
      <c r="AY158" s="24" t="s">
        <v>140</v>
      </c>
      <c r="BE158" s="203">
        <f t="shared" si="24"/>
        <v>0</v>
      </c>
      <c r="BF158" s="203">
        <f t="shared" si="25"/>
        <v>0</v>
      </c>
      <c r="BG158" s="203">
        <f t="shared" si="26"/>
        <v>0</v>
      </c>
      <c r="BH158" s="203">
        <f t="shared" si="27"/>
        <v>0</v>
      </c>
      <c r="BI158" s="203">
        <f t="shared" si="28"/>
        <v>0</v>
      </c>
      <c r="BJ158" s="24" t="s">
        <v>80</v>
      </c>
      <c r="BK158" s="203">
        <f t="shared" si="29"/>
        <v>0</v>
      </c>
      <c r="BL158" s="24" t="s">
        <v>222</v>
      </c>
      <c r="BM158" s="24" t="s">
        <v>903</v>
      </c>
    </row>
    <row r="159" spans="2:65" s="1" customFormat="1" ht="25.5" customHeight="1">
      <c r="B159" s="41"/>
      <c r="C159" s="192" t="s">
        <v>904</v>
      </c>
      <c r="D159" s="192" t="s">
        <v>143</v>
      </c>
      <c r="E159" s="193" t="s">
        <v>905</v>
      </c>
      <c r="F159" s="194" t="s">
        <v>906</v>
      </c>
      <c r="G159" s="195" t="s">
        <v>406</v>
      </c>
      <c r="H159" s="196">
        <v>1</v>
      </c>
      <c r="I159" s="197"/>
      <c r="J159" s="198">
        <f t="shared" si="20"/>
        <v>0</v>
      </c>
      <c r="K159" s="194" t="s">
        <v>147</v>
      </c>
      <c r="L159" s="61"/>
      <c r="M159" s="199" t="s">
        <v>21</v>
      </c>
      <c r="N159" s="200" t="s">
        <v>43</v>
      </c>
      <c r="O159" s="42"/>
      <c r="P159" s="201">
        <f t="shared" si="21"/>
        <v>0</v>
      </c>
      <c r="Q159" s="201">
        <v>1.9599999999999999E-3</v>
      </c>
      <c r="R159" s="201">
        <f t="shared" si="22"/>
        <v>1.9599999999999999E-3</v>
      </c>
      <c r="S159" s="201">
        <v>0</v>
      </c>
      <c r="T159" s="202">
        <f t="shared" si="23"/>
        <v>0</v>
      </c>
      <c r="AR159" s="24" t="s">
        <v>222</v>
      </c>
      <c r="AT159" s="24" t="s">
        <v>143</v>
      </c>
      <c r="AU159" s="24" t="s">
        <v>82</v>
      </c>
      <c r="AY159" s="24" t="s">
        <v>140</v>
      </c>
      <c r="BE159" s="203">
        <f t="shared" si="24"/>
        <v>0</v>
      </c>
      <c r="BF159" s="203">
        <f t="shared" si="25"/>
        <v>0</v>
      </c>
      <c r="BG159" s="203">
        <f t="shared" si="26"/>
        <v>0</v>
      </c>
      <c r="BH159" s="203">
        <f t="shared" si="27"/>
        <v>0</v>
      </c>
      <c r="BI159" s="203">
        <f t="shared" si="28"/>
        <v>0</v>
      </c>
      <c r="BJ159" s="24" t="s">
        <v>80</v>
      </c>
      <c r="BK159" s="203">
        <f t="shared" si="29"/>
        <v>0</v>
      </c>
      <c r="BL159" s="24" t="s">
        <v>222</v>
      </c>
      <c r="BM159" s="24" t="s">
        <v>907</v>
      </c>
    </row>
    <row r="160" spans="2:65" s="1" customFormat="1" ht="16.5" customHeight="1">
      <c r="B160" s="41"/>
      <c r="C160" s="192" t="s">
        <v>908</v>
      </c>
      <c r="D160" s="192" t="s">
        <v>143</v>
      </c>
      <c r="E160" s="193" t="s">
        <v>909</v>
      </c>
      <c r="F160" s="194" t="s">
        <v>910</v>
      </c>
      <c r="G160" s="195" t="s">
        <v>406</v>
      </c>
      <c r="H160" s="196">
        <v>6</v>
      </c>
      <c r="I160" s="197"/>
      <c r="J160" s="198">
        <f t="shared" si="20"/>
        <v>0</v>
      </c>
      <c r="K160" s="194" t="s">
        <v>147</v>
      </c>
      <c r="L160" s="61"/>
      <c r="M160" s="199" t="s">
        <v>21</v>
      </c>
      <c r="N160" s="200" t="s">
        <v>43</v>
      </c>
      <c r="O160" s="42"/>
      <c r="P160" s="201">
        <f t="shared" si="21"/>
        <v>0</v>
      </c>
      <c r="Q160" s="201">
        <v>1.8E-3</v>
      </c>
      <c r="R160" s="201">
        <f t="shared" si="22"/>
        <v>1.0800000000000001E-2</v>
      </c>
      <c r="S160" s="201">
        <v>0</v>
      </c>
      <c r="T160" s="202">
        <f t="shared" si="23"/>
        <v>0</v>
      </c>
      <c r="AR160" s="24" t="s">
        <v>222</v>
      </c>
      <c r="AT160" s="24" t="s">
        <v>143</v>
      </c>
      <c r="AU160" s="24" t="s">
        <v>82</v>
      </c>
      <c r="AY160" s="24" t="s">
        <v>140</v>
      </c>
      <c r="BE160" s="203">
        <f t="shared" si="24"/>
        <v>0</v>
      </c>
      <c r="BF160" s="203">
        <f t="shared" si="25"/>
        <v>0</v>
      </c>
      <c r="BG160" s="203">
        <f t="shared" si="26"/>
        <v>0</v>
      </c>
      <c r="BH160" s="203">
        <f t="shared" si="27"/>
        <v>0</v>
      </c>
      <c r="BI160" s="203">
        <f t="shared" si="28"/>
        <v>0</v>
      </c>
      <c r="BJ160" s="24" t="s">
        <v>80</v>
      </c>
      <c r="BK160" s="203">
        <f t="shared" si="29"/>
        <v>0</v>
      </c>
      <c r="BL160" s="24" t="s">
        <v>222</v>
      </c>
      <c r="BM160" s="24" t="s">
        <v>911</v>
      </c>
    </row>
    <row r="161" spans="2:65" s="1" customFormat="1" ht="16.5" customHeight="1">
      <c r="B161" s="41"/>
      <c r="C161" s="192" t="s">
        <v>912</v>
      </c>
      <c r="D161" s="192" t="s">
        <v>143</v>
      </c>
      <c r="E161" s="193" t="s">
        <v>913</v>
      </c>
      <c r="F161" s="194" t="s">
        <v>914</v>
      </c>
      <c r="G161" s="195" t="s">
        <v>406</v>
      </c>
      <c r="H161" s="196">
        <v>1</v>
      </c>
      <c r="I161" s="197"/>
      <c r="J161" s="198">
        <f t="shared" si="20"/>
        <v>0</v>
      </c>
      <c r="K161" s="194" t="s">
        <v>147</v>
      </c>
      <c r="L161" s="61"/>
      <c r="M161" s="199" t="s">
        <v>21</v>
      </c>
      <c r="N161" s="200" t="s">
        <v>43</v>
      </c>
      <c r="O161" s="42"/>
      <c r="P161" s="201">
        <f t="shared" si="21"/>
        <v>0</v>
      </c>
      <c r="Q161" s="201">
        <v>1.8400000000000001E-3</v>
      </c>
      <c r="R161" s="201">
        <f t="shared" si="22"/>
        <v>1.8400000000000001E-3</v>
      </c>
      <c r="S161" s="201">
        <v>0</v>
      </c>
      <c r="T161" s="202">
        <f t="shared" si="23"/>
        <v>0</v>
      </c>
      <c r="AR161" s="24" t="s">
        <v>222</v>
      </c>
      <c r="AT161" s="24" t="s">
        <v>143</v>
      </c>
      <c r="AU161" s="24" t="s">
        <v>82</v>
      </c>
      <c r="AY161" s="24" t="s">
        <v>140</v>
      </c>
      <c r="BE161" s="203">
        <f t="shared" si="24"/>
        <v>0</v>
      </c>
      <c r="BF161" s="203">
        <f t="shared" si="25"/>
        <v>0</v>
      </c>
      <c r="BG161" s="203">
        <f t="shared" si="26"/>
        <v>0</v>
      </c>
      <c r="BH161" s="203">
        <f t="shared" si="27"/>
        <v>0</v>
      </c>
      <c r="BI161" s="203">
        <f t="shared" si="28"/>
        <v>0</v>
      </c>
      <c r="BJ161" s="24" t="s">
        <v>80</v>
      </c>
      <c r="BK161" s="203">
        <f t="shared" si="29"/>
        <v>0</v>
      </c>
      <c r="BL161" s="24" t="s">
        <v>222</v>
      </c>
      <c r="BM161" s="24" t="s">
        <v>915</v>
      </c>
    </row>
    <row r="162" spans="2:65" s="1" customFormat="1" ht="16.5" customHeight="1">
      <c r="B162" s="41"/>
      <c r="C162" s="192" t="s">
        <v>916</v>
      </c>
      <c r="D162" s="192" t="s">
        <v>143</v>
      </c>
      <c r="E162" s="193" t="s">
        <v>917</v>
      </c>
      <c r="F162" s="194" t="s">
        <v>918</v>
      </c>
      <c r="G162" s="195" t="s">
        <v>250</v>
      </c>
      <c r="H162" s="196">
        <v>1</v>
      </c>
      <c r="I162" s="197"/>
      <c r="J162" s="198">
        <f t="shared" si="20"/>
        <v>0</v>
      </c>
      <c r="K162" s="194" t="s">
        <v>147</v>
      </c>
      <c r="L162" s="61"/>
      <c r="M162" s="199" t="s">
        <v>21</v>
      </c>
      <c r="N162" s="200" t="s">
        <v>43</v>
      </c>
      <c r="O162" s="42"/>
      <c r="P162" s="201">
        <f t="shared" si="21"/>
        <v>0</v>
      </c>
      <c r="Q162" s="201">
        <v>4.0000000000000003E-5</v>
      </c>
      <c r="R162" s="201">
        <f t="shared" si="22"/>
        <v>4.0000000000000003E-5</v>
      </c>
      <c r="S162" s="201">
        <v>0</v>
      </c>
      <c r="T162" s="202">
        <f t="shared" si="23"/>
        <v>0</v>
      </c>
      <c r="AR162" s="24" t="s">
        <v>222</v>
      </c>
      <c r="AT162" s="24" t="s">
        <v>143</v>
      </c>
      <c r="AU162" s="24" t="s">
        <v>82</v>
      </c>
      <c r="AY162" s="24" t="s">
        <v>140</v>
      </c>
      <c r="BE162" s="203">
        <f t="shared" si="24"/>
        <v>0</v>
      </c>
      <c r="BF162" s="203">
        <f t="shared" si="25"/>
        <v>0</v>
      </c>
      <c r="BG162" s="203">
        <f t="shared" si="26"/>
        <v>0</v>
      </c>
      <c r="BH162" s="203">
        <f t="shared" si="27"/>
        <v>0</v>
      </c>
      <c r="BI162" s="203">
        <f t="shared" si="28"/>
        <v>0</v>
      </c>
      <c r="BJ162" s="24" t="s">
        <v>80</v>
      </c>
      <c r="BK162" s="203">
        <f t="shared" si="29"/>
        <v>0</v>
      </c>
      <c r="BL162" s="24" t="s">
        <v>222</v>
      </c>
      <c r="BM162" s="24" t="s">
        <v>919</v>
      </c>
    </row>
    <row r="163" spans="2:65" s="1" customFormat="1" ht="16.5" customHeight="1">
      <c r="B163" s="41"/>
      <c r="C163" s="237" t="s">
        <v>920</v>
      </c>
      <c r="D163" s="237" t="s">
        <v>290</v>
      </c>
      <c r="E163" s="238" t="s">
        <v>921</v>
      </c>
      <c r="F163" s="239" t="s">
        <v>922</v>
      </c>
      <c r="G163" s="240" t="s">
        <v>250</v>
      </c>
      <c r="H163" s="241">
        <v>1</v>
      </c>
      <c r="I163" s="242"/>
      <c r="J163" s="243">
        <f t="shared" si="20"/>
        <v>0</v>
      </c>
      <c r="K163" s="239" t="s">
        <v>147</v>
      </c>
      <c r="L163" s="244"/>
      <c r="M163" s="245" t="s">
        <v>21</v>
      </c>
      <c r="N163" s="246" t="s">
        <v>43</v>
      </c>
      <c r="O163" s="42"/>
      <c r="P163" s="201">
        <f t="shared" si="21"/>
        <v>0</v>
      </c>
      <c r="Q163" s="201">
        <v>1.5200000000000001E-3</v>
      </c>
      <c r="R163" s="201">
        <f t="shared" si="22"/>
        <v>1.5200000000000001E-3</v>
      </c>
      <c r="S163" s="201">
        <v>0</v>
      </c>
      <c r="T163" s="202">
        <f t="shared" si="23"/>
        <v>0</v>
      </c>
      <c r="AR163" s="24" t="s">
        <v>307</v>
      </c>
      <c r="AT163" s="24" t="s">
        <v>290</v>
      </c>
      <c r="AU163" s="24" t="s">
        <v>82</v>
      </c>
      <c r="AY163" s="24" t="s">
        <v>140</v>
      </c>
      <c r="BE163" s="203">
        <f t="shared" si="24"/>
        <v>0</v>
      </c>
      <c r="BF163" s="203">
        <f t="shared" si="25"/>
        <v>0</v>
      </c>
      <c r="BG163" s="203">
        <f t="shared" si="26"/>
        <v>0</v>
      </c>
      <c r="BH163" s="203">
        <f t="shared" si="27"/>
        <v>0</v>
      </c>
      <c r="BI163" s="203">
        <f t="shared" si="28"/>
        <v>0</v>
      </c>
      <c r="BJ163" s="24" t="s">
        <v>80</v>
      </c>
      <c r="BK163" s="203">
        <f t="shared" si="29"/>
        <v>0</v>
      </c>
      <c r="BL163" s="24" t="s">
        <v>222</v>
      </c>
      <c r="BM163" s="24" t="s">
        <v>923</v>
      </c>
    </row>
    <row r="164" spans="2:65" s="1" customFormat="1" ht="16.5" customHeight="1">
      <c r="B164" s="41"/>
      <c r="C164" s="192" t="s">
        <v>924</v>
      </c>
      <c r="D164" s="192" t="s">
        <v>143</v>
      </c>
      <c r="E164" s="193" t="s">
        <v>925</v>
      </c>
      <c r="F164" s="194" t="s">
        <v>926</v>
      </c>
      <c r="G164" s="195" t="s">
        <v>250</v>
      </c>
      <c r="H164" s="196">
        <v>14</v>
      </c>
      <c r="I164" s="197"/>
      <c r="J164" s="198">
        <f t="shared" si="20"/>
        <v>0</v>
      </c>
      <c r="K164" s="194" t="s">
        <v>147</v>
      </c>
      <c r="L164" s="61"/>
      <c r="M164" s="199" t="s">
        <v>21</v>
      </c>
      <c r="N164" s="200" t="s">
        <v>43</v>
      </c>
      <c r="O164" s="42"/>
      <c r="P164" s="201">
        <f t="shared" si="21"/>
        <v>0</v>
      </c>
      <c r="Q164" s="201">
        <v>0</v>
      </c>
      <c r="R164" s="201">
        <f t="shared" si="22"/>
        <v>0</v>
      </c>
      <c r="S164" s="201">
        <v>8.4999999999999995E-4</v>
      </c>
      <c r="T164" s="202">
        <f t="shared" si="23"/>
        <v>1.1899999999999999E-2</v>
      </c>
      <c r="AR164" s="24" t="s">
        <v>222</v>
      </c>
      <c r="AT164" s="24" t="s">
        <v>143</v>
      </c>
      <c r="AU164" s="24" t="s">
        <v>82</v>
      </c>
      <c r="AY164" s="24" t="s">
        <v>140</v>
      </c>
      <c r="BE164" s="203">
        <f t="shared" si="24"/>
        <v>0</v>
      </c>
      <c r="BF164" s="203">
        <f t="shared" si="25"/>
        <v>0</v>
      </c>
      <c r="BG164" s="203">
        <f t="shared" si="26"/>
        <v>0</v>
      </c>
      <c r="BH164" s="203">
        <f t="shared" si="27"/>
        <v>0</v>
      </c>
      <c r="BI164" s="203">
        <f t="shared" si="28"/>
        <v>0</v>
      </c>
      <c r="BJ164" s="24" t="s">
        <v>80</v>
      </c>
      <c r="BK164" s="203">
        <f t="shared" si="29"/>
        <v>0</v>
      </c>
      <c r="BL164" s="24" t="s">
        <v>222</v>
      </c>
      <c r="BM164" s="24" t="s">
        <v>927</v>
      </c>
    </row>
    <row r="165" spans="2:65" s="1" customFormat="1" ht="16.5" customHeight="1">
      <c r="B165" s="41"/>
      <c r="C165" s="192" t="s">
        <v>928</v>
      </c>
      <c r="D165" s="192" t="s">
        <v>143</v>
      </c>
      <c r="E165" s="193" t="s">
        <v>929</v>
      </c>
      <c r="F165" s="194" t="s">
        <v>930</v>
      </c>
      <c r="G165" s="195" t="s">
        <v>250</v>
      </c>
      <c r="H165" s="196">
        <v>6</v>
      </c>
      <c r="I165" s="197"/>
      <c r="J165" s="198">
        <f t="shared" si="20"/>
        <v>0</v>
      </c>
      <c r="K165" s="194" t="s">
        <v>147</v>
      </c>
      <c r="L165" s="61"/>
      <c r="M165" s="199" t="s">
        <v>21</v>
      </c>
      <c r="N165" s="200" t="s">
        <v>43</v>
      </c>
      <c r="O165" s="42"/>
      <c r="P165" s="201">
        <f t="shared" si="21"/>
        <v>0</v>
      </c>
      <c r="Q165" s="201">
        <v>2.3000000000000001E-4</v>
      </c>
      <c r="R165" s="201">
        <f t="shared" si="22"/>
        <v>1.3800000000000002E-3</v>
      </c>
      <c r="S165" s="201">
        <v>0</v>
      </c>
      <c r="T165" s="202">
        <f t="shared" si="23"/>
        <v>0</v>
      </c>
      <c r="AR165" s="24" t="s">
        <v>222</v>
      </c>
      <c r="AT165" s="24" t="s">
        <v>143</v>
      </c>
      <c r="AU165" s="24" t="s">
        <v>82</v>
      </c>
      <c r="AY165" s="24" t="s">
        <v>140</v>
      </c>
      <c r="BE165" s="203">
        <f t="shared" si="24"/>
        <v>0</v>
      </c>
      <c r="BF165" s="203">
        <f t="shared" si="25"/>
        <v>0</v>
      </c>
      <c r="BG165" s="203">
        <f t="shared" si="26"/>
        <v>0</v>
      </c>
      <c r="BH165" s="203">
        <f t="shared" si="27"/>
        <v>0</v>
      </c>
      <c r="BI165" s="203">
        <f t="shared" si="28"/>
        <v>0</v>
      </c>
      <c r="BJ165" s="24" t="s">
        <v>80</v>
      </c>
      <c r="BK165" s="203">
        <f t="shared" si="29"/>
        <v>0</v>
      </c>
      <c r="BL165" s="24" t="s">
        <v>222</v>
      </c>
      <c r="BM165" s="24" t="s">
        <v>931</v>
      </c>
    </row>
    <row r="166" spans="2:65" s="1" customFormat="1" ht="25.5" customHeight="1">
      <c r="B166" s="41"/>
      <c r="C166" s="192" t="s">
        <v>932</v>
      </c>
      <c r="D166" s="192" t="s">
        <v>143</v>
      </c>
      <c r="E166" s="193" t="s">
        <v>933</v>
      </c>
      <c r="F166" s="194" t="s">
        <v>934</v>
      </c>
      <c r="G166" s="195" t="s">
        <v>250</v>
      </c>
      <c r="H166" s="196">
        <v>1</v>
      </c>
      <c r="I166" s="197"/>
      <c r="J166" s="198">
        <f t="shared" si="20"/>
        <v>0</v>
      </c>
      <c r="K166" s="194" t="s">
        <v>147</v>
      </c>
      <c r="L166" s="61"/>
      <c r="M166" s="199" t="s">
        <v>21</v>
      </c>
      <c r="N166" s="200" t="s">
        <v>43</v>
      </c>
      <c r="O166" s="42"/>
      <c r="P166" s="201">
        <f t="shared" si="21"/>
        <v>0</v>
      </c>
      <c r="Q166" s="201">
        <v>5.1999999999999995E-4</v>
      </c>
      <c r="R166" s="201">
        <f t="shared" si="22"/>
        <v>5.1999999999999995E-4</v>
      </c>
      <c r="S166" s="201">
        <v>0</v>
      </c>
      <c r="T166" s="202">
        <f t="shared" si="23"/>
        <v>0</v>
      </c>
      <c r="AR166" s="24" t="s">
        <v>222</v>
      </c>
      <c r="AT166" s="24" t="s">
        <v>143</v>
      </c>
      <c r="AU166" s="24" t="s">
        <v>82</v>
      </c>
      <c r="AY166" s="24" t="s">
        <v>140</v>
      </c>
      <c r="BE166" s="203">
        <f t="shared" si="24"/>
        <v>0</v>
      </c>
      <c r="BF166" s="203">
        <f t="shared" si="25"/>
        <v>0</v>
      </c>
      <c r="BG166" s="203">
        <f t="shared" si="26"/>
        <v>0</v>
      </c>
      <c r="BH166" s="203">
        <f t="shared" si="27"/>
        <v>0</v>
      </c>
      <c r="BI166" s="203">
        <f t="shared" si="28"/>
        <v>0</v>
      </c>
      <c r="BJ166" s="24" t="s">
        <v>80</v>
      </c>
      <c r="BK166" s="203">
        <f t="shared" si="29"/>
        <v>0</v>
      </c>
      <c r="BL166" s="24" t="s">
        <v>222</v>
      </c>
      <c r="BM166" s="24" t="s">
        <v>935</v>
      </c>
    </row>
    <row r="167" spans="2:65" s="1" customFormat="1" ht="16.5" customHeight="1">
      <c r="B167" s="41"/>
      <c r="C167" s="192" t="s">
        <v>936</v>
      </c>
      <c r="D167" s="192" t="s">
        <v>143</v>
      </c>
      <c r="E167" s="193" t="s">
        <v>937</v>
      </c>
      <c r="F167" s="194" t="s">
        <v>938</v>
      </c>
      <c r="G167" s="195" t="s">
        <v>250</v>
      </c>
      <c r="H167" s="196">
        <v>1</v>
      </c>
      <c r="I167" s="197"/>
      <c r="J167" s="198">
        <f t="shared" si="20"/>
        <v>0</v>
      </c>
      <c r="K167" s="194" t="s">
        <v>147</v>
      </c>
      <c r="L167" s="61"/>
      <c r="M167" s="199" t="s">
        <v>21</v>
      </c>
      <c r="N167" s="200" t="s">
        <v>43</v>
      </c>
      <c r="O167" s="42"/>
      <c r="P167" s="201">
        <f t="shared" si="21"/>
        <v>0</v>
      </c>
      <c r="Q167" s="201">
        <v>3.6000000000000002E-4</v>
      </c>
      <c r="R167" s="201">
        <f t="shared" si="22"/>
        <v>3.6000000000000002E-4</v>
      </c>
      <c r="S167" s="201">
        <v>0</v>
      </c>
      <c r="T167" s="202">
        <f t="shared" si="23"/>
        <v>0</v>
      </c>
      <c r="AR167" s="24" t="s">
        <v>222</v>
      </c>
      <c r="AT167" s="24" t="s">
        <v>143</v>
      </c>
      <c r="AU167" s="24" t="s">
        <v>82</v>
      </c>
      <c r="AY167" s="24" t="s">
        <v>140</v>
      </c>
      <c r="BE167" s="203">
        <f t="shared" si="24"/>
        <v>0</v>
      </c>
      <c r="BF167" s="203">
        <f t="shared" si="25"/>
        <v>0</v>
      </c>
      <c r="BG167" s="203">
        <f t="shared" si="26"/>
        <v>0</v>
      </c>
      <c r="BH167" s="203">
        <f t="shared" si="27"/>
        <v>0</v>
      </c>
      <c r="BI167" s="203">
        <f t="shared" si="28"/>
        <v>0</v>
      </c>
      <c r="BJ167" s="24" t="s">
        <v>80</v>
      </c>
      <c r="BK167" s="203">
        <f t="shared" si="29"/>
        <v>0</v>
      </c>
      <c r="BL167" s="24" t="s">
        <v>222</v>
      </c>
      <c r="BM167" s="24" t="s">
        <v>939</v>
      </c>
    </row>
    <row r="168" spans="2:65" s="1" customFormat="1" ht="16.5" customHeight="1">
      <c r="B168" s="41"/>
      <c r="C168" s="192" t="s">
        <v>940</v>
      </c>
      <c r="D168" s="192" t="s">
        <v>143</v>
      </c>
      <c r="E168" s="193" t="s">
        <v>941</v>
      </c>
      <c r="F168" s="194" t="s">
        <v>942</v>
      </c>
      <c r="G168" s="195" t="s">
        <v>250</v>
      </c>
      <c r="H168" s="196">
        <v>3</v>
      </c>
      <c r="I168" s="197"/>
      <c r="J168" s="198">
        <f t="shared" si="20"/>
        <v>0</v>
      </c>
      <c r="K168" s="194" t="s">
        <v>147</v>
      </c>
      <c r="L168" s="61"/>
      <c r="M168" s="199" t="s">
        <v>21</v>
      </c>
      <c r="N168" s="200" t="s">
        <v>43</v>
      </c>
      <c r="O168" s="42"/>
      <c r="P168" s="201">
        <f t="shared" si="21"/>
        <v>0</v>
      </c>
      <c r="Q168" s="201">
        <v>2.7999999999999998E-4</v>
      </c>
      <c r="R168" s="201">
        <f t="shared" si="22"/>
        <v>8.3999999999999993E-4</v>
      </c>
      <c r="S168" s="201">
        <v>0</v>
      </c>
      <c r="T168" s="202">
        <f t="shared" si="23"/>
        <v>0</v>
      </c>
      <c r="AR168" s="24" t="s">
        <v>222</v>
      </c>
      <c r="AT168" s="24" t="s">
        <v>143</v>
      </c>
      <c r="AU168" s="24" t="s">
        <v>82</v>
      </c>
      <c r="AY168" s="24" t="s">
        <v>140</v>
      </c>
      <c r="BE168" s="203">
        <f t="shared" si="24"/>
        <v>0</v>
      </c>
      <c r="BF168" s="203">
        <f t="shared" si="25"/>
        <v>0</v>
      </c>
      <c r="BG168" s="203">
        <f t="shared" si="26"/>
        <v>0</v>
      </c>
      <c r="BH168" s="203">
        <f t="shared" si="27"/>
        <v>0</v>
      </c>
      <c r="BI168" s="203">
        <f t="shared" si="28"/>
        <v>0</v>
      </c>
      <c r="BJ168" s="24" t="s">
        <v>80</v>
      </c>
      <c r="BK168" s="203">
        <f t="shared" si="29"/>
        <v>0</v>
      </c>
      <c r="BL168" s="24" t="s">
        <v>222</v>
      </c>
      <c r="BM168" s="24" t="s">
        <v>943</v>
      </c>
    </row>
    <row r="169" spans="2:65" s="1" customFormat="1" ht="38.25" customHeight="1">
      <c r="B169" s="41"/>
      <c r="C169" s="192" t="s">
        <v>944</v>
      </c>
      <c r="D169" s="192" t="s">
        <v>143</v>
      </c>
      <c r="E169" s="193" t="s">
        <v>945</v>
      </c>
      <c r="F169" s="194" t="s">
        <v>946</v>
      </c>
      <c r="G169" s="195" t="s">
        <v>399</v>
      </c>
      <c r="H169" s="247"/>
      <c r="I169" s="197"/>
      <c r="J169" s="198">
        <f t="shared" si="20"/>
        <v>0</v>
      </c>
      <c r="K169" s="194" t="s">
        <v>147</v>
      </c>
      <c r="L169" s="61"/>
      <c r="M169" s="199" t="s">
        <v>21</v>
      </c>
      <c r="N169" s="200" t="s">
        <v>43</v>
      </c>
      <c r="O169" s="42"/>
      <c r="P169" s="201">
        <f t="shared" si="21"/>
        <v>0</v>
      </c>
      <c r="Q169" s="201">
        <v>0</v>
      </c>
      <c r="R169" s="201">
        <f t="shared" si="22"/>
        <v>0</v>
      </c>
      <c r="S169" s="201">
        <v>0</v>
      </c>
      <c r="T169" s="202">
        <f t="shared" si="23"/>
        <v>0</v>
      </c>
      <c r="AR169" s="24" t="s">
        <v>222</v>
      </c>
      <c r="AT169" s="24" t="s">
        <v>143</v>
      </c>
      <c r="AU169" s="24" t="s">
        <v>82</v>
      </c>
      <c r="AY169" s="24" t="s">
        <v>140</v>
      </c>
      <c r="BE169" s="203">
        <f t="shared" si="24"/>
        <v>0</v>
      </c>
      <c r="BF169" s="203">
        <f t="shared" si="25"/>
        <v>0</v>
      </c>
      <c r="BG169" s="203">
        <f t="shared" si="26"/>
        <v>0</v>
      </c>
      <c r="BH169" s="203">
        <f t="shared" si="27"/>
        <v>0</v>
      </c>
      <c r="BI169" s="203">
        <f t="shared" si="28"/>
        <v>0</v>
      </c>
      <c r="BJ169" s="24" t="s">
        <v>80</v>
      </c>
      <c r="BK169" s="203">
        <f t="shared" si="29"/>
        <v>0</v>
      </c>
      <c r="BL169" s="24" t="s">
        <v>222</v>
      </c>
      <c r="BM169" s="24" t="s">
        <v>947</v>
      </c>
    </row>
    <row r="170" spans="2:65" s="10" customFormat="1" ht="29.85" customHeight="1">
      <c r="B170" s="176"/>
      <c r="C170" s="177"/>
      <c r="D170" s="178" t="s">
        <v>71</v>
      </c>
      <c r="E170" s="190" t="s">
        <v>572</v>
      </c>
      <c r="F170" s="190" t="s">
        <v>573</v>
      </c>
      <c r="G170" s="177"/>
      <c r="H170" s="177"/>
      <c r="I170" s="180"/>
      <c r="J170" s="191">
        <f>BK170</f>
        <v>0</v>
      </c>
      <c r="K170" s="177"/>
      <c r="L170" s="182"/>
      <c r="M170" s="183"/>
      <c r="N170" s="184"/>
      <c r="O170" s="184"/>
      <c r="P170" s="185">
        <f>SUM(P171:P172)</f>
        <v>0</v>
      </c>
      <c r="Q170" s="184"/>
      <c r="R170" s="185">
        <f>SUM(R171:R172)</f>
        <v>3.7205000000000002E-2</v>
      </c>
      <c r="S170" s="184"/>
      <c r="T170" s="186">
        <f>SUM(T171:T172)</f>
        <v>0</v>
      </c>
      <c r="AR170" s="187" t="s">
        <v>82</v>
      </c>
      <c r="AT170" s="188" t="s">
        <v>71</v>
      </c>
      <c r="AU170" s="188" t="s">
        <v>80</v>
      </c>
      <c r="AY170" s="187" t="s">
        <v>140</v>
      </c>
      <c r="BK170" s="189">
        <f>SUM(BK171:BK172)</f>
        <v>0</v>
      </c>
    </row>
    <row r="171" spans="2:65" s="1" customFormat="1" ht="25.5" customHeight="1">
      <c r="B171" s="41"/>
      <c r="C171" s="192" t="s">
        <v>948</v>
      </c>
      <c r="D171" s="192" t="s">
        <v>143</v>
      </c>
      <c r="E171" s="193" t="s">
        <v>949</v>
      </c>
      <c r="F171" s="194" t="s">
        <v>950</v>
      </c>
      <c r="G171" s="195" t="s">
        <v>158</v>
      </c>
      <c r="H171" s="196">
        <v>3.5</v>
      </c>
      <c r="I171" s="197"/>
      <c r="J171" s="198">
        <f>ROUND(I171*H171,2)</f>
        <v>0</v>
      </c>
      <c r="K171" s="194" t="s">
        <v>147</v>
      </c>
      <c r="L171" s="61"/>
      <c r="M171" s="199" t="s">
        <v>21</v>
      </c>
      <c r="N171" s="200" t="s">
        <v>43</v>
      </c>
      <c r="O171" s="42"/>
      <c r="P171" s="201">
        <f>O171*H171</f>
        <v>0</v>
      </c>
      <c r="Q171" s="201">
        <v>6.3000000000000003E-4</v>
      </c>
      <c r="R171" s="201">
        <f>Q171*H171</f>
        <v>2.2049999999999999E-3</v>
      </c>
      <c r="S171" s="201">
        <v>0</v>
      </c>
      <c r="T171" s="202">
        <f>S171*H171</f>
        <v>0</v>
      </c>
      <c r="AR171" s="24" t="s">
        <v>148</v>
      </c>
      <c r="AT171" s="24" t="s">
        <v>143</v>
      </c>
      <c r="AU171" s="24" t="s">
        <v>82</v>
      </c>
      <c r="AY171" s="24" t="s">
        <v>140</v>
      </c>
      <c r="BE171" s="203">
        <f>IF(N171="základní",J171,0)</f>
        <v>0</v>
      </c>
      <c r="BF171" s="203">
        <f>IF(N171="snížená",J171,0)</f>
        <v>0</v>
      </c>
      <c r="BG171" s="203">
        <f>IF(N171="zákl. přenesená",J171,0)</f>
        <v>0</v>
      </c>
      <c r="BH171" s="203">
        <f>IF(N171="sníž. přenesená",J171,0)</f>
        <v>0</v>
      </c>
      <c r="BI171" s="203">
        <f>IF(N171="nulová",J171,0)</f>
        <v>0</v>
      </c>
      <c r="BJ171" s="24" t="s">
        <v>80</v>
      </c>
      <c r="BK171" s="203">
        <f>ROUND(I171*H171,2)</f>
        <v>0</v>
      </c>
      <c r="BL171" s="24" t="s">
        <v>148</v>
      </c>
      <c r="BM171" s="24" t="s">
        <v>951</v>
      </c>
    </row>
    <row r="172" spans="2:65" s="1" customFormat="1" ht="16.5" customHeight="1">
      <c r="B172" s="41"/>
      <c r="C172" s="237" t="s">
        <v>952</v>
      </c>
      <c r="D172" s="237" t="s">
        <v>290</v>
      </c>
      <c r="E172" s="238" t="s">
        <v>953</v>
      </c>
      <c r="F172" s="239" t="s">
        <v>954</v>
      </c>
      <c r="G172" s="240" t="s">
        <v>158</v>
      </c>
      <c r="H172" s="241">
        <v>3.5</v>
      </c>
      <c r="I172" s="242"/>
      <c r="J172" s="243">
        <f>ROUND(I172*H172,2)</f>
        <v>0</v>
      </c>
      <c r="K172" s="239" t="s">
        <v>147</v>
      </c>
      <c r="L172" s="244"/>
      <c r="M172" s="245" t="s">
        <v>21</v>
      </c>
      <c r="N172" s="246" t="s">
        <v>43</v>
      </c>
      <c r="O172" s="42"/>
      <c r="P172" s="201">
        <f>O172*H172</f>
        <v>0</v>
      </c>
      <c r="Q172" s="201">
        <v>0.01</v>
      </c>
      <c r="R172" s="201">
        <f>Q172*H172</f>
        <v>3.5000000000000003E-2</v>
      </c>
      <c r="S172" s="201">
        <v>0</v>
      </c>
      <c r="T172" s="202">
        <f>S172*H172</f>
        <v>0</v>
      </c>
      <c r="AR172" s="24" t="s">
        <v>182</v>
      </c>
      <c r="AT172" s="24" t="s">
        <v>290</v>
      </c>
      <c r="AU172" s="24" t="s">
        <v>82</v>
      </c>
      <c r="AY172" s="24" t="s">
        <v>140</v>
      </c>
      <c r="BE172" s="203">
        <f>IF(N172="základní",J172,0)</f>
        <v>0</v>
      </c>
      <c r="BF172" s="203">
        <f>IF(N172="snížená",J172,0)</f>
        <v>0</v>
      </c>
      <c r="BG172" s="203">
        <f>IF(N172="zákl. přenesená",J172,0)</f>
        <v>0</v>
      </c>
      <c r="BH172" s="203">
        <f>IF(N172="sníž. přenesená",J172,0)</f>
        <v>0</v>
      </c>
      <c r="BI172" s="203">
        <f>IF(N172="nulová",J172,0)</f>
        <v>0</v>
      </c>
      <c r="BJ172" s="24" t="s">
        <v>80</v>
      </c>
      <c r="BK172" s="203">
        <f>ROUND(I172*H172,2)</f>
        <v>0</v>
      </c>
      <c r="BL172" s="24" t="s">
        <v>148</v>
      </c>
      <c r="BM172" s="24" t="s">
        <v>955</v>
      </c>
    </row>
    <row r="173" spans="2:65" s="10" customFormat="1" ht="37.35" customHeight="1">
      <c r="B173" s="176"/>
      <c r="C173" s="177"/>
      <c r="D173" s="178" t="s">
        <v>71</v>
      </c>
      <c r="E173" s="179" t="s">
        <v>956</v>
      </c>
      <c r="F173" s="179" t="s">
        <v>957</v>
      </c>
      <c r="G173" s="177"/>
      <c r="H173" s="177"/>
      <c r="I173" s="180"/>
      <c r="J173" s="181">
        <f>BK173</f>
        <v>0</v>
      </c>
      <c r="K173" s="177"/>
      <c r="L173" s="182"/>
      <c r="M173" s="183"/>
      <c r="N173" s="184"/>
      <c r="O173" s="184"/>
      <c r="P173" s="185">
        <f>P174</f>
        <v>0</v>
      </c>
      <c r="Q173" s="184"/>
      <c r="R173" s="185">
        <f>R174</f>
        <v>0</v>
      </c>
      <c r="S173" s="184"/>
      <c r="T173" s="186">
        <f>T174</f>
        <v>0</v>
      </c>
      <c r="AR173" s="187" t="s">
        <v>148</v>
      </c>
      <c r="AT173" s="188" t="s">
        <v>71</v>
      </c>
      <c r="AU173" s="188" t="s">
        <v>72</v>
      </c>
      <c r="AY173" s="187" t="s">
        <v>140</v>
      </c>
      <c r="BK173" s="189">
        <f>BK174</f>
        <v>0</v>
      </c>
    </row>
    <row r="174" spans="2:65" s="1" customFormat="1" ht="51" customHeight="1">
      <c r="B174" s="41"/>
      <c r="C174" s="192" t="s">
        <v>958</v>
      </c>
      <c r="D174" s="192" t="s">
        <v>143</v>
      </c>
      <c r="E174" s="193" t="s">
        <v>959</v>
      </c>
      <c r="F174" s="194" t="s">
        <v>960</v>
      </c>
      <c r="G174" s="195" t="s">
        <v>961</v>
      </c>
      <c r="H174" s="196">
        <v>88</v>
      </c>
      <c r="I174" s="197"/>
      <c r="J174" s="198">
        <f>ROUND(I174*H174,2)</f>
        <v>0</v>
      </c>
      <c r="K174" s="194" t="s">
        <v>147</v>
      </c>
      <c r="L174" s="61"/>
      <c r="M174" s="199" t="s">
        <v>21</v>
      </c>
      <c r="N174" s="262" t="s">
        <v>43</v>
      </c>
      <c r="O174" s="263"/>
      <c r="P174" s="264">
        <f>O174*H174</f>
        <v>0</v>
      </c>
      <c r="Q174" s="264">
        <v>0</v>
      </c>
      <c r="R174" s="264">
        <f>Q174*H174</f>
        <v>0</v>
      </c>
      <c r="S174" s="264">
        <v>0</v>
      </c>
      <c r="T174" s="265">
        <f>S174*H174</f>
        <v>0</v>
      </c>
      <c r="AR174" s="24" t="s">
        <v>962</v>
      </c>
      <c r="AT174" s="24" t="s">
        <v>143</v>
      </c>
      <c r="AU174" s="24" t="s">
        <v>80</v>
      </c>
      <c r="AY174" s="24" t="s">
        <v>140</v>
      </c>
      <c r="BE174" s="203">
        <f>IF(N174="základní",J174,0)</f>
        <v>0</v>
      </c>
      <c r="BF174" s="203">
        <f>IF(N174="snížená",J174,0)</f>
        <v>0</v>
      </c>
      <c r="BG174" s="203">
        <f>IF(N174="zákl. přenesená",J174,0)</f>
        <v>0</v>
      </c>
      <c r="BH174" s="203">
        <f>IF(N174="sníž. přenesená",J174,0)</f>
        <v>0</v>
      </c>
      <c r="BI174" s="203">
        <f>IF(N174="nulová",J174,0)</f>
        <v>0</v>
      </c>
      <c r="BJ174" s="24" t="s">
        <v>80</v>
      </c>
      <c r="BK174" s="203">
        <f>ROUND(I174*H174,2)</f>
        <v>0</v>
      </c>
      <c r="BL174" s="24" t="s">
        <v>962</v>
      </c>
      <c r="BM174" s="24" t="s">
        <v>963</v>
      </c>
    </row>
    <row r="175" spans="2:65" s="1" customFormat="1" ht="6.95" customHeight="1">
      <c r="B175" s="56"/>
      <c r="C175" s="57"/>
      <c r="D175" s="57"/>
      <c r="E175" s="57"/>
      <c r="F175" s="57"/>
      <c r="G175" s="57"/>
      <c r="H175" s="57"/>
      <c r="I175" s="139"/>
      <c r="J175" s="57"/>
      <c r="K175" s="57"/>
      <c r="L175" s="61"/>
    </row>
  </sheetData>
  <sheetProtection algorithmName="SHA-512" hashValue="CwOGDxzN3/7QOzLsaKx92+5uHiJz7PvhAXSlQHkAHMQqPX0EmWf1l7Qw12L2r5NzRUVqZR+emRlA8nHiOXRSwg==" saltValue="Rb+5PxFHGreZUq9kbn3SZgRJVlZsUYeBdWvaxfR1A+INe2dxpr3qFlcKZdPwjtRwzMNHDaW4Lwe3MfzOPayOuw==" spinCount="100000" sheet="1" objects="1" scenarios="1" formatColumns="0" formatRows="0" autoFilter="0"/>
  <autoFilter ref="C83:K174" xr:uid="{00000000-0009-0000-0000-000002000000}"/>
  <mergeCells count="10">
    <mergeCell ref="J51:J52"/>
    <mergeCell ref="E74:H74"/>
    <mergeCell ref="E76:H76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 xr:uid="{00000000-0004-0000-0200-000000000000}"/>
    <hyperlink ref="G1:H1" location="C54" display="2) Rekapitulace" xr:uid="{00000000-0004-0000-0200-000001000000}"/>
    <hyperlink ref="J1" location="C83" display="3) Soupis prací" xr:uid="{00000000-0004-0000-0200-000002000000}"/>
    <hyperlink ref="L1:V1" location="'Rekapitulace stavby'!C2" display="Rekapitulace stavby" xr:uid="{00000000-0004-0000-0200-000003000000}"/>
  </hyperlinks>
  <pageMargins left="0.58333330000000005" right="0.58333330000000005" top="0.58333330000000005" bottom="0.58333330000000005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BR144"/>
  <sheetViews>
    <sheetView showGridLines="0" workbookViewId="0">
      <pane ySplit="1" topLeftCell="A2" activePane="bottomLeft" state="frozen"/>
      <selection pane="bottomLeft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11" customWidth="1"/>
    <col min="10" max="10" width="23.5" customWidth="1"/>
    <col min="11" max="11" width="15.5" customWidth="1"/>
    <col min="13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>
      <c r="A1" s="21"/>
      <c r="B1" s="112"/>
      <c r="C1" s="112"/>
      <c r="D1" s="113" t="s">
        <v>1</v>
      </c>
      <c r="E1" s="112"/>
      <c r="F1" s="114" t="s">
        <v>95</v>
      </c>
      <c r="G1" s="390" t="s">
        <v>96</v>
      </c>
      <c r="H1" s="390"/>
      <c r="I1" s="115"/>
      <c r="J1" s="114" t="s">
        <v>97</v>
      </c>
      <c r="K1" s="113" t="s">
        <v>98</v>
      </c>
      <c r="L1" s="114" t="s">
        <v>99</v>
      </c>
      <c r="M1" s="114"/>
      <c r="N1" s="114"/>
      <c r="O1" s="114"/>
      <c r="P1" s="114"/>
      <c r="Q1" s="114"/>
      <c r="R1" s="114"/>
      <c r="S1" s="114"/>
      <c r="T1" s="114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1:70" ht="36.950000000000003" customHeight="1">
      <c r="L2" s="381"/>
      <c r="M2" s="381"/>
      <c r="N2" s="381"/>
      <c r="O2" s="381"/>
      <c r="P2" s="381"/>
      <c r="Q2" s="381"/>
      <c r="R2" s="381"/>
      <c r="S2" s="381"/>
      <c r="T2" s="381"/>
      <c r="U2" s="381"/>
      <c r="V2" s="381"/>
      <c r="AT2" s="24" t="s">
        <v>88</v>
      </c>
    </row>
    <row r="3" spans="1:70" ht="6.95" customHeight="1">
      <c r="B3" s="25"/>
      <c r="C3" s="26"/>
      <c r="D3" s="26"/>
      <c r="E3" s="26"/>
      <c r="F3" s="26"/>
      <c r="G3" s="26"/>
      <c r="H3" s="26"/>
      <c r="I3" s="116"/>
      <c r="J3" s="26"/>
      <c r="K3" s="27"/>
      <c r="AT3" s="24" t="s">
        <v>82</v>
      </c>
    </row>
    <row r="4" spans="1:70" ht="36.950000000000003" customHeight="1">
      <c r="B4" s="28"/>
      <c r="C4" s="29"/>
      <c r="D4" s="30" t="s">
        <v>100</v>
      </c>
      <c r="E4" s="29"/>
      <c r="F4" s="29"/>
      <c r="G4" s="29"/>
      <c r="H4" s="29"/>
      <c r="I4" s="117"/>
      <c r="J4" s="29"/>
      <c r="K4" s="31"/>
      <c r="M4" s="32" t="s">
        <v>12</v>
      </c>
      <c r="AT4" s="24" t="s">
        <v>6</v>
      </c>
    </row>
    <row r="5" spans="1:70" ht="6.95" customHeight="1">
      <c r="B5" s="28"/>
      <c r="C5" s="29"/>
      <c r="D5" s="29"/>
      <c r="E5" s="29"/>
      <c r="F5" s="29"/>
      <c r="G5" s="29"/>
      <c r="H5" s="29"/>
      <c r="I5" s="117"/>
      <c r="J5" s="29"/>
      <c r="K5" s="31"/>
    </row>
    <row r="6" spans="1:70">
      <c r="B6" s="28"/>
      <c r="C6" s="29"/>
      <c r="D6" s="37" t="s">
        <v>18</v>
      </c>
      <c r="E6" s="29"/>
      <c r="F6" s="29"/>
      <c r="G6" s="29"/>
      <c r="H6" s="29"/>
      <c r="I6" s="117"/>
      <c r="J6" s="29"/>
      <c r="K6" s="31"/>
    </row>
    <row r="7" spans="1:70" ht="16.5" customHeight="1">
      <c r="B7" s="28"/>
      <c r="C7" s="29"/>
      <c r="D7" s="29"/>
      <c r="E7" s="382" t="str">
        <f>'Rekapitulace stavby'!K6</f>
        <v>SOU řemesel KH - rekonstrukce sociálního zařízení u jídelny</v>
      </c>
      <c r="F7" s="383"/>
      <c r="G7" s="383"/>
      <c r="H7" s="383"/>
      <c r="I7" s="117"/>
      <c r="J7" s="29"/>
      <c r="K7" s="31"/>
    </row>
    <row r="8" spans="1:70" s="1" customFormat="1">
      <c r="B8" s="41"/>
      <c r="C8" s="42"/>
      <c r="D8" s="37" t="s">
        <v>101</v>
      </c>
      <c r="E8" s="42"/>
      <c r="F8" s="42"/>
      <c r="G8" s="42"/>
      <c r="H8" s="42"/>
      <c r="I8" s="118"/>
      <c r="J8" s="42"/>
      <c r="K8" s="45"/>
    </row>
    <row r="9" spans="1:70" s="1" customFormat="1" ht="36.950000000000003" customHeight="1">
      <c r="B9" s="41"/>
      <c r="C9" s="42"/>
      <c r="D9" s="42"/>
      <c r="E9" s="384" t="s">
        <v>964</v>
      </c>
      <c r="F9" s="385"/>
      <c r="G9" s="385"/>
      <c r="H9" s="385"/>
      <c r="I9" s="118"/>
      <c r="J9" s="42"/>
      <c r="K9" s="45"/>
    </row>
    <row r="10" spans="1:70" s="1" customFormat="1" ht="13.5">
      <c r="B10" s="41"/>
      <c r="C10" s="42"/>
      <c r="D10" s="42"/>
      <c r="E10" s="42"/>
      <c r="F10" s="42"/>
      <c r="G10" s="42"/>
      <c r="H10" s="42"/>
      <c r="I10" s="118"/>
      <c r="J10" s="42"/>
      <c r="K10" s="45"/>
    </row>
    <row r="11" spans="1:70" s="1" customFormat="1" ht="14.45" customHeight="1">
      <c r="B11" s="41"/>
      <c r="C11" s="42"/>
      <c r="D11" s="37" t="s">
        <v>20</v>
      </c>
      <c r="E11" s="42"/>
      <c r="F11" s="35" t="s">
        <v>21</v>
      </c>
      <c r="G11" s="42"/>
      <c r="H11" s="42"/>
      <c r="I11" s="119" t="s">
        <v>22</v>
      </c>
      <c r="J11" s="35" t="s">
        <v>21</v>
      </c>
      <c r="K11" s="45"/>
    </row>
    <row r="12" spans="1:70" s="1" customFormat="1" ht="14.45" customHeight="1">
      <c r="B12" s="41"/>
      <c r="C12" s="42"/>
      <c r="D12" s="37" t="s">
        <v>23</v>
      </c>
      <c r="E12" s="42"/>
      <c r="F12" s="35" t="s">
        <v>24</v>
      </c>
      <c r="G12" s="42"/>
      <c r="H12" s="42"/>
      <c r="I12" s="119" t="s">
        <v>25</v>
      </c>
      <c r="J12" s="120" t="str">
        <f>'Rekapitulace stavby'!AN8</f>
        <v>21. 1. 2019</v>
      </c>
      <c r="K12" s="45"/>
    </row>
    <row r="13" spans="1:70" s="1" customFormat="1" ht="10.9" customHeight="1">
      <c r="B13" s="41"/>
      <c r="C13" s="42"/>
      <c r="D13" s="42"/>
      <c r="E13" s="42"/>
      <c r="F13" s="42"/>
      <c r="G13" s="42"/>
      <c r="H13" s="42"/>
      <c r="I13" s="118"/>
      <c r="J13" s="42"/>
      <c r="K13" s="45"/>
    </row>
    <row r="14" spans="1:70" s="1" customFormat="1" ht="14.45" customHeight="1">
      <c r="B14" s="41"/>
      <c r="C14" s="42"/>
      <c r="D14" s="37" t="s">
        <v>27</v>
      </c>
      <c r="E14" s="42"/>
      <c r="F14" s="42"/>
      <c r="G14" s="42"/>
      <c r="H14" s="42"/>
      <c r="I14" s="119" t="s">
        <v>28</v>
      </c>
      <c r="J14" s="35" t="s">
        <v>21</v>
      </c>
      <c r="K14" s="45"/>
    </row>
    <row r="15" spans="1:70" s="1" customFormat="1" ht="18" customHeight="1">
      <c r="B15" s="41"/>
      <c r="C15" s="42"/>
      <c r="D15" s="42"/>
      <c r="E15" s="35" t="s">
        <v>29</v>
      </c>
      <c r="F15" s="42"/>
      <c r="G15" s="42"/>
      <c r="H15" s="42"/>
      <c r="I15" s="119" t="s">
        <v>30</v>
      </c>
      <c r="J15" s="35" t="s">
        <v>21</v>
      </c>
      <c r="K15" s="45"/>
    </row>
    <row r="16" spans="1:70" s="1" customFormat="1" ht="6.95" customHeight="1">
      <c r="B16" s="41"/>
      <c r="C16" s="42"/>
      <c r="D16" s="42"/>
      <c r="E16" s="42"/>
      <c r="F16" s="42"/>
      <c r="G16" s="42"/>
      <c r="H16" s="42"/>
      <c r="I16" s="118"/>
      <c r="J16" s="42"/>
      <c r="K16" s="45"/>
    </row>
    <row r="17" spans="2:11" s="1" customFormat="1" ht="14.45" customHeight="1">
      <c r="B17" s="41"/>
      <c r="C17" s="42"/>
      <c r="D17" s="37" t="s">
        <v>31</v>
      </c>
      <c r="E17" s="42"/>
      <c r="F17" s="42"/>
      <c r="G17" s="42"/>
      <c r="H17" s="42"/>
      <c r="I17" s="119" t="s">
        <v>28</v>
      </c>
      <c r="J17" s="35" t="str">
        <f>IF('Rekapitulace stavby'!AN13="Vyplň údaj","",IF('Rekapitulace stavby'!AN13="","",'Rekapitulace stavby'!AN13))</f>
        <v/>
      </c>
      <c r="K17" s="45"/>
    </row>
    <row r="18" spans="2:11" s="1" customFormat="1" ht="18" customHeight="1">
      <c r="B18" s="41"/>
      <c r="C18" s="42"/>
      <c r="D18" s="42"/>
      <c r="E18" s="35" t="str">
        <f>IF('Rekapitulace stavby'!E14="Vyplň údaj","",IF('Rekapitulace stavby'!E14="","",'Rekapitulace stavby'!E14))</f>
        <v/>
      </c>
      <c r="F18" s="42"/>
      <c r="G18" s="42"/>
      <c r="H18" s="42"/>
      <c r="I18" s="119" t="s">
        <v>30</v>
      </c>
      <c r="J18" s="35" t="str">
        <f>IF('Rekapitulace stavby'!AN14="Vyplň údaj","",IF('Rekapitulace stavby'!AN14="","",'Rekapitulace stavby'!AN14))</f>
        <v/>
      </c>
      <c r="K18" s="45"/>
    </row>
    <row r="19" spans="2:11" s="1" customFormat="1" ht="6.95" customHeight="1">
      <c r="B19" s="41"/>
      <c r="C19" s="42"/>
      <c r="D19" s="42"/>
      <c r="E19" s="42"/>
      <c r="F19" s="42"/>
      <c r="G19" s="42"/>
      <c r="H19" s="42"/>
      <c r="I19" s="118"/>
      <c r="J19" s="42"/>
      <c r="K19" s="45"/>
    </row>
    <row r="20" spans="2:11" s="1" customFormat="1" ht="14.45" customHeight="1">
      <c r="B20" s="41"/>
      <c r="C20" s="42"/>
      <c r="D20" s="37" t="s">
        <v>33</v>
      </c>
      <c r="E20" s="42"/>
      <c r="F20" s="42"/>
      <c r="G20" s="42"/>
      <c r="H20" s="42"/>
      <c r="I20" s="119" t="s">
        <v>28</v>
      </c>
      <c r="J20" s="35" t="s">
        <v>21</v>
      </c>
      <c r="K20" s="45"/>
    </row>
    <row r="21" spans="2:11" s="1" customFormat="1" ht="18" customHeight="1">
      <c r="B21" s="41"/>
      <c r="C21" s="42"/>
      <c r="D21" s="42"/>
      <c r="E21" s="35" t="s">
        <v>34</v>
      </c>
      <c r="F21" s="42"/>
      <c r="G21" s="42"/>
      <c r="H21" s="42"/>
      <c r="I21" s="119" t="s">
        <v>30</v>
      </c>
      <c r="J21" s="35" t="s">
        <v>21</v>
      </c>
      <c r="K21" s="45"/>
    </row>
    <row r="22" spans="2:11" s="1" customFormat="1" ht="6.95" customHeight="1">
      <c r="B22" s="41"/>
      <c r="C22" s="42"/>
      <c r="D22" s="42"/>
      <c r="E22" s="42"/>
      <c r="F22" s="42"/>
      <c r="G22" s="42"/>
      <c r="H22" s="42"/>
      <c r="I22" s="118"/>
      <c r="J22" s="42"/>
      <c r="K22" s="45"/>
    </row>
    <row r="23" spans="2:11" s="1" customFormat="1" ht="14.45" customHeight="1">
      <c r="B23" s="41"/>
      <c r="C23" s="42"/>
      <c r="D23" s="37" t="s">
        <v>36</v>
      </c>
      <c r="E23" s="42"/>
      <c r="F23" s="42"/>
      <c r="G23" s="42"/>
      <c r="H23" s="42"/>
      <c r="I23" s="118"/>
      <c r="J23" s="42"/>
      <c r="K23" s="45"/>
    </row>
    <row r="24" spans="2:11" s="6" customFormat="1" ht="16.5" customHeight="1">
      <c r="B24" s="121"/>
      <c r="C24" s="122"/>
      <c r="D24" s="122"/>
      <c r="E24" s="351" t="s">
        <v>21</v>
      </c>
      <c r="F24" s="351"/>
      <c r="G24" s="351"/>
      <c r="H24" s="351"/>
      <c r="I24" s="123"/>
      <c r="J24" s="122"/>
      <c r="K24" s="124"/>
    </row>
    <row r="25" spans="2:11" s="1" customFormat="1" ht="6.95" customHeight="1">
      <c r="B25" s="41"/>
      <c r="C25" s="42"/>
      <c r="D25" s="42"/>
      <c r="E25" s="42"/>
      <c r="F25" s="42"/>
      <c r="G25" s="42"/>
      <c r="H25" s="42"/>
      <c r="I25" s="118"/>
      <c r="J25" s="42"/>
      <c r="K25" s="45"/>
    </row>
    <row r="26" spans="2:11" s="1" customFormat="1" ht="6.95" customHeight="1">
      <c r="B26" s="41"/>
      <c r="C26" s="42"/>
      <c r="D26" s="85"/>
      <c r="E26" s="85"/>
      <c r="F26" s="85"/>
      <c r="G26" s="85"/>
      <c r="H26" s="85"/>
      <c r="I26" s="125"/>
      <c r="J26" s="85"/>
      <c r="K26" s="126"/>
    </row>
    <row r="27" spans="2:11" s="1" customFormat="1" ht="25.35" customHeight="1">
      <c r="B27" s="41"/>
      <c r="C27" s="42"/>
      <c r="D27" s="127" t="s">
        <v>38</v>
      </c>
      <c r="E27" s="42"/>
      <c r="F27" s="42"/>
      <c r="G27" s="42"/>
      <c r="H27" s="42"/>
      <c r="I27" s="118"/>
      <c r="J27" s="128">
        <f>ROUND(J85,2)</f>
        <v>0</v>
      </c>
      <c r="K27" s="45"/>
    </row>
    <row r="28" spans="2:11" s="1" customFormat="1" ht="6.95" customHeight="1">
      <c r="B28" s="41"/>
      <c r="C28" s="42"/>
      <c r="D28" s="85"/>
      <c r="E28" s="85"/>
      <c r="F28" s="85"/>
      <c r="G28" s="85"/>
      <c r="H28" s="85"/>
      <c r="I28" s="125"/>
      <c r="J28" s="85"/>
      <c r="K28" s="126"/>
    </row>
    <row r="29" spans="2:11" s="1" customFormat="1" ht="14.45" customHeight="1">
      <c r="B29" s="41"/>
      <c r="C29" s="42"/>
      <c r="D29" s="42"/>
      <c r="E29" s="42"/>
      <c r="F29" s="46" t="s">
        <v>40</v>
      </c>
      <c r="G29" s="42"/>
      <c r="H29" s="42"/>
      <c r="I29" s="129" t="s">
        <v>39</v>
      </c>
      <c r="J29" s="46" t="s">
        <v>41</v>
      </c>
      <c r="K29" s="45"/>
    </row>
    <row r="30" spans="2:11" s="1" customFormat="1" ht="14.45" customHeight="1">
      <c r="B30" s="41"/>
      <c r="C30" s="42"/>
      <c r="D30" s="49" t="s">
        <v>42</v>
      </c>
      <c r="E30" s="49" t="s">
        <v>43</v>
      </c>
      <c r="F30" s="130">
        <f>ROUND(SUM(BE85:BE143), 2)</f>
        <v>0</v>
      </c>
      <c r="G30" s="42"/>
      <c r="H30" s="42"/>
      <c r="I30" s="131">
        <v>0.21</v>
      </c>
      <c r="J30" s="130">
        <f>ROUND(ROUND((SUM(BE85:BE143)), 2)*I30, 2)</f>
        <v>0</v>
      </c>
      <c r="K30" s="45"/>
    </row>
    <row r="31" spans="2:11" s="1" customFormat="1" ht="14.45" customHeight="1">
      <c r="B31" s="41"/>
      <c r="C31" s="42"/>
      <c r="D31" s="42"/>
      <c r="E31" s="49" t="s">
        <v>44</v>
      </c>
      <c r="F31" s="130">
        <f>ROUND(SUM(BF85:BF143), 2)</f>
        <v>0</v>
      </c>
      <c r="G31" s="42"/>
      <c r="H31" s="42"/>
      <c r="I31" s="131">
        <v>0.15</v>
      </c>
      <c r="J31" s="130">
        <f>ROUND(ROUND((SUM(BF85:BF143)), 2)*I31, 2)</f>
        <v>0</v>
      </c>
      <c r="K31" s="45"/>
    </row>
    <row r="32" spans="2:11" s="1" customFormat="1" ht="14.45" hidden="1" customHeight="1">
      <c r="B32" s="41"/>
      <c r="C32" s="42"/>
      <c r="D32" s="42"/>
      <c r="E32" s="49" t="s">
        <v>45</v>
      </c>
      <c r="F32" s="130">
        <f>ROUND(SUM(BG85:BG143), 2)</f>
        <v>0</v>
      </c>
      <c r="G32" s="42"/>
      <c r="H32" s="42"/>
      <c r="I32" s="131">
        <v>0.21</v>
      </c>
      <c r="J32" s="130">
        <v>0</v>
      </c>
      <c r="K32" s="45"/>
    </row>
    <row r="33" spans="2:11" s="1" customFormat="1" ht="14.45" hidden="1" customHeight="1">
      <c r="B33" s="41"/>
      <c r="C33" s="42"/>
      <c r="D33" s="42"/>
      <c r="E33" s="49" t="s">
        <v>46</v>
      </c>
      <c r="F33" s="130">
        <f>ROUND(SUM(BH85:BH143), 2)</f>
        <v>0</v>
      </c>
      <c r="G33" s="42"/>
      <c r="H33" s="42"/>
      <c r="I33" s="131">
        <v>0.15</v>
      </c>
      <c r="J33" s="130">
        <v>0</v>
      </c>
      <c r="K33" s="45"/>
    </row>
    <row r="34" spans="2:11" s="1" customFormat="1" ht="14.45" hidden="1" customHeight="1">
      <c r="B34" s="41"/>
      <c r="C34" s="42"/>
      <c r="D34" s="42"/>
      <c r="E34" s="49" t="s">
        <v>47</v>
      </c>
      <c r="F34" s="130">
        <f>ROUND(SUM(BI85:BI143), 2)</f>
        <v>0</v>
      </c>
      <c r="G34" s="42"/>
      <c r="H34" s="42"/>
      <c r="I34" s="131">
        <v>0</v>
      </c>
      <c r="J34" s="130">
        <v>0</v>
      </c>
      <c r="K34" s="45"/>
    </row>
    <row r="35" spans="2:11" s="1" customFormat="1" ht="6.95" customHeight="1">
      <c r="B35" s="41"/>
      <c r="C35" s="42"/>
      <c r="D35" s="42"/>
      <c r="E35" s="42"/>
      <c r="F35" s="42"/>
      <c r="G35" s="42"/>
      <c r="H35" s="42"/>
      <c r="I35" s="118"/>
      <c r="J35" s="42"/>
      <c r="K35" s="45"/>
    </row>
    <row r="36" spans="2:11" s="1" customFormat="1" ht="25.35" customHeight="1">
      <c r="B36" s="41"/>
      <c r="C36" s="132"/>
      <c r="D36" s="133" t="s">
        <v>48</v>
      </c>
      <c r="E36" s="79"/>
      <c r="F36" s="79"/>
      <c r="G36" s="134" t="s">
        <v>49</v>
      </c>
      <c r="H36" s="135" t="s">
        <v>50</v>
      </c>
      <c r="I36" s="136"/>
      <c r="J36" s="137">
        <f>SUM(J27:J34)</f>
        <v>0</v>
      </c>
      <c r="K36" s="138"/>
    </row>
    <row r="37" spans="2:11" s="1" customFormat="1" ht="14.45" customHeight="1">
      <c r="B37" s="56"/>
      <c r="C37" s="57"/>
      <c r="D37" s="57"/>
      <c r="E37" s="57"/>
      <c r="F37" s="57"/>
      <c r="G37" s="57"/>
      <c r="H37" s="57"/>
      <c r="I37" s="139"/>
      <c r="J37" s="57"/>
      <c r="K37" s="58"/>
    </row>
    <row r="41" spans="2:11" s="1" customFormat="1" ht="6.95" customHeight="1">
      <c r="B41" s="140"/>
      <c r="C41" s="141"/>
      <c r="D41" s="141"/>
      <c r="E41" s="141"/>
      <c r="F41" s="141"/>
      <c r="G41" s="141"/>
      <c r="H41" s="141"/>
      <c r="I41" s="142"/>
      <c r="J41" s="141"/>
      <c r="K41" s="143"/>
    </row>
    <row r="42" spans="2:11" s="1" customFormat="1" ht="36.950000000000003" customHeight="1">
      <c r="B42" s="41"/>
      <c r="C42" s="30" t="s">
        <v>103</v>
      </c>
      <c r="D42" s="42"/>
      <c r="E42" s="42"/>
      <c r="F42" s="42"/>
      <c r="G42" s="42"/>
      <c r="H42" s="42"/>
      <c r="I42" s="118"/>
      <c r="J42" s="42"/>
      <c r="K42" s="45"/>
    </row>
    <row r="43" spans="2:11" s="1" customFormat="1" ht="6.95" customHeight="1">
      <c r="B43" s="41"/>
      <c r="C43" s="42"/>
      <c r="D43" s="42"/>
      <c r="E43" s="42"/>
      <c r="F43" s="42"/>
      <c r="G43" s="42"/>
      <c r="H43" s="42"/>
      <c r="I43" s="118"/>
      <c r="J43" s="42"/>
      <c r="K43" s="45"/>
    </row>
    <row r="44" spans="2:11" s="1" customFormat="1" ht="14.45" customHeight="1">
      <c r="B44" s="41"/>
      <c r="C44" s="37" t="s">
        <v>18</v>
      </c>
      <c r="D44" s="42"/>
      <c r="E44" s="42"/>
      <c r="F44" s="42"/>
      <c r="G44" s="42"/>
      <c r="H44" s="42"/>
      <c r="I44" s="118"/>
      <c r="J44" s="42"/>
      <c r="K44" s="45"/>
    </row>
    <row r="45" spans="2:11" s="1" customFormat="1" ht="16.5" customHeight="1">
      <c r="B45" s="41"/>
      <c r="C45" s="42"/>
      <c r="D45" s="42"/>
      <c r="E45" s="382" t="str">
        <f>E7</f>
        <v>SOU řemesel KH - rekonstrukce sociálního zařízení u jídelny</v>
      </c>
      <c r="F45" s="383"/>
      <c r="G45" s="383"/>
      <c r="H45" s="383"/>
      <c r="I45" s="118"/>
      <c r="J45" s="42"/>
      <c r="K45" s="45"/>
    </row>
    <row r="46" spans="2:11" s="1" customFormat="1" ht="14.45" customHeight="1">
      <c r="B46" s="41"/>
      <c r="C46" s="37" t="s">
        <v>101</v>
      </c>
      <c r="D46" s="42"/>
      <c r="E46" s="42"/>
      <c r="F46" s="42"/>
      <c r="G46" s="42"/>
      <c r="H46" s="42"/>
      <c r="I46" s="118"/>
      <c r="J46" s="42"/>
      <c r="K46" s="45"/>
    </row>
    <row r="47" spans="2:11" s="1" customFormat="1" ht="17.25" customHeight="1">
      <c r="B47" s="41"/>
      <c r="C47" s="42"/>
      <c r="D47" s="42"/>
      <c r="E47" s="384" t="str">
        <f>E9</f>
        <v>18708UT - Vytápění</v>
      </c>
      <c r="F47" s="385"/>
      <c r="G47" s="385"/>
      <c r="H47" s="385"/>
      <c r="I47" s="118"/>
      <c r="J47" s="42"/>
      <c r="K47" s="45"/>
    </row>
    <row r="48" spans="2:11" s="1" customFormat="1" ht="6.95" customHeight="1">
      <c r="B48" s="41"/>
      <c r="C48" s="42"/>
      <c r="D48" s="42"/>
      <c r="E48" s="42"/>
      <c r="F48" s="42"/>
      <c r="G48" s="42"/>
      <c r="H48" s="42"/>
      <c r="I48" s="118"/>
      <c r="J48" s="42"/>
      <c r="K48" s="45"/>
    </row>
    <row r="49" spans="2:47" s="1" customFormat="1" ht="18" customHeight="1">
      <c r="B49" s="41"/>
      <c r="C49" s="37" t="s">
        <v>23</v>
      </c>
      <c r="D49" s="42"/>
      <c r="E49" s="42"/>
      <c r="F49" s="35" t="str">
        <f>F12</f>
        <v>SOŠ a SOU řemesel Kutná Hora</v>
      </c>
      <c r="G49" s="42"/>
      <c r="H49" s="42"/>
      <c r="I49" s="119" t="s">
        <v>25</v>
      </c>
      <c r="J49" s="120" t="str">
        <f>IF(J12="","",J12)</f>
        <v>21. 1. 2019</v>
      </c>
      <c r="K49" s="45"/>
    </row>
    <row r="50" spans="2:47" s="1" customFormat="1" ht="6.95" customHeight="1">
      <c r="B50" s="41"/>
      <c r="C50" s="42"/>
      <c r="D50" s="42"/>
      <c r="E50" s="42"/>
      <c r="F50" s="42"/>
      <c r="G50" s="42"/>
      <c r="H50" s="42"/>
      <c r="I50" s="118"/>
      <c r="J50" s="42"/>
      <c r="K50" s="45"/>
    </row>
    <row r="51" spans="2:47" s="1" customFormat="1">
      <c r="B51" s="41"/>
      <c r="C51" s="37" t="s">
        <v>27</v>
      </c>
      <c r="D51" s="42"/>
      <c r="E51" s="42"/>
      <c r="F51" s="35" t="str">
        <f>E15</f>
        <v>SOŠ a SOU řemesel Kutná Hora, Čáslavská č.p.20</v>
      </c>
      <c r="G51" s="42"/>
      <c r="H51" s="42"/>
      <c r="I51" s="119" t="s">
        <v>33</v>
      </c>
      <c r="J51" s="351" t="str">
        <f>E21</f>
        <v>Ing. Hádek Martin</v>
      </c>
      <c r="K51" s="45"/>
    </row>
    <row r="52" spans="2:47" s="1" customFormat="1" ht="14.45" customHeight="1">
      <c r="B52" s="41"/>
      <c r="C52" s="37" t="s">
        <v>31</v>
      </c>
      <c r="D52" s="42"/>
      <c r="E52" s="42"/>
      <c r="F52" s="35" t="str">
        <f>IF(E18="","",E18)</f>
        <v/>
      </c>
      <c r="G52" s="42"/>
      <c r="H52" s="42"/>
      <c r="I52" s="118"/>
      <c r="J52" s="386"/>
      <c r="K52" s="45"/>
    </row>
    <row r="53" spans="2:47" s="1" customFormat="1" ht="10.35" customHeight="1">
      <c r="B53" s="41"/>
      <c r="C53" s="42"/>
      <c r="D53" s="42"/>
      <c r="E53" s="42"/>
      <c r="F53" s="42"/>
      <c r="G53" s="42"/>
      <c r="H53" s="42"/>
      <c r="I53" s="118"/>
      <c r="J53" s="42"/>
      <c r="K53" s="45"/>
    </row>
    <row r="54" spans="2:47" s="1" customFormat="1" ht="29.25" customHeight="1">
      <c r="B54" s="41"/>
      <c r="C54" s="144" t="s">
        <v>104</v>
      </c>
      <c r="D54" s="132"/>
      <c r="E54" s="132"/>
      <c r="F54" s="132"/>
      <c r="G54" s="132"/>
      <c r="H54" s="132"/>
      <c r="I54" s="145"/>
      <c r="J54" s="146" t="s">
        <v>105</v>
      </c>
      <c r="K54" s="147"/>
    </row>
    <row r="55" spans="2:47" s="1" customFormat="1" ht="10.35" customHeight="1">
      <c r="B55" s="41"/>
      <c r="C55" s="42"/>
      <c r="D55" s="42"/>
      <c r="E55" s="42"/>
      <c r="F55" s="42"/>
      <c r="G55" s="42"/>
      <c r="H55" s="42"/>
      <c r="I55" s="118"/>
      <c r="J55" s="42"/>
      <c r="K55" s="45"/>
    </row>
    <row r="56" spans="2:47" s="1" customFormat="1" ht="29.25" customHeight="1">
      <c r="B56" s="41"/>
      <c r="C56" s="148" t="s">
        <v>106</v>
      </c>
      <c r="D56" s="42"/>
      <c r="E56" s="42"/>
      <c r="F56" s="42"/>
      <c r="G56" s="42"/>
      <c r="H56" s="42"/>
      <c r="I56" s="118"/>
      <c r="J56" s="128">
        <f>J85</f>
        <v>0</v>
      </c>
      <c r="K56" s="45"/>
      <c r="AU56" s="24" t="s">
        <v>107</v>
      </c>
    </row>
    <row r="57" spans="2:47" s="7" customFormat="1" ht="24.95" customHeight="1">
      <c r="B57" s="149"/>
      <c r="C57" s="150"/>
      <c r="D57" s="151" t="s">
        <v>108</v>
      </c>
      <c r="E57" s="152"/>
      <c r="F57" s="152"/>
      <c r="G57" s="152"/>
      <c r="H57" s="152"/>
      <c r="I57" s="153"/>
      <c r="J57" s="154">
        <f>J86</f>
        <v>0</v>
      </c>
      <c r="K57" s="155"/>
    </row>
    <row r="58" spans="2:47" s="8" customFormat="1" ht="19.899999999999999" customHeight="1">
      <c r="B58" s="156"/>
      <c r="C58" s="157"/>
      <c r="D58" s="158" t="s">
        <v>112</v>
      </c>
      <c r="E58" s="159"/>
      <c r="F58" s="159"/>
      <c r="G58" s="159"/>
      <c r="H58" s="159"/>
      <c r="I58" s="160"/>
      <c r="J58" s="161">
        <f>J87</f>
        <v>0</v>
      </c>
      <c r="K58" s="162"/>
    </row>
    <row r="59" spans="2:47" s="7" customFormat="1" ht="24.95" customHeight="1">
      <c r="B59" s="149"/>
      <c r="C59" s="150"/>
      <c r="D59" s="151" t="s">
        <v>114</v>
      </c>
      <c r="E59" s="152"/>
      <c r="F59" s="152"/>
      <c r="G59" s="152"/>
      <c r="H59" s="152"/>
      <c r="I59" s="153"/>
      <c r="J59" s="154">
        <f>J93</f>
        <v>0</v>
      </c>
      <c r="K59" s="155"/>
    </row>
    <row r="60" spans="2:47" s="8" customFormat="1" ht="19.899999999999999" customHeight="1">
      <c r="B60" s="156"/>
      <c r="C60" s="157"/>
      <c r="D60" s="158" t="s">
        <v>965</v>
      </c>
      <c r="E60" s="159"/>
      <c r="F60" s="159"/>
      <c r="G60" s="159"/>
      <c r="H60" s="159"/>
      <c r="I60" s="160"/>
      <c r="J60" s="161">
        <f>J94</f>
        <v>0</v>
      </c>
      <c r="K60" s="162"/>
    </row>
    <row r="61" spans="2:47" s="8" customFormat="1" ht="19.899999999999999" customHeight="1">
      <c r="B61" s="156"/>
      <c r="C61" s="157"/>
      <c r="D61" s="158" t="s">
        <v>966</v>
      </c>
      <c r="E61" s="159"/>
      <c r="F61" s="159"/>
      <c r="G61" s="159"/>
      <c r="H61" s="159"/>
      <c r="I61" s="160"/>
      <c r="J61" s="161">
        <f>J101</f>
        <v>0</v>
      </c>
      <c r="K61" s="162"/>
    </row>
    <row r="62" spans="2:47" s="8" customFormat="1" ht="19.899999999999999" customHeight="1">
      <c r="B62" s="156"/>
      <c r="C62" s="157"/>
      <c r="D62" s="158" t="s">
        <v>967</v>
      </c>
      <c r="E62" s="159"/>
      <c r="F62" s="159"/>
      <c r="G62" s="159"/>
      <c r="H62" s="159"/>
      <c r="I62" s="160"/>
      <c r="J62" s="161">
        <f>J113</f>
        <v>0</v>
      </c>
      <c r="K62" s="162"/>
    </row>
    <row r="63" spans="2:47" s="8" customFormat="1" ht="19.899999999999999" customHeight="1">
      <c r="B63" s="156"/>
      <c r="C63" s="157"/>
      <c r="D63" s="158" t="s">
        <v>968</v>
      </c>
      <c r="E63" s="159"/>
      <c r="F63" s="159"/>
      <c r="G63" s="159"/>
      <c r="H63" s="159"/>
      <c r="I63" s="160"/>
      <c r="J63" s="161">
        <f>J120</f>
        <v>0</v>
      </c>
      <c r="K63" s="162"/>
    </row>
    <row r="64" spans="2:47" s="8" customFormat="1" ht="19.899999999999999" customHeight="1">
      <c r="B64" s="156"/>
      <c r="C64" s="157"/>
      <c r="D64" s="158" t="s">
        <v>122</v>
      </c>
      <c r="E64" s="159"/>
      <c r="F64" s="159"/>
      <c r="G64" s="159"/>
      <c r="H64" s="159"/>
      <c r="I64" s="160"/>
      <c r="J64" s="161">
        <f>J138</f>
        <v>0</v>
      </c>
      <c r="K64" s="162"/>
    </row>
    <row r="65" spans="2:12" s="7" customFormat="1" ht="24.95" customHeight="1">
      <c r="B65" s="149"/>
      <c r="C65" s="150"/>
      <c r="D65" s="151" t="s">
        <v>678</v>
      </c>
      <c r="E65" s="152"/>
      <c r="F65" s="152"/>
      <c r="G65" s="152"/>
      <c r="H65" s="152"/>
      <c r="I65" s="153"/>
      <c r="J65" s="154">
        <f>J141</f>
        <v>0</v>
      </c>
      <c r="K65" s="155"/>
    </row>
    <row r="66" spans="2:12" s="1" customFormat="1" ht="21.75" customHeight="1">
      <c r="B66" s="41"/>
      <c r="C66" s="42"/>
      <c r="D66" s="42"/>
      <c r="E66" s="42"/>
      <c r="F66" s="42"/>
      <c r="G66" s="42"/>
      <c r="H66" s="42"/>
      <c r="I66" s="118"/>
      <c r="J66" s="42"/>
      <c r="K66" s="45"/>
    </row>
    <row r="67" spans="2:12" s="1" customFormat="1" ht="6.95" customHeight="1">
      <c r="B67" s="56"/>
      <c r="C67" s="57"/>
      <c r="D67" s="57"/>
      <c r="E67" s="57"/>
      <c r="F67" s="57"/>
      <c r="G67" s="57"/>
      <c r="H67" s="57"/>
      <c r="I67" s="139"/>
      <c r="J67" s="57"/>
      <c r="K67" s="58"/>
    </row>
    <row r="71" spans="2:12" s="1" customFormat="1" ht="6.95" customHeight="1">
      <c r="B71" s="59"/>
      <c r="C71" s="60"/>
      <c r="D71" s="60"/>
      <c r="E71" s="60"/>
      <c r="F71" s="60"/>
      <c r="G71" s="60"/>
      <c r="H71" s="60"/>
      <c r="I71" s="142"/>
      <c r="J71" s="60"/>
      <c r="K71" s="60"/>
      <c r="L71" s="61"/>
    </row>
    <row r="72" spans="2:12" s="1" customFormat="1" ht="36.950000000000003" customHeight="1">
      <c r="B72" s="41"/>
      <c r="C72" s="62" t="s">
        <v>124</v>
      </c>
      <c r="D72" s="63"/>
      <c r="E72" s="63"/>
      <c r="F72" s="63"/>
      <c r="G72" s="63"/>
      <c r="H72" s="63"/>
      <c r="I72" s="163"/>
      <c r="J72" s="63"/>
      <c r="K72" s="63"/>
      <c r="L72" s="61"/>
    </row>
    <row r="73" spans="2:12" s="1" customFormat="1" ht="6.95" customHeight="1">
      <c r="B73" s="41"/>
      <c r="C73" s="63"/>
      <c r="D73" s="63"/>
      <c r="E73" s="63"/>
      <c r="F73" s="63"/>
      <c r="G73" s="63"/>
      <c r="H73" s="63"/>
      <c r="I73" s="163"/>
      <c r="J73" s="63"/>
      <c r="K73" s="63"/>
      <c r="L73" s="61"/>
    </row>
    <row r="74" spans="2:12" s="1" customFormat="1" ht="14.45" customHeight="1">
      <c r="B74" s="41"/>
      <c r="C74" s="65" t="s">
        <v>18</v>
      </c>
      <c r="D74" s="63"/>
      <c r="E74" s="63"/>
      <c r="F74" s="63"/>
      <c r="G74" s="63"/>
      <c r="H74" s="63"/>
      <c r="I74" s="163"/>
      <c r="J74" s="63"/>
      <c r="K74" s="63"/>
      <c r="L74" s="61"/>
    </row>
    <row r="75" spans="2:12" s="1" customFormat="1" ht="16.5" customHeight="1">
      <c r="B75" s="41"/>
      <c r="C75" s="63"/>
      <c r="D75" s="63"/>
      <c r="E75" s="387" t="str">
        <f>E7</f>
        <v>SOU řemesel KH - rekonstrukce sociálního zařízení u jídelny</v>
      </c>
      <c r="F75" s="388"/>
      <c r="G75" s="388"/>
      <c r="H75" s="388"/>
      <c r="I75" s="163"/>
      <c r="J75" s="63"/>
      <c r="K75" s="63"/>
      <c r="L75" s="61"/>
    </row>
    <row r="76" spans="2:12" s="1" customFormat="1" ht="14.45" customHeight="1">
      <c r="B76" s="41"/>
      <c r="C76" s="65" t="s">
        <v>101</v>
      </c>
      <c r="D76" s="63"/>
      <c r="E76" s="63"/>
      <c r="F76" s="63"/>
      <c r="G76" s="63"/>
      <c r="H76" s="63"/>
      <c r="I76" s="163"/>
      <c r="J76" s="63"/>
      <c r="K76" s="63"/>
      <c r="L76" s="61"/>
    </row>
    <row r="77" spans="2:12" s="1" customFormat="1" ht="17.25" customHeight="1">
      <c r="B77" s="41"/>
      <c r="C77" s="63"/>
      <c r="D77" s="63"/>
      <c r="E77" s="362" t="str">
        <f>E9</f>
        <v>18708UT - Vytápění</v>
      </c>
      <c r="F77" s="389"/>
      <c r="G77" s="389"/>
      <c r="H77" s="389"/>
      <c r="I77" s="163"/>
      <c r="J77" s="63"/>
      <c r="K77" s="63"/>
      <c r="L77" s="61"/>
    </row>
    <row r="78" spans="2:12" s="1" customFormat="1" ht="6.95" customHeight="1">
      <c r="B78" s="41"/>
      <c r="C78" s="63"/>
      <c r="D78" s="63"/>
      <c r="E78" s="63"/>
      <c r="F78" s="63"/>
      <c r="G78" s="63"/>
      <c r="H78" s="63"/>
      <c r="I78" s="163"/>
      <c r="J78" s="63"/>
      <c r="K78" s="63"/>
      <c r="L78" s="61"/>
    </row>
    <row r="79" spans="2:12" s="1" customFormat="1" ht="18" customHeight="1">
      <c r="B79" s="41"/>
      <c r="C79" s="65" t="s">
        <v>23</v>
      </c>
      <c r="D79" s="63"/>
      <c r="E79" s="63"/>
      <c r="F79" s="164" t="str">
        <f>F12</f>
        <v>SOŠ a SOU řemesel Kutná Hora</v>
      </c>
      <c r="G79" s="63"/>
      <c r="H79" s="63"/>
      <c r="I79" s="165" t="s">
        <v>25</v>
      </c>
      <c r="J79" s="73" t="str">
        <f>IF(J12="","",J12)</f>
        <v>21. 1. 2019</v>
      </c>
      <c r="K79" s="63"/>
      <c r="L79" s="61"/>
    </row>
    <row r="80" spans="2:12" s="1" customFormat="1" ht="6.95" customHeight="1">
      <c r="B80" s="41"/>
      <c r="C80" s="63"/>
      <c r="D80" s="63"/>
      <c r="E80" s="63"/>
      <c r="F80" s="63"/>
      <c r="G80" s="63"/>
      <c r="H80" s="63"/>
      <c r="I80" s="163"/>
      <c r="J80" s="63"/>
      <c r="K80" s="63"/>
      <c r="L80" s="61"/>
    </row>
    <row r="81" spans="2:65" s="1" customFormat="1">
      <c r="B81" s="41"/>
      <c r="C81" s="65" t="s">
        <v>27</v>
      </c>
      <c r="D81" s="63"/>
      <c r="E81" s="63"/>
      <c r="F81" s="164" t="str">
        <f>E15</f>
        <v>SOŠ a SOU řemesel Kutná Hora, Čáslavská č.p.20</v>
      </c>
      <c r="G81" s="63"/>
      <c r="H81" s="63"/>
      <c r="I81" s="165" t="s">
        <v>33</v>
      </c>
      <c r="J81" s="164" t="str">
        <f>E21</f>
        <v>Ing. Hádek Martin</v>
      </c>
      <c r="K81" s="63"/>
      <c r="L81" s="61"/>
    </row>
    <row r="82" spans="2:65" s="1" customFormat="1" ht="14.45" customHeight="1">
      <c r="B82" s="41"/>
      <c r="C82" s="65" t="s">
        <v>31</v>
      </c>
      <c r="D82" s="63"/>
      <c r="E82" s="63"/>
      <c r="F82" s="164" t="str">
        <f>IF(E18="","",E18)</f>
        <v/>
      </c>
      <c r="G82" s="63"/>
      <c r="H82" s="63"/>
      <c r="I82" s="163"/>
      <c r="J82" s="63"/>
      <c r="K82" s="63"/>
      <c r="L82" s="61"/>
    </row>
    <row r="83" spans="2:65" s="1" customFormat="1" ht="10.35" customHeight="1">
      <c r="B83" s="41"/>
      <c r="C83" s="63"/>
      <c r="D83" s="63"/>
      <c r="E83" s="63"/>
      <c r="F83" s="63"/>
      <c r="G83" s="63"/>
      <c r="H83" s="63"/>
      <c r="I83" s="163"/>
      <c r="J83" s="63"/>
      <c r="K83" s="63"/>
      <c r="L83" s="61"/>
    </row>
    <row r="84" spans="2:65" s="9" customFormat="1" ht="29.25" customHeight="1">
      <c r="B84" s="166"/>
      <c r="C84" s="167" t="s">
        <v>125</v>
      </c>
      <c r="D84" s="168" t="s">
        <v>57</v>
      </c>
      <c r="E84" s="168" t="s">
        <v>53</v>
      </c>
      <c r="F84" s="168" t="s">
        <v>126</v>
      </c>
      <c r="G84" s="168" t="s">
        <v>127</v>
      </c>
      <c r="H84" s="168" t="s">
        <v>128</v>
      </c>
      <c r="I84" s="169" t="s">
        <v>129</v>
      </c>
      <c r="J84" s="168" t="s">
        <v>105</v>
      </c>
      <c r="K84" s="170" t="s">
        <v>130</v>
      </c>
      <c r="L84" s="171"/>
      <c r="M84" s="81" t="s">
        <v>131</v>
      </c>
      <c r="N84" s="82" t="s">
        <v>42</v>
      </c>
      <c r="O84" s="82" t="s">
        <v>132</v>
      </c>
      <c r="P84" s="82" t="s">
        <v>133</v>
      </c>
      <c r="Q84" s="82" t="s">
        <v>134</v>
      </c>
      <c r="R84" s="82" t="s">
        <v>135</v>
      </c>
      <c r="S84" s="82" t="s">
        <v>136</v>
      </c>
      <c r="T84" s="83" t="s">
        <v>137</v>
      </c>
    </row>
    <row r="85" spans="2:65" s="1" customFormat="1" ht="29.25" customHeight="1">
      <c r="B85" s="41"/>
      <c r="C85" s="87" t="s">
        <v>106</v>
      </c>
      <c r="D85" s="63"/>
      <c r="E85" s="63"/>
      <c r="F85" s="63"/>
      <c r="G85" s="63"/>
      <c r="H85" s="63"/>
      <c r="I85" s="163"/>
      <c r="J85" s="172">
        <f>BK85</f>
        <v>0</v>
      </c>
      <c r="K85" s="63"/>
      <c r="L85" s="61"/>
      <c r="M85" s="84"/>
      <c r="N85" s="85"/>
      <c r="O85" s="85"/>
      <c r="P85" s="173">
        <f>P86+P93+P141</f>
        <v>0</v>
      </c>
      <c r="Q85" s="85"/>
      <c r="R85" s="173">
        <f>R86+R93+R141</f>
        <v>0.10872000000000001</v>
      </c>
      <c r="S85" s="85"/>
      <c r="T85" s="174">
        <f>T86+T93+T141</f>
        <v>0.14368500000000001</v>
      </c>
      <c r="AT85" s="24" t="s">
        <v>71</v>
      </c>
      <c r="AU85" s="24" t="s">
        <v>107</v>
      </c>
      <c r="BK85" s="175">
        <f>BK86+BK93+BK141</f>
        <v>0</v>
      </c>
    </row>
    <row r="86" spans="2:65" s="10" customFormat="1" ht="37.35" customHeight="1">
      <c r="B86" s="176"/>
      <c r="C86" s="177"/>
      <c r="D86" s="178" t="s">
        <v>71</v>
      </c>
      <c r="E86" s="179" t="s">
        <v>138</v>
      </c>
      <c r="F86" s="179" t="s">
        <v>139</v>
      </c>
      <c r="G86" s="177"/>
      <c r="H86" s="177"/>
      <c r="I86" s="180"/>
      <c r="J86" s="181">
        <f>BK86</f>
        <v>0</v>
      </c>
      <c r="K86" s="177"/>
      <c r="L86" s="182"/>
      <c r="M86" s="183"/>
      <c r="N86" s="184"/>
      <c r="O86" s="184"/>
      <c r="P86" s="185">
        <f>P87</f>
        <v>0</v>
      </c>
      <c r="Q86" s="184"/>
      <c r="R86" s="185">
        <f>R87</f>
        <v>0</v>
      </c>
      <c r="S86" s="184"/>
      <c r="T86" s="186">
        <f>T87</f>
        <v>0</v>
      </c>
      <c r="AR86" s="187" t="s">
        <v>80</v>
      </c>
      <c r="AT86" s="188" t="s">
        <v>71</v>
      </c>
      <c r="AU86" s="188" t="s">
        <v>72</v>
      </c>
      <c r="AY86" s="187" t="s">
        <v>140</v>
      </c>
      <c r="BK86" s="189">
        <f>BK87</f>
        <v>0</v>
      </c>
    </row>
    <row r="87" spans="2:65" s="10" customFormat="1" ht="19.899999999999999" customHeight="1">
      <c r="B87" s="176"/>
      <c r="C87" s="177"/>
      <c r="D87" s="178" t="s">
        <v>71</v>
      </c>
      <c r="E87" s="190" t="s">
        <v>362</v>
      </c>
      <c r="F87" s="190" t="s">
        <v>363</v>
      </c>
      <c r="G87" s="177"/>
      <c r="H87" s="177"/>
      <c r="I87" s="180"/>
      <c r="J87" s="191">
        <f>BK87</f>
        <v>0</v>
      </c>
      <c r="K87" s="177"/>
      <c r="L87" s="182"/>
      <c r="M87" s="183"/>
      <c r="N87" s="184"/>
      <c r="O87" s="184"/>
      <c r="P87" s="185">
        <f>SUM(P88:P92)</f>
        <v>0</v>
      </c>
      <c r="Q87" s="184"/>
      <c r="R87" s="185">
        <f>SUM(R88:R92)</f>
        <v>0</v>
      </c>
      <c r="S87" s="184"/>
      <c r="T87" s="186">
        <f>SUM(T88:T92)</f>
        <v>0</v>
      </c>
      <c r="AR87" s="187" t="s">
        <v>80</v>
      </c>
      <c r="AT87" s="188" t="s">
        <v>71</v>
      </c>
      <c r="AU87" s="188" t="s">
        <v>80</v>
      </c>
      <c r="AY87" s="187" t="s">
        <v>140</v>
      </c>
      <c r="BK87" s="189">
        <f>SUM(BK88:BK92)</f>
        <v>0</v>
      </c>
    </row>
    <row r="88" spans="2:65" s="1" customFormat="1" ht="25.5" customHeight="1">
      <c r="B88" s="41"/>
      <c r="C88" s="192" t="s">
        <v>80</v>
      </c>
      <c r="D88" s="192" t="s">
        <v>143</v>
      </c>
      <c r="E88" s="193" t="s">
        <v>679</v>
      </c>
      <c r="F88" s="194" t="s">
        <v>680</v>
      </c>
      <c r="G88" s="195" t="s">
        <v>167</v>
      </c>
      <c r="H88" s="196">
        <v>0.14399999999999999</v>
      </c>
      <c r="I88" s="197"/>
      <c r="J88" s="198">
        <f>ROUND(I88*H88,2)</f>
        <v>0</v>
      </c>
      <c r="K88" s="194" t="s">
        <v>147</v>
      </c>
      <c r="L88" s="61"/>
      <c r="M88" s="199" t="s">
        <v>21</v>
      </c>
      <c r="N88" s="200" t="s">
        <v>43</v>
      </c>
      <c r="O88" s="42"/>
      <c r="P88" s="201">
        <f>O88*H88</f>
        <v>0</v>
      </c>
      <c r="Q88" s="201">
        <v>0</v>
      </c>
      <c r="R88" s="201">
        <f>Q88*H88</f>
        <v>0</v>
      </c>
      <c r="S88" s="201">
        <v>0</v>
      </c>
      <c r="T88" s="202">
        <f>S88*H88</f>
        <v>0</v>
      </c>
      <c r="AR88" s="24" t="s">
        <v>148</v>
      </c>
      <c r="AT88" s="24" t="s">
        <v>143</v>
      </c>
      <c r="AU88" s="24" t="s">
        <v>82</v>
      </c>
      <c r="AY88" s="24" t="s">
        <v>140</v>
      </c>
      <c r="BE88" s="203">
        <f>IF(N88="základní",J88,0)</f>
        <v>0</v>
      </c>
      <c r="BF88" s="203">
        <f>IF(N88="snížená",J88,0)</f>
        <v>0</v>
      </c>
      <c r="BG88" s="203">
        <f>IF(N88="zákl. přenesená",J88,0)</f>
        <v>0</v>
      </c>
      <c r="BH88" s="203">
        <f>IF(N88="sníž. přenesená",J88,0)</f>
        <v>0</v>
      </c>
      <c r="BI88" s="203">
        <f>IF(N88="nulová",J88,0)</f>
        <v>0</v>
      </c>
      <c r="BJ88" s="24" t="s">
        <v>80</v>
      </c>
      <c r="BK88" s="203">
        <f>ROUND(I88*H88,2)</f>
        <v>0</v>
      </c>
      <c r="BL88" s="24" t="s">
        <v>148</v>
      </c>
      <c r="BM88" s="24" t="s">
        <v>969</v>
      </c>
    </row>
    <row r="89" spans="2:65" s="1" customFormat="1" ht="25.5" customHeight="1">
      <c r="B89" s="41"/>
      <c r="C89" s="192" t="s">
        <v>82</v>
      </c>
      <c r="D89" s="192" t="s">
        <v>143</v>
      </c>
      <c r="E89" s="193" t="s">
        <v>369</v>
      </c>
      <c r="F89" s="194" t="s">
        <v>370</v>
      </c>
      <c r="G89" s="195" t="s">
        <v>167</v>
      </c>
      <c r="H89" s="196">
        <v>0.14399999999999999</v>
      </c>
      <c r="I89" s="197"/>
      <c r="J89" s="198">
        <f>ROUND(I89*H89,2)</f>
        <v>0</v>
      </c>
      <c r="K89" s="194" t="s">
        <v>147</v>
      </c>
      <c r="L89" s="61"/>
      <c r="M89" s="199" t="s">
        <v>21</v>
      </c>
      <c r="N89" s="200" t="s">
        <v>43</v>
      </c>
      <c r="O89" s="42"/>
      <c r="P89" s="201">
        <f>O89*H89</f>
        <v>0</v>
      </c>
      <c r="Q89" s="201">
        <v>0</v>
      </c>
      <c r="R89" s="201">
        <f>Q89*H89</f>
        <v>0</v>
      </c>
      <c r="S89" s="201">
        <v>0</v>
      </c>
      <c r="T89" s="202">
        <f>S89*H89</f>
        <v>0</v>
      </c>
      <c r="AR89" s="24" t="s">
        <v>148</v>
      </c>
      <c r="AT89" s="24" t="s">
        <v>143</v>
      </c>
      <c r="AU89" s="24" t="s">
        <v>82</v>
      </c>
      <c r="AY89" s="24" t="s">
        <v>140</v>
      </c>
      <c r="BE89" s="203">
        <f>IF(N89="základní",J89,0)</f>
        <v>0</v>
      </c>
      <c r="BF89" s="203">
        <f>IF(N89="snížená",J89,0)</f>
        <v>0</v>
      </c>
      <c r="BG89" s="203">
        <f>IF(N89="zákl. přenesená",J89,0)</f>
        <v>0</v>
      </c>
      <c r="BH89" s="203">
        <f>IF(N89="sníž. přenesená",J89,0)</f>
        <v>0</v>
      </c>
      <c r="BI89" s="203">
        <f>IF(N89="nulová",J89,0)</f>
        <v>0</v>
      </c>
      <c r="BJ89" s="24" t="s">
        <v>80</v>
      </c>
      <c r="BK89" s="203">
        <f>ROUND(I89*H89,2)</f>
        <v>0</v>
      </c>
      <c r="BL89" s="24" t="s">
        <v>148</v>
      </c>
      <c r="BM89" s="24" t="s">
        <v>970</v>
      </c>
    </row>
    <row r="90" spans="2:65" s="1" customFormat="1" ht="25.5" customHeight="1">
      <c r="B90" s="41"/>
      <c r="C90" s="192" t="s">
        <v>141</v>
      </c>
      <c r="D90" s="192" t="s">
        <v>143</v>
      </c>
      <c r="E90" s="193" t="s">
        <v>373</v>
      </c>
      <c r="F90" s="194" t="s">
        <v>374</v>
      </c>
      <c r="G90" s="195" t="s">
        <v>167</v>
      </c>
      <c r="H90" s="196">
        <v>1.44</v>
      </c>
      <c r="I90" s="197"/>
      <c r="J90" s="198">
        <f>ROUND(I90*H90,2)</f>
        <v>0</v>
      </c>
      <c r="K90" s="194" t="s">
        <v>147</v>
      </c>
      <c r="L90" s="61"/>
      <c r="M90" s="199" t="s">
        <v>21</v>
      </c>
      <c r="N90" s="200" t="s">
        <v>43</v>
      </c>
      <c r="O90" s="42"/>
      <c r="P90" s="201">
        <f>O90*H90</f>
        <v>0</v>
      </c>
      <c r="Q90" s="201">
        <v>0</v>
      </c>
      <c r="R90" s="201">
        <f>Q90*H90</f>
        <v>0</v>
      </c>
      <c r="S90" s="201">
        <v>0</v>
      </c>
      <c r="T90" s="202">
        <f>S90*H90</f>
        <v>0</v>
      </c>
      <c r="AR90" s="24" t="s">
        <v>148</v>
      </c>
      <c r="AT90" s="24" t="s">
        <v>143</v>
      </c>
      <c r="AU90" s="24" t="s">
        <v>82</v>
      </c>
      <c r="AY90" s="24" t="s">
        <v>140</v>
      </c>
      <c r="BE90" s="203">
        <f>IF(N90="základní",J90,0)</f>
        <v>0</v>
      </c>
      <c r="BF90" s="203">
        <f>IF(N90="snížená",J90,0)</f>
        <v>0</v>
      </c>
      <c r="BG90" s="203">
        <f>IF(N90="zákl. přenesená",J90,0)</f>
        <v>0</v>
      </c>
      <c r="BH90" s="203">
        <f>IF(N90="sníž. přenesená",J90,0)</f>
        <v>0</v>
      </c>
      <c r="BI90" s="203">
        <f>IF(N90="nulová",J90,0)</f>
        <v>0</v>
      </c>
      <c r="BJ90" s="24" t="s">
        <v>80</v>
      </c>
      <c r="BK90" s="203">
        <f>ROUND(I90*H90,2)</f>
        <v>0</v>
      </c>
      <c r="BL90" s="24" t="s">
        <v>148</v>
      </c>
      <c r="BM90" s="24" t="s">
        <v>971</v>
      </c>
    </row>
    <row r="91" spans="2:65" s="11" customFormat="1" ht="13.5">
      <c r="B91" s="204"/>
      <c r="C91" s="205"/>
      <c r="D91" s="206" t="s">
        <v>150</v>
      </c>
      <c r="E91" s="205"/>
      <c r="F91" s="208" t="s">
        <v>972</v>
      </c>
      <c r="G91" s="205"/>
      <c r="H91" s="209">
        <v>1.44</v>
      </c>
      <c r="I91" s="210"/>
      <c r="J91" s="205"/>
      <c r="K91" s="205"/>
      <c r="L91" s="211"/>
      <c r="M91" s="212"/>
      <c r="N91" s="213"/>
      <c r="O91" s="213"/>
      <c r="P91" s="213"/>
      <c r="Q91" s="213"/>
      <c r="R91" s="213"/>
      <c r="S91" s="213"/>
      <c r="T91" s="214"/>
      <c r="AT91" s="215" t="s">
        <v>150</v>
      </c>
      <c r="AU91" s="215" t="s">
        <v>82</v>
      </c>
      <c r="AV91" s="11" t="s">
        <v>82</v>
      </c>
      <c r="AW91" s="11" t="s">
        <v>6</v>
      </c>
      <c r="AX91" s="11" t="s">
        <v>80</v>
      </c>
      <c r="AY91" s="215" t="s">
        <v>140</v>
      </c>
    </row>
    <row r="92" spans="2:65" s="1" customFormat="1" ht="16.5" customHeight="1">
      <c r="B92" s="41"/>
      <c r="C92" s="192" t="s">
        <v>148</v>
      </c>
      <c r="D92" s="192" t="s">
        <v>143</v>
      </c>
      <c r="E92" s="193" t="s">
        <v>378</v>
      </c>
      <c r="F92" s="194" t="s">
        <v>379</v>
      </c>
      <c r="G92" s="195" t="s">
        <v>167</v>
      </c>
      <c r="H92" s="196">
        <v>0.14399999999999999</v>
      </c>
      <c r="I92" s="197"/>
      <c r="J92" s="198">
        <f>ROUND(I92*H92,2)</f>
        <v>0</v>
      </c>
      <c r="K92" s="194" t="s">
        <v>147</v>
      </c>
      <c r="L92" s="61"/>
      <c r="M92" s="199" t="s">
        <v>21</v>
      </c>
      <c r="N92" s="200" t="s">
        <v>43</v>
      </c>
      <c r="O92" s="42"/>
      <c r="P92" s="201">
        <f>O92*H92</f>
        <v>0</v>
      </c>
      <c r="Q92" s="201">
        <v>0</v>
      </c>
      <c r="R92" s="201">
        <f>Q92*H92</f>
        <v>0</v>
      </c>
      <c r="S92" s="201">
        <v>0</v>
      </c>
      <c r="T92" s="202">
        <f>S92*H92</f>
        <v>0</v>
      </c>
      <c r="AR92" s="24" t="s">
        <v>148</v>
      </c>
      <c r="AT92" s="24" t="s">
        <v>143</v>
      </c>
      <c r="AU92" s="24" t="s">
        <v>82</v>
      </c>
      <c r="AY92" s="24" t="s">
        <v>140</v>
      </c>
      <c r="BE92" s="203">
        <f>IF(N92="základní",J92,0)</f>
        <v>0</v>
      </c>
      <c r="BF92" s="203">
        <f>IF(N92="snížená",J92,0)</f>
        <v>0</v>
      </c>
      <c r="BG92" s="203">
        <f>IF(N92="zákl. přenesená",J92,0)</f>
        <v>0</v>
      </c>
      <c r="BH92" s="203">
        <f>IF(N92="sníž. přenesená",J92,0)</f>
        <v>0</v>
      </c>
      <c r="BI92" s="203">
        <f>IF(N92="nulová",J92,0)</f>
        <v>0</v>
      </c>
      <c r="BJ92" s="24" t="s">
        <v>80</v>
      </c>
      <c r="BK92" s="203">
        <f>ROUND(I92*H92,2)</f>
        <v>0</v>
      </c>
      <c r="BL92" s="24" t="s">
        <v>148</v>
      </c>
      <c r="BM92" s="24" t="s">
        <v>973</v>
      </c>
    </row>
    <row r="93" spans="2:65" s="10" customFormat="1" ht="37.35" customHeight="1">
      <c r="B93" s="176"/>
      <c r="C93" s="177"/>
      <c r="D93" s="178" t="s">
        <v>71</v>
      </c>
      <c r="E93" s="179" t="s">
        <v>387</v>
      </c>
      <c r="F93" s="179" t="s">
        <v>388</v>
      </c>
      <c r="G93" s="177"/>
      <c r="H93" s="177"/>
      <c r="I93" s="180"/>
      <c r="J93" s="181">
        <f>BK93</f>
        <v>0</v>
      </c>
      <c r="K93" s="177"/>
      <c r="L93" s="182"/>
      <c r="M93" s="183"/>
      <c r="N93" s="184"/>
      <c r="O93" s="184"/>
      <c r="P93" s="185">
        <f>P94+P101+P113+P120+P138</f>
        <v>0</v>
      </c>
      <c r="Q93" s="184"/>
      <c r="R93" s="185">
        <f>R94+R101+R113+R120+R138</f>
        <v>0.10872000000000001</v>
      </c>
      <c r="S93" s="184"/>
      <c r="T93" s="186">
        <f>T94+T101+T113+T120+T138</f>
        <v>0.14368500000000001</v>
      </c>
      <c r="AR93" s="187" t="s">
        <v>82</v>
      </c>
      <c r="AT93" s="188" t="s">
        <v>71</v>
      </c>
      <c r="AU93" s="188" t="s">
        <v>72</v>
      </c>
      <c r="AY93" s="187" t="s">
        <v>140</v>
      </c>
      <c r="BK93" s="189">
        <f>BK94+BK101+BK113+BK120+BK138</f>
        <v>0</v>
      </c>
    </row>
    <row r="94" spans="2:65" s="10" customFormat="1" ht="19.899999999999999" customHeight="1">
      <c r="B94" s="176"/>
      <c r="C94" s="177"/>
      <c r="D94" s="178" t="s">
        <v>71</v>
      </c>
      <c r="E94" s="190" t="s">
        <v>974</v>
      </c>
      <c r="F94" s="190" t="s">
        <v>975</v>
      </c>
      <c r="G94" s="177"/>
      <c r="H94" s="177"/>
      <c r="I94" s="180"/>
      <c r="J94" s="191">
        <f>BK94</f>
        <v>0</v>
      </c>
      <c r="K94" s="177"/>
      <c r="L94" s="182"/>
      <c r="M94" s="183"/>
      <c r="N94" s="184"/>
      <c r="O94" s="184"/>
      <c r="P94" s="185">
        <f>SUM(P95:P100)</f>
        <v>0</v>
      </c>
      <c r="Q94" s="184"/>
      <c r="R94" s="185">
        <f>SUM(R95:R100)</f>
        <v>1.3449999999999998E-2</v>
      </c>
      <c r="S94" s="184"/>
      <c r="T94" s="186">
        <f>SUM(T95:T100)</f>
        <v>0</v>
      </c>
      <c r="AR94" s="187" t="s">
        <v>82</v>
      </c>
      <c r="AT94" s="188" t="s">
        <v>71</v>
      </c>
      <c r="AU94" s="188" t="s">
        <v>80</v>
      </c>
      <c r="AY94" s="187" t="s">
        <v>140</v>
      </c>
      <c r="BK94" s="189">
        <f>SUM(BK95:BK100)</f>
        <v>0</v>
      </c>
    </row>
    <row r="95" spans="2:65" s="1" customFormat="1" ht="51" customHeight="1">
      <c r="B95" s="41"/>
      <c r="C95" s="192" t="s">
        <v>200</v>
      </c>
      <c r="D95" s="192" t="s">
        <v>143</v>
      </c>
      <c r="E95" s="193" t="s">
        <v>976</v>
      </c>
      <c r="F95" s="194" t="s">
        <v>977</v>
      </c>
      <c r="G95" s="195" t="s">
        <v>191</v>
      </c>
      <c r="H95" s="196">
        <v>24</v>
      </c>
      <c r="I95" s="197"/>
      <c r="J95" s="198">
        <f t="shared" ref="J95:J100" si="0">ROUND(I95*H95,2)</f>
        <v>0</v>
      </c>
      <c r="K95" s="194" t="s">
        <v>147</v>
      </c>
      <c r="L95" s="61"/>
      <c r="M95" s="199" t="s">
        <v>21</v>
      </c>
      <c r="N95" s="200" t="s">
        <v>43</v>
      </c>
      <c r="O95" s="42"/>
      <c r="P95" s="201">
        <f t="shared" ref="P95:P100" si="1">O95*H95</f>
        <v>0</v>
      </c>
      <c r="Q95" s="201">
        <v>1.9000000000000001E-4</v>
      </c>
      <c r="R95" s="201">
        <f t="shared" ref="R95:R100" si="2">Q95*H95</f>
        <v>4.5599999999999998E-3</v>
      </c>
      <c r="S95" s="201">
        <v>0</v>
      </c>
      <c r="T95" s="202">
        <f t="shared" ref="T95:T100" si="3">S95*H95</f>
        <v>0</v>
      </c>
      <c r="AR95" s="24" t="s">
        <v>222</v>
      </c>
      <c r="AT95" s="24" t="s">
        <v>143</v>
      </c>
      <c r="AU95" s="24" t="s">
        <v>82</v>
      </c>
      <c r="AY95" s="24" t="s">
        <v>140</v>
      </c>
      <c r="BE95" s="203">
        <f t="shared" ref="BE95:BE100" si="4">IF(N95="základní",J95,0)</f>
        <v>0</v>
      </c>
      <c r="BF95" s="203">
        <f t="shared" ref="BF95:BF100" si="5">IF(N95="snížená",J95,0)</f>
        <v>0</v>
      </c>
      <c r="BG95" s="203">
        <f t="shared" ref="BG95:BG100" si="6">IF(N95="zákl. přenesená",J95,0)</f>
        <v>0</v>
      </c>
      <c r="BH95" s="203">
        <f t="shared" ref="BH95:BH100" si="7">IF(N95="sníž. přenesená",J95,0)</f>
        <v>0</v>
      </c>
      <c r="BI95" s="203">
        <f t="shared" ref="BI95:BI100" si="8">IF(N95="nulová",J95,0)</f>
        <v>0</v>
      </c>
      <c r="BJ95" s="24" t="s">
        <v>80</v>
      </c>
      <c r="BK95" s="203">
        <f t="shared" ref="BK95:BK100" si="9">ROUND(I95*H95,2)</f>
        <v>0</v>
      </c>
      <c r="BL95" s="24" t="s">
        <v>222</v>
      </c>
      <c r="BM95" s="24" t="s">
        <v>978</v>
      </c>
    </row>
    <row r="96" spans="2:65" s="1" customFormat="1" ht="16.5" customHeight="1">
      <c r="B96" s="41"/>
      <c r="C96" s="237" t="s">
        <v>204</v>
      </c>
      <c r="D96" s="237" t="s">
        <v>290</v>
      </c>
      <c r="E96" s="238" t="s">
        <v>979</v>
      </c>
      <c r="F96" s="239" t="s">
        <v>980</v>
      </c>
      <c r="G96" s="240" t="s">
        <v>191</v>
      </c>
      <c r="H96" s="241">
        <v>9</v>
      </c>
      <c r="I96" s="242"/>
      <c r="J96" s="243">
        <f t="shared" si="0"/>
        <v>0</v>
      </c>
      <c r="K96" s="239" t="s">
        <v>147</v>
      </c>
      <c r="L96" s="244"/>
      <c r="M96" s="245" t="s">
        <v>21</v>
      </c>
      <c r="N96" s="246" t="s">
        <v>43</v>
      </c>
      <c r="O96" s="42"/>
      <c r="P96" s="201">
        <f t="shared" si="1"/>
        <v>0</v>
      </c>
      <c r="Q96" s="201">
        <v>2.7E-4</v>
      </c>
      <c r="R96" s="201">
        <f t="shared" si="2"/>
        <v>2.4299999999999999E-3</v>
      </c>
      <c r="S96" s="201">
        <v>0</v>
      </c>
      <c r="T96" s="202">
        <f t="shared" si="3"/>
        <v>0</v>
      </c>
      <c r="AR96" s="24" t="s">
        <v>307</v>
      </c>
      <c r="AT96" s="24" t="s">
        <v>290</v>
      </c>
      <c r="AU96" s="24" t="s">
        <v>82</v>
      </c>
      <c r="AY96" s="24" t="s">
        <v>140</v>
      </c>
      <c r="BE96" s="203">
        <f t="shared" si="4"/>
        <v>0</v>
      </c>
      <c r="BF96" s="203">
        <f t="shared" si="5"/>
        <v>0</v>
      </c>
      <c r="BG96" s="203">
        <f t="shared" si="6"/>
        <v>0</v>
      </c>
      <c r="BH96" s="203">
        <f t="shared" si="7"/>
        <v>0</v>
      </c>
      <c r="BI96" s="203">
        <f t="shared" si="8"/>
        <v>0</v>
      </c>
      <c r="BJ96" s="24" t="s">
        <v>80</v>
      </c>
      <c r="BK96" s="203">
        <f t="shared" si="9"/>
        <v>0</v>
      </c>
      <c r="BL96" s="24" t="s">
        <v>222</v>
      </c>
      <c r="BM96" s="24" t="s">
        <v>981</v>
      </c>
    </row>
    <row r="97" spans="2:65" s="1" customFormat="1" ht="16.5" customHeight="1">
      <c r="B97" s="41"/>
      <c r="C97" s="237" t="s">
        <v>816</v>
      </c>
      <c r="D97" s="237" t="s">
        <v>290</v>
      </c>
      <c r="E97" s="238" t="s">
        <v>982</v>
      </c>
      <c r="F97" s="239" t="s">
        <v>983</v>
      </c>
      <c r="G97" s="240" t="s">
        <v>191</v>
      </c>
      <c r="H97" s="241">
        <v>7</v>
      </c>
      <c r="I97" s="242"/>
      <c r="J97" s="243">
        <f t="shared" si="0"/>
        <v>0</v>
      </c>
      <c r="K97" s="239" t="s">
        <v>147</v>
      </c>
      <c r="L97" s="244"/>
      <c r="M97" s="245" t="s">
        <v>21</v>
      </c>
      <c r="N97" s="246" t="s">
        <v>43</v>
      </c>
      <c r="O97" s="42"/>
      <c r="P97" s="201">
        <f t="shared" si="1"/>
        <v>0</v>
      </c>
      <c r="Q97" s="201">
        <v>2.7E-4</v>
      </c>
      <c r="R97" s="201">
        <f t="shared" si="2"/>
        <v>1.89E-3</v>
      </c>
      <c r="S97" s="201">
        <v>0</v>
      </c>
      <c r="T97" s="202">
        <f t="shared" si="3"/>
        <v>0</v>
      </c>
      <c r="AR97" s="24" t="s">
        <v>307</v>
      </c>
      <c r="AT97" s="24" t="s">
        <v>290</v>
      </c>
      <c r="AU97" s="24" t="s">
        <v>82</v>
      </c>
      <c r="AY97" s="24" t="s">
        <v>140</v>
      </c>
      <c r="BE97" s="203">
        <f t="shared" si="4"/>
        <v>0</v>
      </c>
      <c r="BF97" s="203">
        <f t="shared" si="5"/>
        <v>0</v>
      </c>
      <c r="BG97" s="203">
        <f t="shared" si="6"/>
        <v>0</v>
      </c>
      <c r="BH97" s="203">
        <f t="shared" si="7"/>
        <v>0</v>
      </c>
      <c r="BI97" s="203">
        <f t="shared" si="8"/>
        <v>0</v>
      </c>
      <c r="BJ97" s="24" t="s">
        <v>80</v>
      </c>
      <c r="BK97" s="203">
        <f t="shared" si="9"/>
        <v>0</v>
      </c>
      <c r="BL97" s="24" t="s">
        <v>222</v>
      </c>
      <c r="BM97" s="24" t="s">
        <v>984</v>
      </c>
    </row>
    <row r="98" spans="2:65" s="1" customFormat="1" ht="16.5" customHeight="1">
      <c r="B98" s="41"/>
      <c r="C98" s="237" t="s">
        <v>820</v>
      </c>
      <c r="D98" s="237" t="s">
        <v>290</v>
      </c>
      <c r="E98" s="238" t="s">
        <v>985</v>
      </c>
      <c r="F98" s="239" t="s">
        <v>986</v>
      </c>
      <c r="G98" s="240" t="s">
        <v>191</v>
      </c>
      <c r="H98" s="241">
        <v>8</v>
      </c>
      <c r="I98" s="242"/>
      <c r="J98" s="243">
        <f t="shared" si="0"/>
        <v>0</v>
      </c>
      <c r="K98" s="239" t="s">
        <v>147</v>
      </c>
      <c r="L98" s="244"/>
      <c r="M98" s="245" t="s">
        <v>21</v>
      </c>
      <c r="N98" s="246" t="s">
        <v>43</v>
      </c>
      <c r="O98" s="42"/>
      <c r="P98" s="201">
        <f t="shared" si="1"/>
        <v>0</v>
      </c>
      <c r="Q98" s="201">
        <v>2.9E-4</v>
      </c>
      <c r="R98" s="201">
        <f t="shared" si="2"/>
        <v>2.32E-3</v>
      </c>
      <c r="S98" s="201">
        <v>0</v>
      </c>
      <c r="T98" s="202">
        <f t="shared" si="3"/>
        <v>0</v>
      </c>
      <c r="AR98" s="24" t="s">
        <v>307</v>
      </c>
      <c r="AT98" s="24" t="s">
        <v>290</v>
      </c>
      <c r="AU98" s="24" t="s">
        <v>82</v>
      </c>
      <c r="AY98" s="24" t="s">
        <v>140</v>
      </c>
      <c r="BE98" s="203">
        <f t="shared" si="4"/>
        <v>0</v>
      </c>
      <c r="BF98" s="203">
        <f t="shared" si="5"/>
        <v>0</v>
      </c>
      <c r="BG98" s="203">
        <f t="shared" si="6"/>
        <v>0</v>
      </c>
      <c r="BH98" s="203">
        <f t="shared" si="7"/>
        <v>0</v>
      </c>
      <c r="BI98" s="203">
        <f t="shared" si="8"/>
        <v>0</v>
      </c>
      <c r="BJ98" s="24" t="s">
        <v>80</v>
      </c>
      <c r="BK98" s="203">
        <f t="shared" si="9"/>
        <v>0</v>
      </c>
      <c r="BL98" s="24" t="s">
        <v>222</v>
      </c>
      <c r="BM98" s="24" t="s">
        <v>987</v>
      </c>
    </row>
    <row r="99" spans="2:65" s="1" customFormat="1" ht="16.5" customHeight="1">
      <c r="B99" s="41"/>
      <c r="C99" s="237" t="s">
        <v>254</v>
      </c>
      <c r="D99" s="237" t="s">
        <v>290</v>
      </c>
      <c r="E99" s="238" t="s">
        <v>988</v>
      </c>
      <c r="F99" s="239" t="s">
        <v>989</v>
      </c>
      <c r="G99" s="240" t="s">
        <v>250</v>
      </c>
      <c r="H99" s="241">
        <v>0.5</v>
      </c>
      <c r="I99" s="242"/>
      <c r="J99" s="243">
        <f t="shared" si="0"/>
        <v>0</v>
      </c>
      <c r="K99" s="239" t="s">
        <v>147</v>
      </c>
      <c r="L99" s="244"/>
      <c r="M99" s="245" t="s">
        <v>21</v>
      </c>
      <c r="N99" s="246" t="s">
        <v>43</v>
      </c>
      <c r="O99" s="42"/>
      <c r="P99" s="201">
        <f t="shared" si="1"/>
        <v>0</v>
      </c>
      <c r="Q99" s="201">
        <v>4.4999999999999997E-3</v>
      </c>
      <c r="R99" s="201">
        <f t="shared" si="2"/>
        <v>2.2499999999999998E-3</v>
      </c>
      <c r="S99" s="201">
        <v>0</v>
      </c>
      <c r="T99" s="202">
        <f t="shared" si="3"/>
        <v>0</v>
      </c>
      <c r="AR99" s="24" t="s">
        <v>307</v>
      </c>
      <c r="AT99" s="24" t="s">
        <v>290</v>
      </c>
      <c r="AU99" s="24" t="s">
        <v>82</v>
      </c>
      <c r="AY99" s="24" t="s">
        <v>140</v>
      </c>
      <c r="BE99" s="203">
        <f t="shared" si="4"/>
        <v>0</v>
      </c>
      <c r="BF99" s="203">
        <f t="shared" si="5"/>
        <v>0</v>
      </c>
      <c r="BG99" s="203">
        <f t="shared" si="6"/>
        <v>0</v>
      </c>
      <c r="BH99" s="203">
        <f t="shared" si="7"/>
        <v>0</v>
      </c>
      <c r="BI99" s="203">
        <f t="shared" si="8"/>
        <v>0</v>
      </c>
      <c r="BJ99" s="24" t="s">
        <v>80</v>
      </c>
      <c r="BK99" s="203">
        <f t="shared" si="9"/>
        <v>0</v>
      </c>
      <c r="BL99" s="24" t="s">
        <v>222</v>
      </c>
      <c r="BM99" s="24" t="s">
        <v>990</v>
      </c>
    </row>
    <row r="100" spans="2:65" s="1" customFormat="1" ht="38.25" customHeight="1">
      <c r="B100" s="41"/>
      <c r="C100" s="192" t="s">
        <v>302</v>
      </c>
      <c r="D100" s="192" t="s">
        <v>143</v>
      </c>
      <c r="E100" s="193" t="s">
        <v>991</v>
      </c>
      <c r="F100" s="194" t="s">
        <v>992</v>
      </c>
      <c r="G100" s="195" t="s">
        <v>399</v>
      </c>
      <c r="H100" s="247"/>
      <c r="I100" s="197"/>
      <c r="J100" s="198">
        <f t="shared" si="0"/>
        <v>0</v>
      </c>
      <c r="K100" s="194" t="s">
        <v>147</v>
      </c>
      <c r="L100" s="61"/>
      <c r="M100" s="199" t="s">
        <v>21</v>
      </c>
      <c r="N100" s="200" t="s">
        <v>43</v>
      </c>
      <c r="O100" s="42"/>
      <c r="P100" s="201">
        <f t="shared" si="1"/>
        <v>0</v>
      </c>
      <c r="Q100" s="201">
        <v>0</v>
      </c>
      <c r="R100" s="201">
        <f t="shared" si="2"/>
        <v>0</v>
      </c>
      <c r="S100" s="201">
        <v>0</v>
      </c>
      <c r="T100" s="202">
        <f t="shared" si="3"/>
        <v>0</v>
      </c>
      <c r="AR100" s="24" t="s">
        <v>222</v>
      </c>
      <c r="AT100" s="24" t="s">
        <v>143</v>
      </c>
      <c r="AU100" s="24" t="s">
        <v>82</v>
      </c>
      <c r="AY100" s="24" t="s">
        <v>140</v>
      </c>
      <c r="BE100" s="203">
        <f t="shared" si="4"/>
        <v>0</v>
      </c>
      <c r="BF100" s="203">
        <f t="shared" si="5"/>
        <v>0</v>
      </c>
      <c r="BG100" s="203">
        <f t="shared" si="6"/>
        <v>0</v>
      </c>
      <c r="BH100" s="203">
        <f t="shared" si="7"/>
        <v>0</v>
      </c>
      <c r="BI100" s="203">
        <f t="shared" si="8"/>
        <v>0</v>
      </c>
      <c r="BJ100" s="24" t="s">
        <v>80</v>
      </c>
      <c r="BK100" s="203">
        <f t="shared" si="9"/>
        <v>0</v>
      </c>
      <c r="BL100" s="24" t="s">
        <v>222</v>
      </c>
      <c r="BM100" s="24" t="s">
        <v>993</v>
      </c>
    </row>
    <row r="101" spans="2:65" s="10" customFormat="1" ht="29.85" customHeight="1">
      <c r="B101" s="176"/>
      <c r="C101" s="177"/>
      <c r="D101" s="178" t="s">
        <v>71</v>
      </c>
      <c r="E101" s="190" t="s">
        <v>994</v>
      </c>
      <c r="F101" s="190" t="s">
        <v>995</v>
      </c>
      <c r="G101" s="177"/>
      <c r="H101" s="177"/>
      <c r="I101" s="180"/>
      <c r="J101" s="191">
        <f>BK101</f>
        <v>0</v>
      </c>
      <c r="K101" s="177"/>
      <c r="L101" s="182"/>
      <c r="M101" s="183"/>
      <c r="N101" s="184"/>
      <c r="O101" s="184"/>
      <c r="P101" s="185">
        <f>SUM(P102:P112)</f>
        <v>0</v>
      </c>
      <c r="Q101" s="184"/>
      <c r="R101" s="185">
        <f>SUM(R102:R112)</f>
        <v>3.0290000000000001E-2</v>
      </c>
      <c r="S101" s="184"/>
      <c r="T101" s="186">
        <f>SUM(T102:T112)</f>
        <v>4.725E-2</v>
      </c>
      <c r="AR101" s="187" t="s">
        <v>82</v>
      </c>
      <c r="AT101" s="188" t="s">
        <v>71</v>
      </c>
      <c r="AU101" s="188" t="s">
        <v>80</v>
      </c>
      <c r="AY101" s="187" t="s">
        <v>140</v>
      </c>
      <c r="BK101" s="189">
        <f>SUM(BK102:BK112)</f>
        <v>0</v>
      </c>
    </row>
    <row r="102" spans="2:65" s="1" customFormat="1" ht="16.5" customHeight="1">
      <c r="B102" s="41"/>
      <c r="C102" s="192" t="s">
        <v>307</v>
      </c>
      <c r="D102" s="192" t="s">
        <v>143</v>
      </c>
      <c r="E102" s="193" t="s">
        <v>996</v>
      </c>
      <c r="F102" s="194" t="s">
        <v>997</v>
      </c>
      <c r="G102" s="195" t="s">
        <v>191</v>
      </c>
      <c r="H102" s="196">
        <v>15</v>
      </c>
      <c r="I102" s="197"/>
      <c r="J102" s="198">
        <f t="shared" ref="J102:J112" si="10">ROUND(I102*H102,2)</f>
        <v>0</v>
      </c>
      <c r="K102" s="194" t="s">
        <v>998</v>
      </c>
      <c r="L102" s="61"/>
      <c r="M102" s="199" t="s">
        <v>21</v>
      </c>
      <c r="N102" s="200" t="s">
        <v>43</v>
      </c>
      <c r="O102" s="42"/>
      <c r="P102" s="201">
        <f t="shared" ref="P102:P112" si="11">O102*H102</f>
        <v>0</v>
      </c>
      <c r="Q102" s="201">
        <v>2.0000000000000002E-5</v>
      </c>
      <c r="R102" s="201">
        <f t="shared" ref="R102:R112" si="12">Q102*H102</f>
        <v>3.0000000000000003E-4</v>
      </c>
      <c r="S102" s="201">
        <v>1E-3</v>
      </c>
      <c r="T102" s="202">
        <f t="shared" ref="T102:T112" si="13">S102*H102</f>
        <v>1.4999999999999999E-2</v>
      </c>
      <c r="AR102" s="24" t="s">
        <v>222</v>
      </c>
      <c r="AT102" s="24" t="s">
        <v>143</v>
      </c>
      <c r="AU102" s="24" t="s">
        <v>82</v>
      </c>
      <c r="AY102" s="24" t="s">
        <v>140</v>
      </c>
      <c r="BE102" s="203">
        <f t="shared" ref="BE102:BE112" si="14">IF(N102="základní",J102,0)</f>
        <v>0</v>
      </c>
      <c r="BF102" s="203">
        <f t="shared" ref="BF102:BF112" si="15">IF(N102="snížená",J102,0)</f>
        <v>0</v>
      </c>
      <c r="BG102" s="203">
        <f t="shared" ref="BG102:BG112" si="16">IF(N102="zákl. přenesená",J102,0)</f>
        <v>0</v>
      </c>
      <c r="BH102" s="203">
        <f t="shared" ref="BH102:BH112" si="17">IF(N102="sníž. přenesená",J102,0)</f>
        <v>0</v>
      </c>
      <c r="BI102" s="203">
        <f t="shared" ref="BI102:BI112" si="18">IF(N102="nulová",J102,0)</f>
        <v>0</v>
      </c>
      <c r="BJ102" s="24" t="s">
        <v>80</v>
      </c>
      <c r="BK102" s="203">
        <f t="shared" ref="BK102:BK112" si="19">ROUND(I102*H102,2)</f>
        <v>0</v>
      </c>
      <c r="BL102" s="24" t="s">
        <v>222</v>
      </c>
      <c r="BM102" s="24" t="s">
        <v>999</v>
      </c>
    </row>
    <row r="103" spans="2:65" s="1" customFormat="1" ht="25.5" customHeight="1">
      <c r="B103" s="41"/>
      <c r="C103" s="192" t="s">
        <v>324</v>
      </c>
      <c r="D103" s="192" t="s">
        <v>143</v>
      </c>
      <c r="E103" s="193" t="s">
        <v>1000</v>
      </c>
      <c r="F103" s="194" t="s">
        <v>1001</v>
      </c>
      <c r="G103" s="195" t="s">
        <v>191</v>
      </c>
      <c r="H103" s="196">
        <v>9</v>
      </c>
      <c r="I103" s="197"/>
      <c r="J103" s="198">
        <f t="shared" si="10"/>
        <v>0</v>
      </c>
      <c r="K103" s="194" t="s">
        <v>147</v>
      </c>
      <c r="L103" s="61"/>
      <c r="M103" s="199" t="s">
        <v>21</v>
      </c>
      <c r="N103" s="200" t="s">
        <v>43</v>
      </c>
      <c r="O103" s="42"/>
      <c r="P103" s="201">
        <f t="shared" si="11"/>
        <v>0</v>
      </c>
      <c r="Q103" s="201">
        <v>1.48E-3</v>
      </c>
      <c r="R103" s="201">
        <f t="shared" si="12"/>
        <v>1.332E-2</v>
      </c>
      <c r="S103" s="201">
        <v>0</v>
      </c>
      <c r="T103" s="202">
        <f t="shared" si="13"/>
        <v>0</v>
      </c>
      <c r="AR103" s="24" t="s">
        <v>222</v>
      </c>
      <c r="AT103" s="24" t="s">
        <v>143</v>
      </c>
      <c r="AU103" s="24" t="s">
        <v>82</v>
      </c>
      <c r="AY103" s="24" t="s">
        <v>140</v>
      </c>
      <c r="BE103" s="203">
        <f t="shared" si="14"/>
        <v>0</v>
      </c>
      <c r="BF103" s="203">
        <f t="shared" si="15"/>
        <v>0</v>
      </c>
      <c r="BG103" s="203">
        <f t="shared" si="16"/>
        <v>0</v>
      </c>
      <c r="BH103" s="203">
        <f t="shared" si="17"/>
        <v>0</v>
      </c>
      <c r="BI103" s="203">
        <f t="shared" si="18"/>
        <v>0</v>
      </c>
      <c r="BJ103" s="24" t="s">
        <v>80</v>
      </c>
      <c r="BK103" s="203">
        <f t="shared" si="19"/>
        <v>0</v>
      </c>
      <c r="BL103" s="24" t="s">
        <v>222</v>
      </c>
      <c r="BM103" s="24" t="s">
        <v>1002</v>
      </c>
    </row>
    <row r="104" spans="2:65" s="1" customFormat="1" ht="25.5" customHeight="1">
      <c r="B104" s="41"/>
      <c r="C104" s="192" t="s">
        <v>824</v>
      </c>
      <c r="D104" s="192" t="s">
        <v>143</v>
      </c>
      <c r="E104" s="193" t="s">
        <v>1003</v>
      </c>
      <c r="F104" s="194" t="s">
        <v>1004</v>
      </c>
      <c r="G104" s="195" t="s">
        <v>191</v>
      </c>
      <c r="H104" s="196">
        <v>9</v>
      </c>
      <c r="I104" s="197"/>
      <c r="J104" s="198">
        <f t="shared" si="10"/>
        <v>0</v>
      </c>
      <c r="K104" s="194" t="s">
        <v>147</v>
      </c>
      <c r="L104" s="61"/>
      <c r="M104" s="199" t="s">
        <v>21</v>
      </c>
      <c r="N104" s="200" t="s">
        <v>43</v>
      </c>
      <c r="O104" s="42"/>
      <c r="P104" s="201">
        <f t="shared" si="11"/>
        <v>0</v>
      </c>
      <c r="Q104" s="201">
        <v>0</v>
      </c>
      <c r="R104" s="201">
        <f t="shared" si="12"/>
        <v>0</v>
      </c>
      <c r="S104" s="201">
        <v>0</v>
      </c>
      <c r="T104" s="202">
        <f t="shared" si="13"/>
        <v>0</v>
      </c>
      <c r="AR104" s="24" t="s">
        <v>222</v>
      </c>
      <c r="AT104" s="24" t="s">
        <v>143</v>
      </c>
      <c r="AU104" s="24" t="s">
        <v>82</v>
      </c>
      <c r="AY104" s="24" t="s">
        <v>140</v>
      </c>
      <c r="BE104" s="203">
        <f t="shared" si="14"/>
        <v>0</v>
      </c>
      <c r="BF104" s="203">
        <f t="shared" si="15"/>
        <v>0</v>
      </c>
      <c r="BG104" s="203">
        <f t="shared" si="16"/>
        <v>0</v>
      </c>
      <c r="BH104" s="203">
        <f t="shared" si="17"/>
        <v>0</v>
      </c>
      <c r="BI104" s="203">
        <f t="shared" si="18"/>
        <v>0</v>
      </c>
      <c r="BJ104" s="24" t="s">
        <v>80</v>
      </c>
      <c r="BK104" s="203">
        <f t="shared" si="19"/>
        <v>0</v>
      </c>
      <c r="BL104" s="24" t="s">
        <v>222</v>
      </c>
      <c r="BM104" s="24" t="s">
        <v>1005</v>
      </c>
    </row>
    <row r="105" spans="2:65" s="1" customFormat="1" ht="25.5" customHeight="1">
      <c r="B105" s="41"/>
      <c r="C105" s="192" t="s">
        <v>368</v>
      </c>
      <c r="D105" s="192" t="s">
        <v>143</v>
      </c>
      <c r="E105" s="193" t="s">
        <v>1006</v>
      </c>
      <c r="F105" s="194" t="s">
        <v>1007</v>
      </c>
      <c r="G105" s="195" t="s">
        <v>250</v>
      </c>
      <c r="H105" s="196">
        <v>14</v>
      </c>
      <c r="I105" s="197"/>
      <c r="J105" s="198">
        <f t="shared" si="10"/>
        <v>0</v>
      </c>
      <c r="K105" s="194" t="s">
        <v>147</v>
      </c>
      <c r="L105" s="61"/>
      <c r="M105" s="199" t="s">
        <v>21</v>
      </c>
      <c r="N105" s="200" t="s">
        <v>43</v>
      </c>
      <c r="O105" s="42"/>
      <c r="P105" s="201">
        <f t="shared" si="11"/>
        <v>0</v>
      </c>
      <c r="Q105" s="201">
        <v>5.4000000000000001E-4</v>
      </c>
      <c r="R105" s="201">
        <f t="shared" si="12"/>
        <v>7.5599999999999999E-3</v>
      </c>
      <c r="S105" s="201">
        <v>0</v>
      </c>
      <c r="T105" s="202">
        <f t="shared" si="13"/>
        <v>0</v>
      </c>
      <c r="AR105" s="24" t="s">
        <v>222</v>
      </c>
      <c r="AT105" s="24" t="s">
        <v>143</v>
      </c>
      <c r="AU105" s="24" t="s">
        <v>82</v>
      </c>
      <c r="AY105" s="24" t="s">
        <v>140</v>
      </c>
      <c r="BE105" s="203">
        <f t="shared" si="14"/>
        <v>0</v>
      </c>
      <c r="BF105" s="203">
        <f t="shared" si="15"/>
        <v>0</v>
      </c>
      <c r="BG105" s="203">
        <f t="shared" si="16"/>
        <v>0</v>
      </c>
      <c r="BH105" s="203">
        <f t="shared" si="17"/>
        <v>0</v>
      </c>
      <c r="BI105" s="203">
        <f t="shared" si="18"/>
        <v>0</v>
      </c>
      <c r="BJ105" s="24" t="s">
        <v>80</v>
      </c>
      <c r="BK105" s="203">
        <f t="shared" si="19"/>
        <v>0</v>
      </c>
      <c r="BL105" s="24" t="s">
        <v>222</v>
      </c>
      <c r="BM105" s="24" t="s">
        <v>1008</v>
      </c>
    </row>
    <row r="106" spans="2:65" s="1" customFormat="1" ht="25.5" customHeight="1">
      <c r="B106" s="41"/>
      <c r="C106" s="192" t="s">
        <v>383</v>
      </c>
      <c r="D106" s="192" t="s">
        <v>143</v>
      </c>
      <c r="E106" s="193" t="s">
        <v>1009</v>
      </c>
      <c r="F106" s="194" t="s">
        <v>1010</v>
      </c>
      <c r="G106" s="195" t="s">
        <v>250</v>
      </c>
      <c r="H106" s="196">
        <v>15</v>
      </c>
      <c r="I106" s="197"/>
      <c r="J106" s="198">
        <f t="shared" si="10"/>
        <v>0</v>
      </c>
      <c r="K106" s="194" t="s">
        <v>147</v>
      </c>
      <c r="L106" s="61"/>
      <c r="M106" s="199" t="s">
        <v>21</v>
      </c>
      <c r="N106" s="200" t="s">
        <v>43</v>
      </c>
      <c r="O106" s="42"/>
      <c r="P106" s="201">
        <f t="shared" si="11"/>
        <v>0</v>
      </c>
      <c r="Q106" s="201">
        <v>2.0000000000000002E-5</v>
      </c>
      <c r="R106" s="201">
        <f t="shared" si="12"/>
        <v>3.0000000000000003E-4</v>
      </c>
      <c r="S106" s="201">
        <v>2.15E-3</v>
      </c>
      <c r="T106" s="202">
        <f t="shared" si="13"/>
        <v>3.2250000000000001E-2</v>
      </c>
      <c r="AR106" s="24" t="s">
        <v>222</v>
      </c>
      <c r="AT106" s="24" t="s">
        <v>143</v>
      </c>
      <c r="AU106" s="24" t="s">
        <v>82</v>
      </c>
      <c r="AY106" s="24" t="s">
        <v>140</v>
      </c>
      <c r="BE106" s="203">
        <f t="shared" si="14"/>
        <v>0</v>
      </c>
      <c r="BF106" s="203">
        <f t="shared" si="15"/>
        <v>0</v>
      </c>
      <c r="BG106" s="203">
        <f t="shared" si="16"/>
        <v>0</v>
      </c>
      <c r="BH106" s="203">
        <f t="shared" si="17"/>
        <v>0</v>
      </c>
      <c r="BI106" s="203">
        <f t="shared" si="18"/>
        <v>0</v>
      </c>
      <c r="BJ106" s="24" t="s">
        <v>80</v>
      </c>
      <c r="BK106" s="203">
        <f t="shared" si="19"/>
        <v>0</v>
      </c>
      <c r="BL106" s="24" t="s">
        <v>222</v>
      </c>
      <c r="BM106" s="24" t="s">
        <v>1011</v>
      </c>
    </row>
    <row r="107" spans="2:65" s="1" customFormat="1" ht="16.5" customHeight="1">
      <c r="B107" s="41"/>
      <c r="C107" s="192" t="s">
        <v>412</v>
      </c>
      <c r="D107" s="192" t="s">
        <v>143</v>
      </c>
      <c r="E107" s="193" t="s">
        <v>1012</v>
      </c>
      <c r="F107" s="194" t="s">
        <v>1013</v>
      </c>
      <c r="G107" s="195" t="s">
        <v>191</v>
      </c>
      <c r="H107" s="196">
        <v>19</v>
      </c>
      <c r="I107" s="197"/>
      <c r="J107" s="198">
        <f t="shared" si="10"/>
        <v>0</v>
      </c>
      <c r="K107" s="194" t="s">
        <v>147</v>
      </c>
      <c r="L107" s="61"/>
      <c r="M107" s="199" t="s">
        <v>21</v>
      </c>
      <c r="N107" s="200" t="s">
        <v>43</v>
      </c>
      <c r="O107" s="42"/>
      <c r="P107" s="201">
        <f t="shared" si="11"/>
        <v>0</v>
      </c>
      <c r="Q107" s="201">
        <v>4.4999999999999999E-4</v>
      </c>
      <c r="R107" s="201">
        <f t="shared" si="12"/>
        <v>8.5500000000000003E-3</v>
      </c>
      <c r="S107" s="201">
        <v>0</v>
      </c>
      <c r="T107" s="202">
        <f t="shared" si="13"/>
        <v>0</v>
      </c>
      <c r="AR107" s="24" t="s">
        <v>222</v>
      </c>
      <c r="AT107" s="24" t="s">
        <v>143</v>
      </c>
      <c r="AU107" s="24" t="s">
        <v>82</v>
      </c>
      <c r="AY107" s="24" t="s">
        <v>140</v>
      </c>
      <c r="BE107" s="203">
        <f t="shared" si="14"/>
        <v>0</v>
      </c>
      <c r="BF107" s="203">
        <f t="shared" si="15"/>
        <v>0</v>
      </c>
      <c r="BG107" s="203">
        <f t="shared" si="16"/>
        <v>0</v>
      </c>
      <c r="BH107" s="203">
        <f t="shared" si="17"/>
        <v>0</v>
      </c>
      <c r="BI107" s="203">
        <f t="shared" si="18"/>
        <v>0</v>
      </c>
      <c r="BJ107" s="24" t="s">
        <v>80</v>
      </c>
      <c r="BK107" s="203">
        <f t="shared" si="19"/>
        <v>0</v>
      </c>
      <c r="BL107" s="24" t="s">
        <v>222</v>
      </c>
      <c r="BM107" s="24" t="s">
        <v>1014</v>
      </c>
    </row>
    <row r="108" spans="2:65" s="1" customFormat="1" ht="25.5" customHeight="1">
      <c r="B108" s="41"/>
      <c r="C108" s="192" t="s">
        <v>828</v>
      </c>
      <c r="D108" s="192" t="s">
        <v>143</v>
      </c>
      <c r="E108" s="193" t="s">
        <v>1015</v>
      </c>
      <c r="F108" s="194" t="s">
        <v>1016</v>
      </c>
      <c r="G108" s="195" t="s">
        <v>191</v>
      </c>
      <c r="H108" s="196">
        <v>10</v>
      </c>
      <c r="I108" s="197"/>
      <c r="J108" s="198">
        <f t="shared" si="10"/>
        <v>0</v>
      </c>
      <c r="K108" s="194" t="s">
        <v>147</v>
      </c>
      <c r="L108" s="61"/>
      <c r="M108" s="199" t="s">
        <v>21</v>
      </c>
      <c r="N108" s="200" t="s">
        <v>43</v>
      </c>
      <c r="O108" s="42"/>
      <c r="P108" s="201">
        <f t="shared" si="11"/>
        <v>0</v>
      </c>
      <c r="Q108" s="201">
        <v>1.0000000000000001E-5</v>
      </c>
      <c r="R108" s="201">
        <f t="shared" si="12"/>
        <v>1E-4</v>
      </c>
      <c r="S108" s="201">
        <v>0</v>
      </c>
      <c r="T108" s="202">
        <f t="shared" si="13"/>
        <v>0</v>
      </c>
      <c r="AR108" s="24" t="s">
        <v>222</v>
      </c>
      <c r="AT108" s="24" t="s">
        <v>143</v>
      </c>
      <c r="AU108" s="24" t="s">
        <v>82</v>
      </c>
      <c r="AY108" s="24" t="s">
        <v>140</v>
      </c>
      <c r="BE108" s="203">
        <f t="shared" si="14"/>
        <v>0</v>
      </c>
      <c r="BF108" s="203">
        <f t="shared" si="15"/>
        <v>0</v>
      </c>
      <c r="BG108" s="203">
        <f t="shared" si="16"/>
        <v>0</v>
      </c>
      <c r="BH108" s="203">
        <f t="shared" si="17"/>
        <v>0</v>
      </c>
      <c r="BI108" s="203">
        <f t="shared" si="18"/>
        <v>0</v>
      </c>
      <c r="BJ108" s="24" t="s">
        <v>80</v>
      </c>
      <c r="BK108" s="203">
        <f t="shared" si="19"/>
        <v>0</v>
      </c>
      <c r="BL108" s="24" t="s">
        <v>222</v>
      </c>
      <c r="BM108" s="24" t="s">
        <v>1017</v>
      </c>
    </row>
    <row r="109" spans="2:65" s="1" customFormat="1" ht="25.5" customHeight="1">
      <c r="B109" s="41"/>
      <c r="C109" s="192" t="s">
        <v>446</v>
      </c>
      <c r="D109" s="192" t="s">
        <v>143</v>
      </c>
      <c r="E109" s="193" t="s">
        <v>1018</v>
      </c>
      <c r="F109" s="194" t="s">
        <v>1019</v>
      </c>
      <c r="G109" s="195" t="s">
        <v>250</v>
      </c>
      <c r="H109" s="196">
        <v>10</v>
      </c>
      <c r="I109" s="197"/>
      <c r="J109" s="198">
        <f t="shared" si="10"/>
        <v>0</v>
      </c>
      <c r="K109" s="194" t="s">
        <v>147</v>
      </c>
      <c r="L109" s="61"/>
      <c r="M109" s="199" t="s">
        <v>21</v>
      </c>
      <c r="N109" s="200" t="s">
        <v>43</v>
      </c>
      <c r="O109" s="42"/>
      <c r="P109" s="201">
        <f t="shared" si="11"/>
        <v>0</v>
      </c>
      <c r="Q109" s="201">
        <v>1.0000000000000001E-5</v>
      </c>
      <c r="R109" s="201">
        <f t="shared" si="12"/>
        <v>1E-4</v>
      </c>
      <c r="S109" s="201">
        <v>0</v>
      </c>
      <c r="T109" s="202">
        <f t="shared" si="13"/>
        <v>0</v>
      </c>
      <c r="AR109" s="24" t="s">
        <v>222</v>
      </c>
      <c r="AT109" s="24" t="s">
        <v>143</v>
      </c>
      <c r="AU109" s="24" t="s">
        <v>82</v>
      </c>
      <c r="AY109" s="24" t="s">
        <v>140</v>
      </c>
      <c r="BE109" s="203">
        <f t="shared" si="14"/>
        <v>0</v>
      </c>
      <c r="BF109" s="203">
        <f t="shared" si="15"/>
        <v>0</v>
      </c>
      <c r="BG109" s="203">
        <f t="shared" si="16"/>
        <v>0</v>
      </c>
      <c r="BH109" s="203">
        <f t="shared" si="17"/>
        <v>0</v>
      </c>
      <c r="BI109" s="203">
        <f t="shared" si="18"/>
        <v>0</v>
      </c>
      <c r="BJ109" s="24" t="s">
        <v>80</v>
      </c>
      <c r="BK109" s="203">
        <f t="shared" si="19"/>
        <v>0</v>
      </c>
      <c r="BL109" s="24" t="s">
        <v>222</v>
      </c>
      <c r="BM109" s="24" t="s">
        <v>1020</v>
      </c>
    </row>
    <row r="110" spans="2:65" s="1" customFormat="1" ht="16.5" customHeight="1">
      <c r="B110" s="41"/>
      <c r="C110" s="192" t="s">
        <v>451</v>
      </c>
      <c r="D110" s="192" t="s">
        <v>143</v>
      </c>
      <c r="E110" s="193" t="s">
        <v>1021</v>
      </c>
      <c r="F110" s="194" t="s">
        <v>1022</v>
      </c>
      <c r="G110" s="195" t="s">
        <v>191</v>
      </c>
      <c r="H110" s="196">
        <v>19</v>
      </c>
      <c r="I110" s="197"/>
      <c r="J110" s="198">
        <f t="shared" si="10"/>
        <v>0</v>
      </c>
      <c r="K110" s="194" t="s">
        <v>147</v>
      </c>
      <c r="L110" s="61"/>
      <c r="M110" s="199" t="s">
        <v>21</v>
      </c>
      <c r="N110" s="200" t="s">
        <v>43</v>
      </c>
      <c r="O110" s="42"/>
      <c r="P110" s="201">
        <f t="shared" si="11"/>
        <v>0</v>
      </c>
      <c r="Q110" s="201">
        <v>0</v>
      </c>
      <c r="R110" s="201">
        <f t="shared" si="12"/>
        <v>0</v>
      </c>
      <c r="S110" s="201">
        <v>0</v>
      </c>
      <c r="T110" s="202">
        <f t="shared" si="13"/>
        <v>0</v>
      </c>
      <c r="AR110" s="24" t="s">
        <v>222</v>
      </c>
      <c r="AT110" s="24" t="s">
        <v>143</v>
      </c>
      <c r="AU110" s="24" t="s">
        <v>82</v>
      </c>
      <c r="AY110" s="24" t="s">
        <v>140</v>
      </c>
      <c r="BE110" s="203">
        <f t="shared" si="14"/>
        <v>0</v>
      </c>
      <c r="BF110" s="203">
        <f t="shared" si="15"/>
        <v>0</v>
      </c>
      <c r="BG110" s="203">
        <f t="shared" si="16"/>
        <v>0</v>
      </c>
      <c r="BH110" s="203">
        <f t="shared" si="17"/>
        <v>0</v>
      </c>
      <c r="BI110" s="203">
        <f t="shared" si="18"/>
        <v>0</v>
      </c>
      <c r="BJ110" s="24" t="s">
        <v>80</v>
      </c>
      <c r="BK110" s="203">
        <f t="shared" si="19"/>
        <v>0</v>
      </c>
      <c r="BL110" s="24" t="s">
        <v>222</v>
      </c>
      <c r="BM110" s="24" t="s">
        <v>1023</v>
      </c>
    </row>
    <row r="111" spans="2:65" s="1" customFormat="1" ht="16.5" customHeight="1">
      <c r="B111" s="41"/>
      <c r="C111" s="192" t="s">
        <v>832</v>
      </c>
      <c r="D111" s="192" t="s">
        <v>143</v>
      </c>
      <c r="E111" s="193" t="s">
        <v>1024</v>
      </c>
      <c r="F111" s="194" t="s">
        <v>1025</v>
      </c>
      <c r="G111" s="195" t="s">
        <v>250</v>
      </c>
      <c r="H111" s="196">
        <v>6</v>
      </c>
      <c r="I111" s="197"/>
      <c r="J111" s="198">
        <f t="shared" si="10"/>
        <v>0</v>
      </c>
      <c r="K111" s="194" t="s">
        <v>147</v>
      </c>
      <c r="L111" s="61"/>
      <c r="M111" s="199" t="s">
        <v>21</v>
      </c>
      <c r="N111" s="200" t="s">
        <v>43</v>
      </c>
      <c r="O111" s="42"/>
      <c r="P111" s="201">
        <f t="shared" si="11"/>
        <v>0</v>
      </c>
      <c r="Q111" s="201">
        <v>1.0000000000000001E-5</v>
      </c>
      <c r="R111" s="201">
        <f t="shared" si="12"/>
        <v>6.0000000000000008E-5</v>
      </c>
      <c r="S111" s="201">
        <v>0</v>
      </c>
      <c r="T111" s="202">
        <f t="shared" si="13"/>
        <v>0</v>
      </c>
      <c r="AR111" s="24" t="s">
        <v>222</v>
      </c>
      <c r="AT111" s="24" t="s">
        <v>143</v>
      </c>
      <c r="AU111" s="24" t="s">
        <v>82</v>
      </c>
      <c r="AY111" s="24" t="s">
        <v>140</v>
      </c>
      <c r="BE111" s="203">
        <f t="shared" si="14"/>
        <v>0</v>
      </c>
      <c r="BF111" s="203">
        <f t="shared" si="15"/>
        <v>0</v>
      </c>
      <c r="BG111" s="203">
        <f t="shared" si="16"/>
        <v>0</v>
      </c>
      <c r="BH111" s="203">
        <f t="shared" si="17"/>
        <v>0</v>
      </c>
      <c r="BI111" s="203">
        <f t="shared" si="18"/>
        <v>0</v>
      </c>
      <c r="BJ111" s="24" t="s">
        <v>80</v>
      </c>
      <c r="BK111" s="203">
        <f t="shared" si="19"/>
        <v>0</v>
      </c>
      <c r="BL111" s="24" t="s">
        <v>222</v>
      </c>
      <c r="BM111" s="24" t="s">
        <v>1026</v>
      </c>
    </row>
    <row r="112" spans="2:65" s="1" customFormat="1" ht="38.25" customHeight="1">
      <c r="B112" s="41"/>
      <c r="C112" s="192" t="s">
        <v>462</v>
      </c>
      <c r="D112" s="192" t="s">
        <v>143</v>
      </c>
      <c r="E112" s="193" t="s">
        <v>1027</v>
      </c>
      <c r="F112" s="194" t="s">
        <v>1028</v>
      </c>
      <c r="G112" s="195" t="s">
        <v>399</v>
      </c>
      <c r="H112" s="247"/>
      <c r="I112" s="197"/>
      <c r="J112" s="198">
        <f t="shared" si="10"/>
        <v>0</v>
      </c>
      <c r="K112" s="194" t="s">
        <v>147</v>
      </c>
      <c r="L112" s="61"/>
      <c r="M112" s="199" t="s">
        <v>21</v>
      </c>
      <c r="N112" s="200" t="s">
        <v>43</v>
      </c>
      <c r="O112" s="42"/>
      <c r="P112" s="201">
        <f t="shared" si="11"/>
        <v>0</v>
      </c>
      <c r="Q112" s="201">
        <v>0</v>
      </c>
      <c r="R112" s="201">
        <f t="shared" si="12"/>
        <v>0</v>
      </c>
      <c r="S112" s="201">
        <v>0</v>
      </c>
      <c r="T112" s="202">
        <f t="shared" si="13"/>
        <v>0</v>
      </c>
      <c r="AR112" s="24" t="s">
        <v>222</v>
      </c>
      <c r="AT112" s="24" t="s">
        <v>143</v>
      </c>
      <c r="AU112" s="24" t="s">
        <v>82</v>
      </c>
      <c r="AY112" s="24" t="s">
        <v>140</v>
      </c>
      <c r="BE112" s="203">
        <f t="shared" si="14"/>
        <v>0</v>
      </c>
      <c r="BF112" s="203">
        <f t="shared" si="15"/>
        <v>0</v>
      </c>
      <c r="BG112" s="203">
        <f t="shared" si="16"/>
        <v>0</v>
      </c>
      <c r="BH112" s="203">
        <f t="shared" si="17"/>
        <v>0</v>
      </c>
      <c r="BI112" s="203">
        <f t="shared" si="18"/>
        <v>0</v>
      </c>
      <c r="BJ112" s="24" t="s">
        <v>80</v>
      </c>
      <c r="BK112" s="203">
        <f t="shared" si="19"/>
        <v>0</v>
      </c>
      <c r="BL112" s="24" t="s">
        <v>222</v>
      </c>
      <c r="BM112" s="24" t="s">
        <v>1029</v>
      </c>
    </row>
    <row r="113" spans="2:65" s="10" customFormat="1" ht="29.85" customHeight="1">
      <c r="B113" s="176"/>
      <c r="C113" s="177"/>
      <c r="D113" s="178" t="s">
        <v>71</v>
      </c>
      <c r="E113" s="190" t="s">
        <v>1030</v>
      </c>
      <c r="F113" s="190" t="s">
        <v>1031</v>
      </c>
      <c r="G113" s="177"/>
      <c r="H113" s="177"/>
      <c r="I113" s="180"/>
      <c r="J113" s="191">
        <f>BK113</f>
        <v>0</v>
      </c>
      <c r="K113" s="177"/>
      <c r="L113" s="182"/>
      <c r="M113" s="183"/>
      <c r="N113" s="184"/>
      <c r="O113" s="184"/>
      <c r="P113" s="185">
        <f>SUM(P114:P119)</f>
        <v>0</v>
      </c>
      <c r="Q113" s="184"/>
      <c r="R113" s="185">
        <f>SUM(R114:R119)</f>
        <v>5.5799999999999999E-3</v>
      </c>
      <c r="S113" s="184"/>
      <c r="T113" s="186">
        <f>SUM(T114:T119)</f>
        <v>5.4000000000000003E-3</v>
      </c>
      <c r="AR113" s="187" t="s">
        <v>82</v>
      </c>
      <c r="AT113" s="188" t="s">
        <v>71</v>
      </c>
      <c r="AU113" s="188" t="s">
        <v>80</v>
      </c>
      <c r="AY113" s="187" t="s">
        <v>140</v>
      </c>
      <c r="BK113" s="189">
        <f>SUM(BK114:BK119)</f>
        <v>0</v>
      </c>
    </row>
    <row r="114" spans="2:65" s="1" customFormat="1" ht="16.5" customHeight="1">
      <c r="B114" s="41"/>
      <c r="C114" s="192" t="s">
        <v>467</v>
      </c>
      <c r="D114" s="192" t="s">
        <v>143</v>
      </c>
      <c r="E114" s="193" t="s">
        <v>1032</v>
      </c>
      <c r="F114" s="194" t="s">
        <v>1033</v>
      </c>
      <c r="G114" s="195" t="s">
        <v>250</v>
      </c>
      <c r="H114" s="196">
        <v>4</v>
      </c>
      <c r="I114" s="197"/>
      <c r="J114" s="198">
        <f t="shared" ref="J114:J119" si="20">ROUND(I114*H114,2)</f>
        <v>0</v>
      </c>
      <c r="K114" s="194" t="s">
        <v>998</v>
      </c>
      <c r="L114" s="61"/>
      <c r="M114" s="199" t="s">
        <v>21</v>
      </c>
      <c r="N114" s="200" t="s">
        <v>43</v>
      </c>
      <c r="O114" s="42"/>
      <c r="P114" s="201">
        <f t="shared" ref="P114:P119" si="21">O114*H114</f>
        <v>0</v>
      </c>
      <c r="Q114" s="201">
        <v>4.0000000000000003E-5</v>
      </c>
      <c r="R114" s="201">
        <f t="shared" ref="R114:R119" si="22">Q114*H114</f>
        <v>1.6000000000000001E-4</v>
      </c>
      <c r="S114" s="201">
        <v>4.4999999999999999E-4</v>
      </c>
      <c r="T114" s="202">
        <f t="shared" ref="T114:T119" si="23">S114*H114</f>
        <v>1.8E-3</v>
      </c>
      <c r="AR114" s="24" t="s">
        <v>222</v>
      </c>
      <c r="AT114" s="24" t="s">
        <v>143</v>
      </c>
      <c r="AU114" s="24" t="s">
        <v>82</v>
      </c>
      <c r="AY114" s="24" t="s">
        <v>140</v>
      </c>
      <c r="BE114" s="203">
        <f t="shared" ref="BE114:BE119" si="24">IF(N114="základní",J114,0)</f>
        <v>0</v>
      </c>
      <c r="BF114" s="203">
        <f t="shared" ref="BF114:BF119" si="25">IF(N114="snížená",J114,0)</f>
        <v>0</v>
      </c>
      <c r="BG114" s="203">
        <f t="shared" ref="BG114:BG119" si="26">IF(N114="zákl. přenesená",J114,0)</f>
        <v>0</v>
      </c>
      <c r="BH114" s="203">
        <f t="shared" ref="BH114:BH119" si="27">IF(N114="sníž. přenesená",J114,0)</f>
        <v>0</v>
      </c>
      <c r="BI114" s="203">
        <f t="shared" ref="BI114:BI119" si="28">IF(N114="nulová",J114,0)</f>
        <v>0</v>
      </c>
      <c r="BJ114" s="24" t="s">
        <v>80</v>
      </c>
      <c r="BK114" s="203">
        <f t="shared" ref="BK114:BK119" si="29">ROUND(I114*H114,2)</f>
        <v>0</v>
      </c>
      <c r="BL114" s="24" t="s">
        <v>222</v>
      </c>
      <c r="BM114" s="24" t="s">
        <v>1034</v>
      </c>
    </row>
    <row r="115" spans="2:65" s="1" customFormat="1" ht="16.5" customHeight="1">
      <c r="B115" s="41"/>
      <c r="C115" s="192" t="s">
        <v>471</v>
      </c>
      <c r="D115" s="192" t="s">
        <v>143</v>
      </c>
      <c r="E115" s="193" t="s">
        <v>1035</v>
      </c>
      <c r="F115" s="194" t="s">
        <v>1036</v>
      </c>
      <c r="G115" s="195" t="s">
        <v>250</v>
      </c>
      <c r="H115" s="196">
        <v>8</v>
      </c>
      <c r="I115" s="197"/>
      <c r="J115" s="198">
        <f t="shared" si="20"/>
        <v>0</v>
      </c>
      <c r="K115" s="194" t="s">
        <v>147</v>
      </c>
      <c r="L115" s="61"/>
      <c r="M115" s="199" t="s">
        <v>21</v>
      </c>
      <c r="N115" s="200" t="s">
        <v>43</v>
      </c>
      <c r="O115" s="42"/>
      <c r="P115" s="201">
        <f t="shared" si="21"/>
        <v>0</v>
      </c>
      <c r="Q115" s="201">
        <v>9.0000000000000006E-5</v>
      </c>
      <c r="R115" s="201">
        <f t="shared" si="22"/>
        <v>7.2000000000000005E-4</v>
      </c>
      <c r="S115" s="201">
        <v>4.4999999999999999E-4</v>
      </c>
      <c r="T115" s="202">
        <f t="shared" si="23"/>
        <v>3.5999999999999999E-3</v>
      </c>
      <c r="AR115" s="24" t="s">
        <v>222</v>
      </c>
      <c r="AT115" s="24" t="s">
        <v>143</v>
      </c>
      <c r="AU115" s="24" t="s">
        <v>82</v>
      </c>
      <c r="AY115" s="24" t="s">
        <v>140</v>
      </c>
      <c r="BE115" s="203">
        <f t="shared" si="24"/>
        <v>0</v>
      </c>
      <c r="BF115" s="203">
        <f t="shared" si="25"/>
        <v>0</v>
      </c>
      <c r="BG115" s="203">
        <f t="shared" si="26"/>
        <v>0</v>
      </c>
      <c r="BH115" s="203">
        <f t="shared" si="27"/>
        <v>0</v>
      </c>
      <c r="BI115" s="203">
        <f t="shared" si="28"/>
        <v>0</v>
      </c>
      <c r="BJ115" s="24" t="s">
        <v>80</v>
      </c>
      <c r="BK115" s="203">
        <f t="shared" si="29"/>
        <v>0</v>
      </c>
      <c r="BL115" s="24" t="s">
        <v>222</v>
      </c>
      <c r="BM115" s="24" t="s">
        <v>1037</v>
      </c>
    </row>
    <row r="116" spans="2:65" s="1" customFormat="1" ht="16.5" customHeight="1">
      <c r="B116" s="41"/>
      <c r="C116" s="192" t="s">
        <v>485</v>
      </c>
      <c r="D116" s="192" t="s">
        <v>143</v>
      </c>
      <c r="E116" s="193" t="s">
        <v>1038</v>
      </c>
      <c r="F116" s="194" t="s">
        <v>1039</v>
      </c>
      <c r="G116" s="195" t="s">
        <v>250</v>
      </c>
      <c r="H116" s="196">
        <v>5</v>
      </c>
      <c r="I116" s="197"/>
      <c r="J116" s="198">
        <f t="shared" si="20"/>
        <v>0</v>
      </c>
      <c r="K116" s="194" t="s">
        <v>147</v>
      </c>
      <c r="L116" s="61"/>
      <c r="M116" s="199" t="s">
        <v>21</v>
      </c>
      <c r="N116" s="200" t="s">
        <v>43</v>
      </c>
      <c r="O116" s="42"/>
      <c r="P116" s="201">
        <f t="shared" si="21"/>
        <v>0</v>
      </c>
      <c r="Q116" s="201">
        <v>3.0000000000000001E-5</v>
      </c>
      <c r="R116" s="201">
        <f t="shared" si="22"/>
        <v>1.5000000000000001E-4</v>
      </c>
      <c r="S116" s="201">
        <v>0</v>
      </c>
      <c r="T116" s="202">
        <f t="shared" si="23"/>
        <v>0</v>
      </c>
      <c r="AR116" s="24" t="s">
        <v>222</v>
      </c>
      <c r="AT116" s="24" t="s">
        <v>143</v>
      </c>
      <c r="AU116" s="24" t="s">
        <v>82</v>
      </c>
      <c r="AY116" s="24" t="s">
        <v>140</v>
      </c>
      <c r="BE116" s="203">
        <f t="shared" si="24"/>
        <v>0</v>
      </c>
      <c r="BF116" s="203">
        <f t="shared" si="25"/>
        <v>0</v>
      </c>
      <c r="BG116" s="203">
        <f t="shared" si="26"/>
        <v>0</v>
      </c>
      <c r="BH116" s="203">
        <f t="shared" si="27"/>
        <v>0</v>
      </c>
      <c r="BI116" s="203">
        <f t="shared" si="28"/>
        <v>0</v>
      </c>
      <c r="BJ116" s="24" t="s">
        <v>80</v>
      </c>
      <c r="BK116" s="203">
        <f t="shared" si="29"/>
        <v>0</v>
      </c>
      <c r="BL116" s="24" t="s">
        <v>222</v>
      </c>
      <c r="BM116" s="24" t="s">
        <v>1040</v>
      </c>
    </row>
    <row r="117" spans="2:65" s="1" customFormat="1" ht="25.5" customHeight="1">
      <c r="B117" s="41"/>
      <c r="C117" s="192" t="s">
        <v>504</v>
      </c>
      <c r="D117" s="192" t="s">
        <v>143</v>
      </c>
      <c r="E117" s="193" t="s">
        <v>1041</v>
      </c>
      <c r="F117" s="194" t="s">
        <v>1042</v>
      </c>
      <c r="G117" s="195" t="s">
        <v>250</v>
      </c>
      <c r="H117" s="196">
        <v>5</v>
      </c>
      <c r="I117" s="197"/>
      <c r="J117" s="198">
        <f t="shared" si="20"/>
        <v>0</v>
      </c>
      <c r="K117" s="194" t="s">
        <v>147</v>
      </c>
      <c r="L117" s="61"/>
      <c r="M117" s="199" t="s">
        <v>21</v>
      </c>
      <c r="N117" s="200" t="s">
        <v>43</v>
      </c>
      <c r="O117" s="42"/>
      <c r="P117" s="201">
        <f t="shared" si="21"/>
        <v>0</v>
      </c>
      <c r="Q117" s="201">
        <v>1.4999999999999999E-4</v>
      </c>
      <c r="R117" s="201">
        <f t="shared" si="22"/>
        <v>7.4999999999999991E-4</v>
      </c>
      <c r="S117" s="201">
        <v>0</v>
      </c>
      <c r="T117" s="202">
        <f t="shared" si="23"/>
        <v>0</v>
      </c>
      <c r="AR117" s="24" t="s">
        <v>222</v>
      </c>
      <c r="AT117" s="24" t="s">
        <v>143</v>
      </c>
      <c r="AU117" s="24" t="s">
        <v>82</v>
      </c>
      <c r="AY117" s="24" t="s">
        <v>140</v>
      </c>
      <c r="BE117" s="203">
        <f t="shared" si="24"/>
        <v>0</v>
      </c>
      <c r="BF117" s="203">
        <f t="shared" si="25"/>
        <v>0</v>
      </c>
      <c r="BG117" s="203">
        <f t="shared" si="26"/>
        <v>0</v>
      </c>
      <c r="BH117" s="203">
        <f t="shared" si="27"/>
        <v>0</v>
      </c>
      <c r="BI117" s="203">
        <f t="shared" si="28"/>
        <v>0</v>
      </c>
      <c r="BJ117" s="24" t="s">
        <v>80</v>
      </c>
      <c r="BK117" s="203">
        <f t="shared" si="29"/>
        <v>0</v>
      </c>
      <c r="BL117" s="24" t="s">
        <v>222</v>
      </c>
      <c r="BM117" s="24" t="s">
        <v>1043</v>
      </c>
    </row>
    <row r="118" spans="2:65" s="1" customFormat="1" ht="25.5" customHeight="1">
      <c r="B118" s="41"/>
      <c r="C118" s="192" t="s">
        <v>1044</v>
      </c>
      <c r="D118" s="192" t="s">
        <v>143</v>
      </c>
      <c r="E118" s="193" t="s">
        <v>1045</v>
      </c>
      <c r="F118" s="194" t="s">
        <v>1046</v>
      </c>
      <c r="G118" s="195" t="s">
        <v>250</v>
      </c>
      <c r="H118" s="196">
        <v>5</v>
      </c>
      <c r="I118" s="197"/>
      <c r="J118" s="198">
        <f t="shared" si="20"/>
        <v>0</v>
      </c>
      <c r="K118" s="194" t="s">
        <v>147</v>
      </c>
      <c r="L118" s="61"/>
      <c r="M118" s="199" t="s">
        <v>21</v>
      </c>
      <c r="N118" s="200" t="s">
        <v>43</v>
      </c>
      <c r="O118" s="42"/>
      <c r="P118" s="201">
        <f t="shared" si="21"/>
        <v>0</v>
      </c>
      <c r="Q118" s="201">
        <v>7.6000000000000004E-4</v>
      </c>
      <c r="R118" s="201">
        <f t="shared" si="22"/>
        <v>3.8000000000000004E-3</v>
      </c>
      <c r="S118" s="201">
        <v>0</v>
      </c>
      <c r="T118" s="202">
        <f t="shared" si="23"/>
        <v>0</v>
      </c>
      <c r="AR118" s="24" t="s">
        <v>222</v>
      </c>
      <c r="AT118" s="24" t="s">
        <v>143</v>
      </c>
      <c r="AU118" s="24" t="s">
        <v>82</v>
      </c>
      <c r="AY118" s="24" t="s">
        <v>140</v>
      </c>
      <c r="BE118" s="203">
        <f t="shared" si="24"/>
        <v>0</v>
      </c>
      <c r="BF118" s="203">
        <f t="shared" si="25"/>
        <v>0</v>
      </c>
      <c r="BG118" s="203">
        <f t="shared" si="26"/>
        <v>0</v>
      </c>
      <c r="BH118" s="203">
        <f t="shared" si="27"/>
        <v>0</v>
      </c>
      <c r="BI118" s="203">
        <f t="shared" si="28"/>
        <v>0</v>
      </c>
      <c r="BJ118" s="24" t="s">
        <v>80</v>
      </c>
      <c r="BK118" s="203">
        <f t="shared" si="29"/>
        <v>0</v>
      </c>
      <c r="BL118" s="24" t="s">
        <v>222</v>
      </c>
      <c r="BM118" s="24" t="s">
        <v>1047</v>
      </c>
    </row>
    <row r="119" spans="2:65" s="1" customFormat="1" ht="38.25" customHeight="1">
      <c r="B119" s="41"/>
      <c r="C119" s="192" t="s">
        <v>532</v>
      </c>
      <c r="D119" s="192" t="s">
        <v>143</v>
      </c>
      <c r="E119" s="193" t="s">
        <v>1048</v>
      </c>
      <c r="F119" s="194" t="s">
        <v>1049</v>
      </c>
      <c r="G119" s="195" t="s">
        <v>399</v>
      </c>
      <c r="H119" s="247"/>
      <c r="I119" s="197"/>
      <c r="J119" s="198">
        <f t="shared" si="20"/>
        <v>0</v>
      </c>
      <c r="K119" s="194" t="s">
        <v>147</v>
      </c>
      <c r="L119" s="61"/>
      <c r="M119" s="199" t="s">
        <v>21</v>
      </c>
      <c r="N119" s="200" t="s">
        <v>43</v>
      </c>
      <c r="O119" s="42"/>
      <c r="P119" s="201">
        <f t="shared" si="21"/>
        <v>0</v>
      </c>
      <c r="Q119" s="201">
        <v>0</v>
      </c>
      <c r="R119" s="201">
        <f t="shared" si="22"/>
        <v>0</v>
      </c>
      <c r="S119" s="201">
        <v>0</v>
      </c>
      <c r="T119" s="202">
        <f t="shared" si="23"/>
        <v>0</v>
      </c>
      <c r="AR119" s="24" t="s">
        <v>222</v>
      </c>
      <c r="AT119" s="24" t="s">
        <v>143</v>
      </c>
      <c r="AU119" s="24" t="s">
        <v>82</v>
      </c>
      <c r="AY119" s="24" t="s">
        <v>140</v>
      </c>
      <c r="BE119" s="203">
        <f t="shared" si="24"/>
        <v>0</v>
      </c>
      <c r="BF119" s="203">
        <f t="shared" si="25"/>
        <v>0</v>
      </c>
      <c r="BG119" s="203">
        <f t="shared" si="26"/>
        <v>0</v>
      </c>
      <c r="BH119" s="203">
        <f t="shared" si="27"/>
        <v>0</v>
      </c>
      <c r="BI119" s="203">
        <f t="shared" si="28"/>
        <v>0</v>
      </c>
      <c r="BJ119" s="24" t="s">
        <v>80</v>
      </c>
      <c r="BK119" s="203">
        <f t="shared" si="29"/>
        <v>0</v>
      </c>
      <c r="BL119" s="24" t="s">
        <v>222</v>
      </c>
      <c r="BM119" s="24" t="s">
        <v>1050</v>
      </c>
    </row>
    <row r="120" spans="2:65" s="10" customFormat="1" ht="29.85" customHeight="1">
      <c r="B120" s="176"/>
      <c r="C120" s="177"/>
      <c r="D120" s="178" t="s">
        <v>71</v>
      </c>
      <c r="E120" s="190" t="s">
        <v>1051</v>
      </c>
      <c r="F120" s="190" t="s">
        <v>1052</v>
      </c>
      <c r="G120" s="177"/>
      <c r="H120" s="177"/>
      <c r="I120" s="180"/>
      <c r="J120" s="191">
        <f>BK120</f>
        <v>0</v>
      </c>
      <c r="K120" s="177"/>
      <c r="L120" s="182"/>
      <c r="M120" s="183"/>
      <c r="N120" s="184"/>
      <c r="O120" s="184"/>
      <c r="P120" s="185">
        <f>SUM(P121:P137)</f>
        <v>0</v>
      </c>
      <c r="Q120" s="184"/>
      <c r="R120" s="185">
        <f>SUM(R121:R137)</f>
        <v>5.9130000000000002E-2</v>
      </c>
      <c r="S120" s="184"/>
      <c r="T120" s="186">
        <f>SUM(T121:T137)</f>
        <v>9.1035000000000005E-2</v>
      </c>
      <c r="AR120" s="187" t="s">
        <v>82</v>
      </c>
      <c r="AT120" s="188" t="s">
        <v>71</v>
      </c>
      <c r="AU120" s="188" t="s">
        <v>80</v>
      </c>
      <c r="AY120" s="187" t="s">
        <v>140</v>
      </c>
      <c r="BK120" s="189">
        <f>SUM(BK121:BK137)</f>
        <v>0</v>
      </c>
    </row>
    <row r="121" spans="2:65" s="1" customFormat="1" ht="25.5" customHeight="1">
      <c r="B121" s="41"/>
      <c r="C121" s="192" t="s">
        <v>840</v>
      </c>
      <c r="D121" s="192" t="s">
        <v>143</v>
      </c>
      <c r="E121" s="193" t="s">
        <v>1053</v>
      </c>
      <c r="F121" s="194" t="s">
        <v>1054</v>
      </c>
      <c r="G121" s="195" t="s">
        <v>250</v>
      </c>
      <c r="H121" s="196">
        <v>3</v>
      </c>
      <c r="I121" s="197"/>
      <c r="J121" s="198">
        <f t="shared" ref="J121:J137" si="30">ROUND(I121*H121,2)</f>
        <v>0</v>
      </c>
      <c r="K121" s="194" t="s">
        <v>147</v>
      </c>
      <c r="L121" s="61"/>
      <c r="M121" s="199" t="s">
        <v>21</v>
      </c>
      <c r="N121" s="200" t="s">
        <v>43</v>
      </c>
      <c r="O121" s="42"/>
      <c r="P121" s="201">
        <f t="shared" ref="P121:P137" si="31">O121*H121</f>
        <v>0</v>
      </c>
      <c r="Q121" s="201">
        <v>0</v>
      </c>
      <c r="R121" s="201">
        <f t="shared" ref="R121:R137" si="32">Q121*H121</f>
        <v>0</v>
      </c>
      <c r="S121" s="201">
        <v>0</v>
      </c>
      <c r="T121" s="202">
        <f t="shared" ref="T121:T137" si="33">S121*H121</f>
        <v>0</v>
      </c>
      <c r="AR121" s="24" t="s">
        <v>222</v>
      </c>
      <c r="AT121" s="24" t="s">
        <v>143</v>
      </c>
      <c r="AU121" s="24" t="s">
        <v>82</v>
      </c>
      <c r="AY121" s="24" t="s">
        <v>140</v>
      </c>
      <c r="BE121" s="203">
        <f t="shared" ref="BE121:BE137" si="34">IF(N121="základní",J121,0)</f>
        <v>0</v>
      </c>
      <c r="BF121" s="203">
        <f t="shared" ref="BF121:BF137" si="35">IF(N121="snížená",J121,0)</f>
        <v>0</v>
      </c>
      <c r="BG121" s="203">
        <f t="shared" ref="BG121:BG137" si="36">IF(N121="zákl. přenesená",J121,0)</f>
        <v>0</v>
      </c>
      <c r="BH121" s="203">
        <f t="shared" ref="BH121:BH137" si="37">IF(N121="sníž. přenesená",J121,0)</f>
        <v>0</v>
      </c>
      <c r="BI121" s="203">
        <f t="shared" ref="BI121:BI137" si="38">IF(N121="nulová",J121,0)</f>
        <v>0</v>
      </c>
      <c r="BJ121" s="24" t="s">
        <v>80</v>
      </c>
      <c r="BK121" s="203">
        <f t="shared" ref="BK121:BK137" si="39">ROUND(I121*H121,2)</f>
        <v>0</v>
      </c>
      <c r="BL121" s="24" t="s">
        <v>222</v>
      </c>
      <c r="BM121" s="24" t="s">
        <v>1055</v>
      </c>
    </row>
    <row r="122" spans="2:65" s="1" customFormat="1" ht="25.5" customHeight="1">
      <c r="B122" s="41"/>
      <c r="C122" s="192" t="s">
        <v>536</v>
      </c>
      <c r="D122" s="192" t="s">
        <v>143</v>
      </c>
      <c r="E122" s="193" t="s">
        <v>1056</v>
      </c>
      <c r="F122" s="194" t="s">
        <v>1057</v>
      </c>
      <c r="G122" s="195" t="s">
        <v>250</v>
      </c>
      <c r="H122" s="196">
        <v>5</v>
      </c>
      <c r="I122" s="197"/>
      <c r="J122" s="198">
        <f t="shared" si="30"/>
        <v>0</v>
      </c>
      <c r="K122" s="194" t="s">
        <v>147</v>
      </c>
      <c r="L122" s="61"/>
      <c r="M122" s="199" t="s">
        <v>21</v>
      </c>
      <c r="N122" s="200" t="s">
        <v>43</v>
      </c>
      <c r="O122" s="42"/>
      <c r="P122" s="201">
        <f t="shared" si="31"/>
        <v>0</v>
      </c>
      <c r="Q122" s="201">
        <v>0</v>
      </c>
      <c r="R122" s="201">
        <f t="shared" si="32"/>
        <v>0</v>
      </c>
      <c r="S122" s="201">
        <v>0</v>
      </c>
      <c r="T122" s="202">
        <f t="shared" si="33"/>
        <v>0</v>
      </c>
      <c r="AR122" s="24" t="s">
        <v>222</v>
      </c>
      <c r="AT122" s="24" t="s">
        <v>143</v>
      </c>
      <c r="AU122" s="24" t="s">
        <v>82</v>
      </c>
      <c r="AY122" s="24" t="s">
        <v>140</v>
      </c>
      <c r="BE122" s="203">
        <f t="shared" si="34"/>
        <v>0</v>
      </c>
      <c r="BF122" s="203">
        <f t="shared" si="35"/>
        <v>0</v>
      </c>
      <c r="BG122" s="203">
        <f t="shared" si="36"/>
        <v>0</v>
      </c>
      <c r="BH122" s="203">
        <f t="shared" si="37"/>
        <v>0</v>
      </c>
      <c r="BI122" s="203">
        <f t="shared" si="38"/>
        <v>0</v>
      </c>
      <c r="BJ122" s="24" t="s">
        <v>80</v>
      </c>
      <c r="BK122" s="203">
        <f t="shared" si="39"/>
        <v>0</v>
      </c>
      <c r="BL122" s="24" t="s">
        <v>222</v>
      </c>
      <c r="BM122" s="24" t="s">
        <v>1058</v>
      </c>
    </row>
    <row r="123" spans="2:65" s="1" customFormat="1" ht="16.5" customHeight="1">
      <c r="B123" s="41"/>
      <c r="C123" s="192" t="s">
        <v>557</v>
      </c>
      <c r="D123" s="192" t="s">
        <v>143</v>
      </c>
      <c r="E123" s="193" t="s">
        <v>1059</v>
      </c>
      <c r="F123" s="194" t="s">
        <v>1060</v>
      </c>
      <c r="G123" s="195" t="s">
        <v>158</v>
      </c>
      <c r="H123" s="196">
        <v>1.2749999999999999</v>
      </c>
      <c r="I123" s="197"/>
      <c r="J123" s="198">
        <f t="shared" si="30"/>
        <v>0</v>
      </c>
      <c r="K123" s="194" t="s">
        <v>998</v>
      </c>
      <c r="L123" s="61"/>
      <c r="M123" s="199" t="s">
        <v>21</v>
      </c>
      <c r="N123" s="200" t="s">
        <v>43</v>
      </c>
      <c r="O123" s="42"/>
      <c r="P123" s="201">
        <f t="shared" si="31"/>
        <v>0</v>
      </c>
      <c r="Q123" s="201">
        <v>0</v>
      </c>
      <c r="R123" s="201">
        <f t="shared" si="32"/>
        <v>0</v>
      </c>
      <c r="S123" s="201">
        <v>2.3800000000000002E-2</v>
      </c>
      <c r="T123" s="202">
        <f t="shared" si="33"/>
        <v>3.0345E-2</v>
      </c>
      <c r="AR123" s="24" t="s">
        <v>222</v>
      </c>
      <c r="AT123" s="24" t="s">
        <v>143</v>
      </c>
      <c r="AU123" s="24" t="s">
        <v>82</v>
      </c>
      <c r="AY123" s="24" t="s">
        <v>140</v>
      </c>
      <c r="BE123" s="203">
        <f t="shared" si="34"/>
        <v>0</v>
      </c>
      <c r="BF123" s="203">
        <f t="shared" si="35"/>
        <v>0</v>
      </c>
      <c r="BG123" s="203">
        <f t="shared" si="36"/>
        <v>0</v>
      </c>
      <c r="BH123" s="203">
        <f t="shared" si="37"/>
        <v>0</v>
      </c>
      <c r="BI123" s="203">
        <f t="shared" si="38"/>
        <v>0</v>
      </c>
      <c r="BJ123" s="24" t="s">
        <v>80</v>
      </c>
      <c r="BK123" s="203">
        <f t="shared" si="39"/>
        <v>0</v>
      </c>
      <c r="BL123" s="24" t="s">
        <v>222</v>
      </c>
      <c r="BM123" s="24" t="s">
        <v>1061</v>
      </c>
    </row>
    <row r="124" spans="2:65" s="1" customFormat="1" ht="38.25" customHeight="1">
      <c r="B124" s="41"/>
      <c r="C124" s="192" t="s">
        <v>848</v>
      </c>
      <c r="D124" s="192" t="s">
        <v>143</v>
      </c>
      <c r="E124" s="193" t="s">
        <v>1062</v>
      </c>
      <c r="F124" s="194" t="s">
        <v>1063</v>
      </c>
      <c r="G124" s="195" t="s">
        <v>250</v>
      </c>
      <c r="H124" s="196">
        <v>1</v>
      </c>
      <c r="I124" s="197"/>
      <c r="J124" s="198">
        <f t="shared" si="30"/>
        <v>0</v>
      </c>
      <c r="K124" s="194" t="s">
        <v>147</v>
      </c>
      <c r="L124" s="61"/>
      <c r="M124" s="199" t="s">
        <v>21</v>
      </c>
      <c r="N124" s="200" t="s">
        <v>43</v>
      </c>
      <c r="O124" s="42"/>
      <c r="P124" s="201">
        <f t="shared" si="31"/>
        <v>0</v>
      </c>
      <c r="Q124" s="201">
        <v>7.1999999999999998E-3</v>
      </c>
      <c r="R124" s="201">
        <f t="shared" si="32"/>
        <v>7.1999999999999998E-3</v>
      </c>
      <c r="S124" s="201">
        <v>0</v>
      </c>
      <c r="T124" s="202">
        <f t="shared" si="33"/>
        <v>0</v>
      </c>
      <c r="AR124" s="24" t="s">
        <v>222</v>
      </c>
      <c r="AT124" s="24" t="s">
        <v>143</v>
      </c>
      <c r="AU124" s="24" t="s">
        <v>82</v>
      </c>
      <c r="AY124" s="24" t="s">
        <v>140</v>
      </c>
      <c r="BE124" s="203">
        <f t="shared" si="34"/>
        <v>0</v>
      </c>
      <c r="BF124" s="203">
        <f t="shared" si="35"/>
        <v>0</v>
      </c>
      <c r="BG124" s="203">
        <f t="shared" si="36"/>
        <v>0</v>
      </c>
      <c r="BH124" s="203">
        <f t="shared" si="37"/>
        <v>0</v>
      </c>
      <c r="BI124" s="203">
        <f t="shared" si="38"/>
        <v>0</v>
      </c>
      <c r="BJ124" s="24" t="s">
        <v>80</v>
      </c>
      <c r="BK124" s="203">
        <f t="shared" si="39"/>
        <v>0</v>
      </c>
      <c r="BL124" s="24" t="s">
        <v>222</v>
      </c>
      <c r="BM124" s="24" t="s">
        <v>1064</v>
      </c>
    </row>
    <row r="125" spans="2:65" s="1" customFormat="1" ht="38.25" customHeight="1">
      <c r="B125" s="41"/>
      <c r="C125" s="192" t="s">
        <v>1065</v>
      </c>
      <c r="D125" s="192" t="s">
        <v>143</v>
      </c>
      <c r="E125" s="193" t="s">
        <v>1066</v>
      </c>
      <c r="F125" s="194" t="s">
        <v>1067</v>
      </c>
      <c r="G125" s="195" t="s">
        <v>250</v>
      </c>
      <c r="H125" s="196">
        <v>1</v>
      </c>
      <c r="I125" s="197"/>
      <c r="J125" s="198">
        <f t="shared" si="30"/>
        <v>0</v>
      </c>
      <c r="K125" s="194" t="s">
        <v>147</v>
      </c>
      <c r="L125" s="61"/>
      <c r="M125" s="199" t="s">
        <v>21</v>
      </c>
      <c r="N125" s="200" t="s">
        <v>43</v>
      </c>
      <c r="O125" s="42"/>
      <c r="P125" s="201">
        <f t="shared" si="31"/>
        <v>0</v>
      </c>
      <c r="Q125" s="201">
        <v>8.3999999999999995E-3</v>
      </c>
      <c r="R125" s="201">
        <f t="shared" si="32"/>
        <v>8.3999999999999995E-3</v>
      </c>
      <c r="S125" s="201">
        <v>0</v>
      </c>
      <c r="T125" s="202">
        <f t="shared" si="33"/>
        <v>0</v>
      </c>
      <c r="AR125" s="24" t="s">
        <v>222</v>
      </c>
      <c r="AT125" s="24" t="s">
        <v>143</v>
      </c>
      <c r="AU125" s="24" t="s">
        <v>82</v>
      </c>
      <c r="AY125" s="24" t="s">
        <v>140</v>
      </c>
      <c r="BE125" s="203">
        <f t="shared" si="34"/>
        <v>0</v>
      </c>
      <c r="BF125" s="203">
        <f t="shared" si="35"/>
        <v>0</v>
      </c>
      <c r="BG125" s="203">
        <f t="shared" si="36"/>
        <v>0</v>
      </c>
      <c r="BH125" s="203">
        <f t="shared" si="37"/>
        <v>0</v>
      </c>
      <c r="BI125" s="203">
        <f t="shared" si="38"/>
        <v>0</v>
      </c>
      <c r="BJ125" s="24" t="s">
        <v>80</v>
      </c>
      <c r="BK125" s="203">
        <f t="shared" si="39"/>
        <v>0</v>
      </c>
      <c r="BL125" s="24" t="s">
        <v>222</v>
      </c>
      <c r="BM125" s="24" t="s">
        <v>1068</v>
      </c>
    </row>
    <row r="126" spans="2:65" s="1" customFormat="1" ht="38.25" customHeight="1">
      <c r="B126" s="41"/>
      <c r="C126" s="192" t="s">
        <v>1069</v>
      </c>
      <c r="D126" s="192" t="s">
        <v>143</v>
      </c>
      <c r="E126" s="193" t="s">
        <v>1070</v>
      </c>
      <c r="F126" s="194" t="s">
        <v>1071</v>
      </c>
      <c r="G126" s="195" t="s">
        <v>250</v>
      </c>
      <c r="H126" s="196">
        <v>1</v>
      </c>
      <c r="I126" s="197"/>
      <c r="J126" s="198">
        <f t="shared" si="30"/>
        <v>0</v>
      </c>
      <c r="K126" s="194" t="s">
        <v>147</v>
      </c>
      <c r="L126" s="61"/>
      <c r="M126" s="199" t="s">
        <v>21</v>
      </c>
      <c r="N126" s="200" t="s">
        <v>43</v>
      </c>
      <c r="O126" s="42"/>
      <c r="P126" s="201">
        <f t="shared" si="31"/>
        <v>0</v>
      </c>
      <c r="Q126" s="201">
        <v>9.6399999999999993E-3</v>
      </c>
      <c r="R126" s="201">
        <f t="shared" si="32"/>
        <v>9.6399999999999993E-3</v>
      </c>
      <c r="S126" s="201">
        <v>0</v>
      </c>
      <c r="T126" s="202">
        <f t="shared" si="33"/>
        <v>0</v>
      </c>
      <c r="AR126" s="24" t="s">
        <v>222</v>
      </c>
      <c r="AT126" s="24" t="s">
        <v>143</v>
      </c>
      <c r="AU126" s="24" t="s">
        <v>82</v>
      </c>
      <c r="AY126" s="24" t="s">
        <v>140</v>
      </c>
      <c r="BE126" s="203">
        <f t="shared" si="34"/>
        <v>0</v>
      </c>
      <c r="BF126" s="203">
        <f t="shared" si="35"/>
        <v>0</v>
      </c>
      <c r="BG126" s="203">
        <f t="shared" si="36"/>
        <v>0</v>
      </c>
      <c r="BH126" s="203">
        <f t="shared" si="37"/>
        <v>0</v>
      </c>
      <c r="BI126" s="203">
        <f t="shared" si="38"/>
        <v>0</v>
      </c>
      <c r="BJ126" s="24" t="s">
        <v>80</v>
      </c>
      <c r="BK126" s="203">
        <f t="shared" si="39"/>
        <v>0</v>
      </c>
      <c r="BL126" s="24" t="s">
        <v>222</v>
      </c>
      <c r="BM126" s="24" t="s">
        <v>1072</v>
      </c>
    </row>
    <row r="127" spans="2:65" s="1" customFormat="1" ht="38.25" customHeight="1">
      <c r="B127" s="41"/>
      <c r="C127" s="192" t="s">
        <v>860</v>
      </c>
      <c r="D127" s="192" t="s">
        <v>143</v>
      </c>
      <c r="E127" s="193" t="s">
        <v>1073</v>
      </c>
      <c r="F127" s="194" t="s">
        <v>1074</v>
      </c>
      <c r="G127" s="195" t="s">
        <v>250</v>
      </c>
      <c r="H127" s="196">
        <v>1</v>
      </c>
      <c r="I127" s="197"/>
      <c r="J127" s="198">
        <f t="shared" si="30"/>
        <v>0</v>
      </c>
      <c r="K127" s="194" t="s">
        <v>147</v>
      </c>
      <c r="L127" s="61"/>
      <c r="M127" s="199" t="s">
        <v>21</v>
      </c>
      <c r="N127" s="200" t="s">
        <v>43</v>
      </c>
      <c r="O127" s="42"/>
      <c r="P127" s="201">
        <f t="shared" si="31"/>
        <v>0</v>
      </c>
      <c r="Q127" s="201">
        <v>1.0880000000000001E-2</v>
      </c>
      <c r="R127" s="201">
        <f t="shared" si="32"/>
        <v>1.0880000000000001E-2</v>
      </c>
      <c r="S127" s="201">
        <v>0</v>
      </c>
      <c r="T127" s="202">
        <f t="shared" si="33"/>
        <v>0</v>
      </c>
      <c r="AR127" s="24" t="s">
        <v>222</v>
      </c>
      <c r="AT127" s="24" t="s">
        <v>143</v>
      </c>
      <c r="AU127" s="24" t="s">
        <v>82</v>
      </c>
      <c r="AY127" s="24" t="s">
        <v>140</v>
      </c>
      <c r="BE127" s="203">
        <f t="shared" si="34"/>
        <v>0</v>
      </c>
      <c r="BF127" s="203">
        <f t="shared" si="35"/>
        <v>0</v>
      </c>
      <c r="BG127" s="203">
        <f t="shared" si="36"/>
        <v>0</v>
      </c>
      <c r="BH127" s="203">
        <f t="shared" si="37"/>
        <v>0</v>
      </c>
      <c r="BI127" s="203">
        <f t="shared" si="38"/>
        <v>0</v>
      </c>
      <c r="BJ127" s="24" t="s">
        <v>80</v>
      </c>
      <c r="BK127" s="203">
        <f t="shared" si="39"/>
        <v>0</v>
      </c>
      <c r="BL127" s="24" t="s">
        <v>222</v>
      </c>
      <c r="BM127" s="24" t="s">
        <v>1075</v>
      </c>
    </row>
    <row r="128" spans="2:65" s="1" customFormat="1" ht="38.25" customHeight="1">
      <c r="B128" s="41"/>
      <c r="C128" s="192" t="s">
        <v>1076</v>
      </c>
      <c r="D128" s="192" t="s">
        <v>143</v>
      </c>
      <c r="E128" s="193" t="s">
        <v>1077</v>
      </c>
      <c r="F128" s="194" t="s">
        <v>1078</v>
      </c>
      <c r="G128" s="195" t="s">
        <v>250</v>
      </c>
      <c r="H128" s="196">
        <v>1</v>
      </c>
      <c r="I128" s="197"/>
      <c r="J128" s="198">
        <f t="shared" si="30"/>
        <v>0</v>
      </c>
      <c r="K128" s="194" t="s">
        <v>147</v>
      </c>
      <c r="L128" s="61"/>
      <c r="M128" s="199" t="s">
        <v>21</v>
      </c>
      <c r="N128" s="200" t="s">
        <v>43</v>
      </c>
      <c r="O128" s="42"/>
      <c r="P128" s="201">
        <f t="shared" si="31"/>
        <v>0</v>
      </c>
      <c r="Q128" s="201">
        <v>2.2290000000000001E-2</v>
      </c>
      <c r="R128" s="201">
        <f t="shared" si="32"/>
        <v>2.2290000000000001E-2</v>
      </c>
      <c r="S128" s="201">
        <v>0</v>
      </c>
      <c r="T128" s="202">
        <f t="shared" si="33"/>
        <v>0</v>
      </c>
      <c r="AR128" s="24" t="s">
        <v>222</v>
      </c>
      <c r="AT128" s="24" t="s">
        <v>143</v>
      </c>
      <c r="AU128" s="24" t="s">
        <v>82</v>
      </c>
      <c r="AY128" s="24" t="s">
        <v>140</v>
      </c>
      <c r="BE128" s="203">
        <f t="shared" si="34"/>
        <v>0</v>
      </c>
      <c r="BF128" s="203">
        <f t="shared" si="35"/>
        <v>0</v>
      </c>
      <c r="BG128" s="203">
        <f t="shared" si="36"/>
        <v>0</v>
      </c>
      <c r="BH128" s="203">
        <f t="shared" si="37"/>
        <v>0</v>
      </c>
      <c r="BI128" s="203">
        <f t="shared" si="38"/>
        <v>0</v>
      </c>
      <c r="BJ128" s="24" t="s">
        <v>80</v>
      </c>
      <c r="BK128" s="203">
        <f t="shared" si="39"/>
        <v>0</v>
      </c>
      <c r="BL128" s="24" t="s">
        <v>222</v>
      </c>
      <c r="BM128" s="24" t="s">
        <v>1079</v>
      </c>
    </row>
    <row r="129" spans="2:65" s="1" customFormat="1" ht="25.5" customHeight="1">
      <c r="B129" s="41"/>
      <c r="C129" s="192" t="s">
        <v>584</v>
      </c>
      <c r="D129" s="192" t="s">
        <v>143</v>
      </c>
      <c r="E129" s="193" t="s">
        <v>1080</v>
      </c>
      <c r="F129" s="194" t="s">
        <v>1081</v>
      </c>
      <c r="G129" s="195" t="s">
        <v>158</v>
      </c>
      <c r="H129" s="196">
        <v>11</v>
      </c>
      <c r="I129" s="197"/>
      <c r="J129" s="198">
        <f t="shared" si="30"/>
        <v>0</v>
      </c>
      <c r="K129" s="194" t="s">
        <v>147</v>
      </c>
      <c r="L129" s="61"/>
      <c r="M129" s="199" t="s">
        <v>21</v>
      </c>
      <c r="N129" s="200" t="s">
        <v>43</v>
      </c>
      <c r="O129" s="42"/>
      <c r="P129" s="201">
        <f t="shared" si="31"/>
        <v>0</v>
      </c>
      <c r="Q129" s="201">
        <v>0</v>
      </c>
      <c r="R129" s="201">
        <f t="shared" si="32"/>
        <v>0</v>
      </c>
      <c r="S129" s="201">
        <v>0</v>
      </c>
      <c r="T129" s="202">
        <f t="shared" si="33"/>
        <v>0</v>
      </c>
      <c r="AR129" s="24" t="s">
        <v>222</v>
      </c>
      <c r="AT129" s="24" t="s">
        <v>143</v>
      </c>
      <c r="AU129" s="24" t="s">
        <v>82</v>
      </c>
      <c r="AY129" s="24" t="s">
        <v>140</v>
      </c>
      <c r="BE129" s="203">
        <f t="shared" si="34"/>
        <v>0</v>
      </c>
      <c r="BF129" s="203">
        <f t="shared" si="35"/>
        <v>0</v>
      </c>
      <c r="BG129" s="203">
        <f t="shared" si="36"/>
        <v>0</v>
      </c>
      <c r="BH129" s="203">
        <f t="shared" si="37"/>
        <v>0</v>
      </c>
      <c r="BI129" s="203">
        <f t="shared" si="38"/>
        <v>0</v>
      </c>
      <c r="BJ129" s="24" t="s">
        <v>80</v>
      </c>
      <c r="BK129" s="203">
        <f t="shared" si="39"/>
        <v>0</v>
      </c>
      <c r="BL129" s="24" t="s">
        <v>222</v>
      </c>
      <c r="BM129" s="24" t="s">
        <v>1082</v>
      </c>
    </row>
    <row r="130" spans="2:65" s="1" customFormat="1" ht="25.5" customHeight="1">
      <c r="B130" s="41"/>
      <c r="C130" s="192" t="s">
        <v>594</v>
      </c>
      <c r="D130" s="192" t="s">
        <v>143</v>
      </c>
      <c r="E130" s="193" t="s">
        <v>1083</v>
      </c>
      <c r="F130" s="194" t="s">
        <v>1084</v>
      </c>
      <c r="G130" s="195" t="s">
        <v>158</v>
      </c>
      <c r="H130" s="196">
        <v>11</v>
      </c>
      <c r="I130" s="197"/>
      <c r="J130" s="198">
        <f t="shared" si="30"/>
        <v>0</v>
      </c>
      <c r="K130" s="194" t="s">
        <v>147</v>
      </c>
      <c r="L130" s="61"/>
      <c r="M130" s="199" t="s">
        <v>21</v>
      </c>
      <c r="N130" s="200" t="s">
        <v>43</v>
      </c>
      <c r="O130" s="42"/>
      <c r="P130" s="201">
        <f t="shared" si="31"/>
        <v>0</v>
      </c>
      <c r="Q130" s="201">
        <v>0</v>
      </c>
      <c r="R130" s="201">
        <f t="shared" si="32"/>
        <v>0</v>
      </c>
      <c r="S130" s="201">
        <v>0</v>
      </c>
      <c r="T130" s="202">
        <f t="shared" si="33"/>
        <v>0</v>
      </c>
      <c r="AR130" s="24" t="s">
        <v>222</v>
      </c>
      <c r="AT130" s="24" t="s">
        <v>143</v>
      </c>
      <c r="AU130" s="24" t="s">
        <v>82</v>
      </c>
      <c r="AY130" s="24" t="s">
        <v>140</v>
      </c>
      <c r="BE130" s="203">
        <f t="shared" si="34"/>
        <v>0</v>
      </c>
      <c r="BF130" s="203">
        <f t="shared" si="35"/>
        <v>0</v>
      </c>
      <c r="BG130" s="203">
        <f t="shared" si="36"/>
        <v>0</v>
      </c>
      <c r="BH130" s="203">
        <f t="shared" si="37"/>
        <v>0</v>
      </c>
      <c r="BI130" s="203">
        <f t="shared" si="38"/>
        <v>0</v>
      </c>
      <c r="BJ130" s="24" t="s">
        <v>80</v>
      </c>
      <c r="BK130" s="203">
        <f t="shared" si="39"/>
        <v>0</v>
      </c>
      <c r="BL130" s="24" t="s">
        <v>222</v>
      </c>
      <c r="BM130" s="24" t="s">
        <v>1085</v>
      </c>
    </row>
    <row r="131" spans="2:65" s="1" customFormat="1" ht="16.5" customHeight="1">
      <c r="B131" s="41"/>
      <c r="C131" s="192" t="s">
        <v>599</v>
      </c>
      <c r="D131" s="192" t="s">
        <v>143</v>
      </c>
      <c r="E131" s="193" t="s">
        <v>1086</v>
      </c>
      <c r="F131" s="194" t="s">
        <v>1087</v>
      </c>
      <c r="G131" s="195" t="s">
        <v>250</v>
      </c>
      <c r="H131" s="196">
        <v>8</v>
      </c>
      <c r="I131" s="197"/>
      <c r="J131" s="198">
        <f t="shared" si="30"/>
        <v>0</v>
      </c>
      <c r="K131" s="194" t="s">
        <v>147</v>
      </c>
      <c r="L131" s="61"/>
      <c r="M131" s="199" t="s">
        <v>21</v>
      </c>
      <c r="N131" s="200" t="s">
        <v>43</v>
      </c>
      <c r="O131" s="42"/>
      <c r="P131" s="201">
        <f t="shared" si="31"/>
        <v>0</v>
      </c>
      <c r="Q131" s="201">
        <v>0</v>
      </c>
      <c r="R131" s="201">
        <f t="shared" si="32"/>
        <v>0</v>
      </c>
      <c r="S131" s="201">
        <v>0</v>
      </c>
      <c r="T131" s="202">
        <f t="shared" si="33"/>
        <v>0</v>
      </c>
      <c r="AR131" s="24" t="s">
        <v>222</v>
      </c>
      <c r="AT131" s="24" t="s">
        <v>143</v>
      </c>
      <c r="AU131" s="24" t="s">
        <v>82</v>
      </c>
      <c r="AY131" s="24" t="s">
        <v>140</v>
      </c>
      <c r="BE131" s="203">
        <f t="shared" si="34"/>
        <v>0</v>
      </c>
      <c r="BF131" s="203">
        <f t="shared" si="35"/>
        <v>0</v>
      </c>
      <c r="BG131" s="203">
        <f t="shared" si="36"/>
        <v>0</v>
      </c>
      <c r="BH131" s="203">
        <f t="shared" si="37"/>
        <v>0</v>
      </c>
      <c r="BI131" s="203">
        <f t="shared" si="38"/>
        <v>0</v>
      </c>
      <c r="BJ131" s="24" t="s">
        <v>80</v>
      </c>
      <c r="BK131" s="203">
        <f t="shared" si="39"/>
        <v>0</v>
      </c>
      <c r="BL131" s="24" t="s">
        <v>222</v>
      </c>
      <c r="BM131" s="24" t="s">
        <v>1088</v>
      </c>
    </row>
    <row r="132" spans="2:65" s="1" customFormat="1" ht="25.5" customHeight="1">
      <c r="B132" s="41"/>
      <c r="C132" s="192" t="s">
        <v>604</v>
      </c>
      <c r="D132" s="192" t="s">
        <v>143</v>
      </c>
      <c r="E132" s="193" t="s">
        <v>1089</v>
      </c>
      <c r="F132" s="194" t="s">
        <v>1090</v>
      </c>
      <c r="G132" s="195" t="s">
        <v>158</v>
      </c>
      <c r="H132" s="196">
        <v>17.7</v>
      </c>
      <c r="I132" s="197"/>
      <c r="J132" s="198">
        <f t="shared" si="30"/>
        <v>0</v>
      </c>
      <c r="K132" s="194" t="s">
        <v>147</v>
      </c>
      <c r="L132" s="61"/>
      <c r="M132" s="199" t="s">
        <v>21</v>
      </c>
      <c r="N132" s="200" t="s">
        <v>43</v>
      </c>
      <c r="O132" s="42"/>
      <c r="P132" s="201">
        <f t="shared" si="31"/>
        <v>0</v>
      </c>
      <c r="Q132" s="201">
        <v>0</v>
      </c>
      <c r="R132" s="201">
        <f t="shared" si="32"/>
        <v>0</v>
      </c>
      <c r="S132" s="201">
        <v>0</v>
      </c>
      <c r="T132" s="202">
        <f t="shared" si="33"/>
        <v>0</v>
      </c>
      <c r="AR132" s="24" t="s">
        <v>222</v>
      </c>
      <c r="AT132" s="24" t="s">
        <v>143</v>
      </c>
      <c r="AU132" s="24" t="s">
        <v>82</v>
      </c>
      <c r="AY132" s="24" t="s">
        <v>140</v>
      </c>
      <c r="BE132" s="203">
        <f t="shared" si="34"/>
        <v>0</v>
      </c>
      <c r="BF132" s="203">
        <f t="shared" si="35"/>
        <v>0</v>
      </c>
      <c r="BG132" s="203">
        <f t="shared" si="36"/>
        <v>0</v>
      </c>
      <c r="BH132" s="203">
        <f t="shared" si="37"/>
        <v>0</v>
      </c>
      <c r="BI132" s="203">
        <f t="shared" si="38"/>
        <v>0</v>
      </c>
      <c r="BJ132" s="24" t="s">
        <v>80</v>
      </c>
      <c r="BK132" s="203">
        <f t="shared" si="39"/>
        <v>0</v>
      </c>
      <c r="BL132" s="24" t="s">
        <v>222</v>
      </c>
      <c r="BM132" s="24" t="s">
        <v>1091</v>
      </c>
    </row>
    <row r="133" spans="2:65" s="1" customFormat="1" ht="25.5" customHeight="1">
      <c r="B133" s="41"/>
      <c r="C133" s="192" t="s">
        <v>844</v>
      </c>
      <c r="D133" s="192" t="s">
        <v>143</v>
      </c>
      <c r="E133" s="193" t="s">
        <v>1092</v>
      </c>
      <c r="F133" s="194" t="s">
        <v>1093</v>
      </c>
      <c r="G133" s="195" t="s">
        <v>250</v>
      </c>
      <c r="H133" s="196">
        <v>3</v>
      </c>
      <c r="I133" s="197"/>
      <c r="J133" s="198">
        <f t="shared" si="30"/>
        <v>0</v>
      </c>
      <c r="K133" s="194" t="s">
        <v>147</v>
      </c>
      <c r="L133" s="61"/>
      <c r="M133" s="199" t="s">
        <v>21</v>
      </c>
      <c r="N133" s="200" t="s">
        <v>43</v>
      </c>
      <c r="O133" s="42"/>
      <c r="P133" s="201">
        <f t="shared" si="31"/>
        <v>0</v>
      </c>
      <c r="Q133" s="201">
        <v>1.8000000000000001E-4</v>
      </c>
      <c r="R133" s="201">
        <f t="shared" si="32"/>
        <v>5.4000000000000001E-4</v>
      </c>
      <c r="S133" s="201">
        <v>1.7979999999999999E-2</v>
      </c>
      <c r="T133" s="202">
        <f t="shared" si="33"/>
        <v>5.3940000000000002E-2</v>
      </c>
      <c r="AR133" s="24" t="s">
        <v>222</v>
      </c>
      <c r="AT133" s="24" t="s">
        <v>143</v>
      </c>
      <c r="AU133" s="24" t="s">
        <v>82</v>
      </c>
      <c r="AY133" s="24" t="s">
        <v>140</v>
      </c>
      <c r="BE133" s="203">
        <f t="shared" si="34"/>
        <v>0</v>
      </c>
      <c r="BF133" s="203">
        <f t="shared" si="35"/>
        <v>0</v>
      </c>
      <c r="BG133" s="203">
        <f t="shared" si="36"/>
        <v>0</v>
      </c>
      <c r="BH133" s="203">
        <f t="shared" si="37"/>
        <v>0</v>
      </c>
      <c r="BI133" s="203">
        <f t="shared" si="38"/>
        <v>0</v>
      </c>
      <c r="BJ133" s="24" t="s">
        <v>80</v>
      </c>
      <c r="BK133" s="203">
        <f t="shared" si="39"/>
        <v>0</v>
      </c>
      <c r="BL133" s="24" t="s">
        <v>222</v>
      </c>
      <c r="BM133" s="24" t="s">
        <v>1094</v>
      </c>
    </row>
    <row r="134" spans="2:65" s="1" customFormat="1" ht="25.5" customHeight="1">
      <c r="B134" s="41"/>
      <c r="C134" s="192" t="s">
        <v>1095</v>
      </c>
      <c r="D134" s="192" t="s">
        <v>143</v>
      </c>
      <c r="E134" s="193" t="s">
        <v>1096</v>
      </c>
      <c r="F134" s="194" t="s">
        <v>1097</v>
      </c>
      <c r="G134" s="195" t="s">
        <v>191</v>
      </c>
      <c r="H134" s="196">
        <v>9</v>
      </c>
      <c r="I134" s="197"/>
      <c r="J134" s="198">
        <f t="shared" si="30"/>
        <v>0</v>
      </c>
      <c r="K134" s="194" t="s">
        <v>147</v>
      </c>
      <c r="L134" s="61"/>
      <c r="M134" s="199" t="s">
        <v>21</v>
      </c>
      <c r="N134" s="200" t="s">
        <v>43</v>
      </c>
      <c r="O134" s="42"/>
      <c r="P134" s="201">
        <f t="shared" si="31"/>
        <v>0</v>
      </c>
      <c r="Q134" s="201">
        <v>1.0000000000000001E-5</v>
      </c>
      <c r="R134" s="201">
        <f t="shared" si="32"/>
        <v>9.0000000000000006E-5</v>
      </c>
      <c r="S134" s="201">
        <v>0</v>
      </c>
      <c r="T134" s="202">
        <f t="shared" si="33"/>
        <v>0</v>
      </c>
      <c r="AR134" s="24" t="s">
        <v>222</v>
      </c>
      <c r="AT134" s="24" t="s">
        <v>143</v>
      </c>
      <c r="AU134" s="24" t="s">
        <v>82</v>
      </c>
      <c r="AY134" s="24" t="s">
        <v>140</v>
      </c>
      <c r="BE134" s="203">
        <f t="shared" si="34"/>
        <v>0</v>
      </c>
      <c r="BF134" s="203">
        <f t="shared" si="35"/>
        <v>0</v>
      </c>
      <c r="BG134" s="203">
        <f t="shared" si="36"/>
        <v>0</v>
      </c>
      <c r="BH134" s="203">
        <f t="shared" si="37"/>
        <v>0</v>
      </c>
      <c r="BI134" s="203">
        <f t="shared" si="38"/>
        <v>0</v>
      </c>
      <c r="BJ134" s="24" t="s">
        <v>80</v>
      </c>
      <c r="BK134" s="203">
        <f t="shared" si="39"/>
        <v>0</v>
      </c>
      <c r="BL134" s="24" t="s">
        <v>222</v>
      </c>
      <c r="BM134" s="24" t="s">
        <v>1098</v>
      </c>
    </row>
    <row r="135" spans="2:65" s="1" customFormat="1" ht="25.5" customHeight="1">
      <c r="B135" s="41"/>
      <c r="C135" s="192" t="s">
        <v>623</v>
      </c>
      <c r="D135" s="192" t="s">
        <v>143</v>
      </c>
      <c r="E135" s="193" t="s">
        <v>1099</v>
      </c>
      <c r="F135" s="194" t="s">
        <v>1100</v>
      </c>
      <c r="G135" s="195" t="s">
        <v>250</v>
      </c>
      <c r="H135" s="196">
        <v>9</v>
      </c>
      <c r="I135" s="197"/>
      <c r="J135" s="198">
        <f t="shared" si="30"/>
        <v>0</v>
      </c>
      <c r="K135" s="194" t="s">
        <v>147</v>
      </c>
      <c r="L135" s="61"/>
      <c r="M135" s="199" t="s">
        <v>21</v>
      </c>
      <c r="N135" s="200" t="s">
        <v>43</v>
      </c>
      <c r="O135" s="42"/>
      <c r="P135" s="201">
        <f t="shared" si="31"/>
        <v>0</v>
      </c>
      <c r="Q135" s="201">
        <v>1.0000000000000001E-5</v>
      </c>
      <c r="R135" s="201">
        <f t="shared" si="32"/>
        <v>9.0000000000000006E-5</v>
      </c>
      <c r="S135" s="201">
        <v>7.5000000000000002E-4</v>
      </c>
      <c r="T135" s="202">
        <f t="shared" si="33"/>
        <v>6.7499999999999999E-3</v>
      </c>
      <c r="AR135" s="24" t="s">
        <v>222</v>
      </c>
      <c r="AT135" s="24" t="s">
        <v>143</v>
      </c>
      <c r="AU135" s="24" t="s">
        <v>82</v>
      </c>
      <c r="AY135" s="24" t="s">
        <v>140</v>
      </c>
      <c r="BE135" s="203">
        <f t="shared" si="34"/>
        <v>0</v>
      </c>
      <c r="BF135" s="203">
        <f t="shared" si="35"/>
        <v>0</v>
      </c>
      <c r="BG135" s="203">
        <f t="shared" si="36"/>
        <v>0</v>
      </c>
      <c r="BH135" s="203">
        <f t="shared" si="37"/>
        <v>0</v>
      </c>
      <c r="BI135" s="203">
        <f t="shared" si="38"/>
        <v>0</v>
      </c>
      <c r="BJ135" s="24" t="s">
        <v>80</v>
      </c>
      <c r="BK135" s="203">
        <f t="shared" si="39"/>
        <v>0</v>
      </c>
      <c r="BL135" s="24" t="s">
        <v>222</v>
      </c>
      <c r="BM135" s="24" t="s">
        <v>1101</v>
      </c>
    </row>
    <row r="136" spans="2:65" s="1" customFormat="1" ht="16.5" customHeight="1">
      <c r="B136" s="41"/>
      <c r="C136" s="192" t="s">
        <v>629</v>
      </c>
      <c r="D136" s="192" t="s">
        <v>143</v>
      </c>
      <c r="E136" s="193" t="s">
        <v>1102</v>
      </c>
      <c r="F136" s="194" t="s">
        <v>1103</v>
      </c>
      <c r="G136" s="195" t="s">
        <v>158</v>
      </c>
      <c r="H136" s="196">
        <v>15</v>
      </c>
      <c r="I136" s="197"/>
      <c r="J136" s="198">
        <f t="shared" si="30"/>
        <v>0</v>
      </c>
      <c r="K136" s="194" t="s">
        <v>147</v>
      </c>
      <c r="L136" s="61"/>
      <c r="M136" s="199" t="s">
        <v>21</v>
      </c>
      <c r="N136" s="200" t="s">
        <v>43</v>
      </c>
      <c r="O136" s="42"/>
      <c r="P136" s="201">
        <f t="shared" si="31"/>
        <v>0</v>
      </c>
      <c r="Q136" s="201">
        <v>0</v>
      </c>
      <c r="R136" s="201">
        <f t="shared" si="32"/>
        <v>0</v>
      </c>
      <c r="S136" s="201">
        <v>0</v>
      </c>
      <c r="T136" s="202">
        <f t="shared" si="33"/>
        <v>0</v>
      </c>
      <c r="AR136" s="24" t="s">
        <v>222</v>
      </c>
      <c r="AT136" s="24" t="s">
        <v>143</v>
      </c>
      <c r="AU136" s="24" t="s">
        <v>82</v>
      </c>
      <c r="AY136" s="24" t="s">
        <v>140</v>
      </c>
      <c r="BE136" s="203">
        <f t="shared" si="34"/>
        <v>0</v>
      </c>
      <c r="BF136" s="203">
        <f t="shared" si="35"/>
        <v>0</v>
      </c>
      <c r="BG136" s="203">
        <f t="shared" si="36"/>
        <v>0</v>
      </c>
      <c r="BH136" s="203">
        <f t="shared" si="37"/>
        <v>0</v>
      </c>
      <c r="BI136" s="203">
        <f t="shared" si="38"/>
        <v>0</v>
      </c>
      <c r="BJ136" s="24" t="s">
        <v>80</v>
      </c>
      <c r="BK136" s="203">
        <f t="shared" si="39"/>
        <v>0</v>
      </c>
      <c r="BL136" s="24" t="s">
        <v>222</v>
      </c>
      <c r="BM136" s="24" t="s">
        <v>1104</v>
      </c>
    </row>
    <row r="137" spans="2:65" s="1" customFormat="1" ht="38.25" customHeight="1">
      <c r="B137" s="41"/>
      <c r="C137" s="192" t="s">
        <v>634</v>
      </c>
      <c r="D137" s="192" t="s">
        <v>143</v>
      </c>
      <c r="E137" s="193" t="s">
        <v>1105</v>
      </c>
      <c r="F137" s="194" t="s">
        <v>1106</v>
      </c>
      <c r="G137" s="195" t="s">
        <v>399</v>
      </c>
      <c r="H137" s="247"/>
      <c r="I137" s="197"/>
      <c r="J137" s="198">
        <f t="shared" si="30"/>
        <v>0</v>
      </c>
      <c r="K137" s="194" t="s">
        <v>147</v>
      </c>
      <c r="L137" s="61"/>
      <c r="M137" s="199" t="s">
        <v>21</v>
      </c>
      <c r="N137" s="200" t="s">
        <v>43</v>
      </c>
      <c r="O137" s="42"/>
      <c r="P137" s="201">
        <f t="shared" si="31"/>
        <v>0</v>
      </c>
      <c r="Q137" s="201">
        <v>0</v>
      </c>
      <c r="R137" s="201">
        <f t="shared" si="32"/>
        <v>0</v>
      </c>
      <c r="S137" s="201">
        <v>0</v>
      </c>
      <c r="T137" s="202">
        <f t="shared" si="33"/>
        <v>0</v>
      </c>
      <c r="AR137" s="24" t="s">
        <v>222</v>
      </c>
      <c r="AT137" s="24" t="s">
        <v>143</v>
      </c>
      <c r="AU137" s="24" t="s">
        <v>82</v>
      </c>
      <c r="AY137" s="24" t="s">
        <v>140</v>
      </c>
      <c r="BE137" s="203">
        <f t="shared" si="34"/>
        <v>0</v>
      </c>
      <c r="BF137" s="203">
        <f t="shared" si="35"/>
        <v>0</v>
      </c>
      <c r="BG137" s="203">
        <f t="shared" si="36"/>
        <v>0</v>
      </c>
      <c r="BH137" s="203">
        <f t="shared" si="37"/>
        <v>0</v>
      </c>
      <c r="BI137" s="203">
        <f t="shared" si="38"/>
        <v>0</v>
      </c>
      <c r="BJ137" s="24" t="s">
        <v>80</v>
      </c>
      <c r="BK137" s="203">
        <f t="shared" si="39"/>
        <v>0</v>
      </c>
      <c r="BL137" s="24" t="s">
        <v>222</v>
      </c>
      <c r="BM137" s="24" t="s">
        <v>1107</v>
      </c>
    </row>
    <row r="138" spans="2:65" s="10" customFormat="1" ht="29.85" customHeight="1">
      <c r="B138" s="176"/>
      <c r="C138" s="177"/>
      <c r="D138" s="178" t="s">
        <v>71</v>
      </c>
      <c r="E138" s="190" t="s">
        <v>627</v>
      </c>
      <c r="F138" s="190" t="s">
        <v>628</v>
      </c>
      <c r="G138" s="177"/>
      <c r="H138" s="177"/>
      <c r="I138" s="180"/>
      <c r="J138" s="191">
        <f>BK138</f>
        <v>0</v>
      </c>
      <c r="K138" s="177"/>
      <c r="L138" s="182"/>
      <c r="M138" s="183"/>
      <c r="N138" s="184"/>
      <c r="O138" s="184"/>
      <c r="P138" s="185">
        <f>SUM(P139:P140)</f>
        <v>0</v>
      </c>
      <c r="Q138" s="184"/>
      <c r="R138" s="185">
        <f>SUM(R139:R140)</f>
        <v>2.7E-4</v>
      </c>
      <c r="S138" s="184"/>
      <c r="T138" s="186">
        <f>SUM(T139:T140)</f>
        <v>0</v>
      </c>
      <c r="AR138" s="187" t="s">
        <v>82</v>
      </c>
      <c r="AT138" s="188" t="s">
        <v>71</v>
      </c>
      <c r="AU138" s="188" t="s">
        <v>80</v>
      </c>
      <c r="AY138" s="187" t="s">
        <v>140</v>
      </c>
      <c r="BK138" s="189">
        <f>SUM(BK139:BK140)</f>
        <v>0</v>
      </c>
    </row>
    <row r="139" spans="2:65" s="1" customFormat="1" ht="16.5" customHeight="1">
      <c r="B139" s="41"/>
      <c r="C139" s="192" t="s">
        <v>639</v>
      </c>
      <c r="D139" s="192" t="s">
        <v>143</v>
      </c>
      <c r="E139" s="193" t="s">
        <v>1108</v>
      </c>
      <c r="F139" s="194" t="s">
        <v>1109</v>
      </c>
      <c r="G139" s="195" t="s">
        <v>191</v>
      </c>
      <c r="H139" s="196">
        <v>8</v>
      </c>
      <c r="I139" s="197"/>
      <c r="J139" s="198">
        <f>ROUND(I139*H139,2)</f>
        <v>0</v>
      </c>
      <c r="K139" s="194" t="s">
        <v>998</v>
      </c>
      <c r="L139" s="61"/>
      <c r="M139" s="199" t="s">
        <v>21</v>
      </c>
      <c r="N139" s="200" t="s">
        <v>43</v>
      </c>
      <c r="O139" s="42"/>
      <c r="P139" s="201">
        <f>O139*H139</f>
        <v>0</v>
      </c>
      <c r="Q139" s="201">
        <v>3.0000000000000001E-5</v>
      </c>
      <c r="R139" s="201">
        <f>Q139*H139</f>
        <v>2.4000000000000001E-4</v>
      </c>
      <c r="S139" s="201">
        <v>0</v>
      </c>
      <c r="T139" s="202">
        <f>S139*H139</f>
        <v>0</v>
      </c>
      <c r="AR139" s="24" t="s">
        <v>222</v>
      </c>
      <c r="AT139" s="24" t="s">
        <v>143</v>
      </c>
      <c r="AU139" s="24" t="s">
        <v>82</v>
      </c>
      <c r="AY139" s="24" t="s">
        <v>140</v>
      </c>
      <c r="BE139" s="203">
        <f>IF(N139="základní",J139,0)</f>
        <v>0</v>
      </c>
      <c r="BF139" s="203">
        <f>IF(N139="snížená",J139,0)</f>
        <v>0</v>
      </c>
      <c r="BG139" s="203">
        <f>IF(N139="zákl. přenesená",J139,0)</f>
        <v>0</v>
      </c>
      <c r="BH139" s="203">
        <f>IF(N139="sníž. přenesená",J139,0)</f>
        <v>0</v>
      </c>
      <c r="BI139" s="203">
        <f>IF(N139="nulová",J139,0)</f>
        <v>0</v>
      </c>
      <c r="BJ139" s="24" t="s">
        <v>80</v>
      </c>
      <c r="BK139" s="203">
        <f>ROUND(I139*H139,2)</f>
        <v>0</v>
      </c>
      <c r="BL139" s="24" t="s">
        <v>222</v>
      </c>
      <c r="BM139" s="24" t="s">
        <v>1110</v>
      </c>
    </row>
    <row r="140" spans="2:65" s="1" customFormat="1" ht="25.5" customHeight="1">
      <c r="B140" s="41"/>
      <c r="C140" s="192" t="s">
        <v>643</v>
      </c>
      <c r="D140" s="192" t="s">
        <v>143</v>
      </c>
      <c r="E140" s="193" t="s">
        <v>1111</v>
      </c>
      <c r="F140" s="194" t="s">
        <v>1112</v>
      </c>
      <c r="G140" s="195" t="s">
        <v>191</v>
      </c>
      <c r="H140" s="196">
        <v>1</v>
      </c>
      <c r="I140" s="197"/>
      <c r="J140" s="198">
        <f>ROUND(I140*H140,2)</f>
        <v>0</v>
      </c>
      <c r="K140" s="194" t="s">
        <v>147</v>
      </c>
      <c r="L140" s="61"/>
      <c r="M140" s="199" t="s">
        <v>21</v>
      </c>
      <c r="N140" s="200" t="s">
        <v>43</v>
      </c>
      <c r="O140" s="42"/>
      <c r="P140" s="201">
        <f>O140*H140</f>
        <v>0</v>
      </c>
      <c r="Q140" s="201">
        <v>3.0000000000000001E-5</v>
      </c>
      <c r="R140" s="201">
        <f>Q140*H140</f>
        <v>3.0000000000000001E-5</v>
      </c>
      <c r="S140" s="201">
        <v>0</v>
      </c>
      <c r="T140" s="202">
        <f>S140*H140</f>
        <v>0</v>
      </c>
      <c r="AR140" s="24" t="s">
        <v>222</v>
      </c>
      <c r="AT140" s="24" t="s">
        <v>143</v>
      </c>
      <c r="AU140" s="24" t="s">
        <v>82</v>
      </c>
      <c r="AY140" s="24" t="s">
        <v>140</v>
      </c>
      <c r="BE140" s="203">
        <f>IF(N140="základní",J140,0)</f>
        <v>0</v>
      </c>
      <c r="BF140" s="203">
        <f>IF(N140="snížená",J140,0)</f>
        <v>0</v>
      </c>
      <c r="BG140" s="203">
        <f>IF(N140="zákl. přenesená",J140,0)</f>
        <v>0</v>
      </c>
      <c r="BH140" s="203">
        <f>IF(N140="sníž. přenesená",J140,0)</f>
        <v>0</v>
      </c>
      <c r="BI140" s="203">
        <f>IF(N140="nulová",J140,0)</f>
        <v>0</v>
      </c>
      <c r="BJ140" s="24" t="s">
        <v>80</v>
      </c>
      <c r="BK140" s="203">
        <f>ROUND(I140*H140,2)</f>
        <v>0</v>
      </c>
      <c r="BL140" s="24" t="s">
        <v>222</v>
      </c>
      <c r="BM140" s="24" t="s">
        <v>1113</v>
      </c>
    </row>
    <row r="141" spans="2:65" s="10" customFormat="1" ht="37.35" customHeight="1">
      <c r="B141" s="176"/>
      <c r="C141" s="177"/>
      <c r="D141" s="178" t="s">
        <v>71</v>
      </c>
      <c r="E141" s="179" t="s">
        <v>956</v>
      </c>
      <c r="F141" s="179" t="s">
        <v>957</v>
      </c>
      <c r="G141" s="177"/>
      <c r="H141" s="177"/>
      <c r="I141" s="180"/>
      <c r="J141" s="181">
        <f>BK141</f>
        <v>0</v>
      </c>
      <c r="K141" s="177"/>
      <c r="L141" s="182"/>
      <c r="M141" s="183"/>
      <c r="N141" s="184"/>
      <c r="O141" s="184"/>
      <c r="P141" s="185">
        <f>SUM(P142:P143)</f>
        <v>0</v>
      </c>
      <c r="Q141" s="184"/>
      <c r="R141" s="185">
        <f>SUM(R142:R143)</f>
        <v>0</v>
      </c>
      <c r="S141" s="184"/>
      <c r="T141" s="186">
        <f>SUM(T142:T143)</f>
        <v>0</v>
      </c>
      <c r="AR141" s="187" t="s">
        <v>148</v>
      </c>
      <c r="AT141" s="188" t="s">
        <v>71</v>
      </c>
      <c r="AU141" s="188" t="s">
        <v>72</v>
      </c>
      <c r="AY141" s="187" t="s">
        <v>140</v>
      </c>
      <c r="BK141" s="189">
        <f>SUM(BK142:BK143)</f>
        <v>0</v>
      </c>
    </row>
    <row r="142" spans="2:65" s="1" customFormat="1" ht="25.5" customHeight="1">
      <c r="B142" s="41"/>
      <c r="C142" s="192" t="s">
        <v>808</v>
      </c>
      <c r="D142" s="192" t="s">
        <v>143</v>
      </c>
      <c r="E142" s="193" t="s">
        <v>1114</v>
      </c>
      <c r="F142" s="194" t="s">
        <v>1115</v>
      </c>
      <c r="G142" s="195" t="s">
        <v>961</v>
      </c>
      <c r="H142" s="196">
        <v>8</v>
      </c>
      <c r="I142" s="197"/>
      <c r="J142" s="198">
        <f>ROUND(I142*H142,2)</f>
        <v>0</v>
      </c>
      <c r="K142" s="194" t="s">
        <v>147</v>
      </c>
      <c r="L142" s="61"/>
      <c r="M142" s="199" t="s">
        <v>21</v>
      </c>
      <c r="N142" s="200" t="s">
        <v>43</v>
      </c>
      <c r="O142" s="42"/>
      <c r="P142" s="201">
        <f>O142*H142</f>
        <v>0</v>
      </c>
      <c r="Q142" s="201">
        <v>0</v>
      </c>
      <c r="R142" s="201">
        <f>Q142*H142</f>
        <v>0</v>
      </c>
      <c r="S142" s="201">
        <v>0</v>
      </c>
      <c r="T142" s="202">
        <f>S142*H142</f>
        <v>0</v>
      </c>
      <c r="AR142" s="24" t="s">
        <v>962</v>
      </c>
      <c r="AT142" s="24" t="s">
        <v>143</v>
      </c>
      <c r="AU142" s="24" t="s">
        <v>80</v>
      </c>
      <c r="AY142" s="24" t="s">
        <v>140</v>
      </c>
      <c r="BE142" s="203">
        <f>IF(N142="základní",J142,0)</f>
        <v>0</v>
      </c>
      <c r="BF142" s="203">
        <f>IF(N142="snížená",J142,0)</f>
        <v>0</v>
      </c>
      <c r="BG142" s="203">
        <f>IF(N142="zákl. přenesená",J142,0)</f>
        <v>0</v>
      </c>
      <c r="BH142" s="203">
        <f>IF(N142="sníž. přenesená",J142,0)</f>
        <v>0</v>
      </c>
      <c r="BI142" s="203">
        <f>IF(N142="nulová",J142,0)</f>
        <v>0</v>
      </c>
      <c r="BJ142" s="24" t="s">
        <v>80</v>
      </c>
      <c r="BK142" s="203">
        <f>ROUND(I142*H142,2)</f>
        <v>0</v>
      </c>
      <c r="BL142" s="24" t="s">
        <v>962</v>
      </c>
      <c r="BM142" s="24" t="s">
        <v>1116</v>
      </c>
    </row>
    <row r="143" spans="2:65" s="1" customFormat="1" ht="38.25" customHeight="1">
      <c r="B143" s="41"/>
      <c r="C143" s="192" t="s">
        <v>812</v>
      </c>
      <c r="D143" s="192" t="s">
        <v>143</v>
      </c>
      <c r="E143" s="193" t="s">
        <v>959</v>
      </c>
      <c r="F143" s="194" t="s">
        <v>1117</v>
      </c>
      <c r="G143" s="195" t="s">
        <v>961</v>
      </c>
      <c r="H143" s="196">
        <v>16</v>
      </c>
      <c r="I143" s="197"/>
      <c r="J143" s="198">
        <f>ROUND(I143*H143,2)</f>
        <v>0</v>
      </c>
      <c r="K143" s="194" t="s">
        <v>147</v>
      </c>
      <c r="L143" s="61"/>
      <c r="M143" s="199" t="s">
        <v>21</v>
      </c>
      <c r="N143" s="262" t="s">
        <v>43</v>
      </c>
      <c r="O143" s="263"/>
      <c r="P143" s="264">
        <f>O143*H143</f>
        <v>0</v>
      </c>
      <c r="Q143" s="264">
        <v>0</v>
      </c>
      <c r="R143" s="264">
        <f>Q143*H143</f>
        <v>0</v>
      </c>
      <c r="S143" s="264">
        <v>0</v>
      </c>
      <c r="T143" s="265">
        <f>S143*H143</f>
        <v>0</v>
      </c>
      <c r="AR143" s="24" t="s">
        <v>962</v>
      </c>
      <c r="AT143" s="24" t="s">
        <v>143</v>
      </c>
      <c r="AU143" s="24" t="s">
        <v>80</v>
      </c>
      <c r="AY143" s="24" t="s">
        <v>140</v>
      </c>
      <c r="BE143" s="203">
        <f>IF(N143="základní",J143,0)</f>
        <v>0</v>
      </c>
      <c r="BF143" s="203">
        <f>IF(N143="snížená",J143,0)</f>
        <v>0</v>
      </c>
      <c r="BG143" s="203">
        <f>IF(N143="zákl. přenesená",J143,0)</f>
        <v>0</v>
      </c>
      <c r="BH143" s="203">
        <f>IF(N143="sníž. přenesená",J143,0)</f>
        <v>0</v>
      </c>
      <c r="BI143" s="203">
        <f>IF(N143="nulová",J143,0)</f>
        <v>0</v>
      </c>
      <c r="BJ143" s="24" t="s">
        <v>80</v>
      </c>
      <c r="BK143" s="203">
        <f>ROUND(I143*H143,2)</f>
        <v>0</v>
      </c>
      <c r="BL143" s="24" t="s">
        <v>962</v>
      </c>
      <c r="BM143" s="24" t="s">
        <v>1118</v>
      </c>
    </row>
    <row r="144" spans="2:65" s="1" customFormat="1" ht="6.95" customHeight="1">
      <c r="B144" s="56"/>
      <c r="C144" s="57"/>
      <c r="D144" s="57"/>
      <c r="E144" s="57"/>
      <c r="F144" s="57"/>
      <c r="G144" s="57"/>
      <c r="H144" s="57"/>
      <c r="I144" s="139"/>
      <c r="J144" s="57"/>
      <c r="K144" s="57"/>
      <c r="L144" s="61"/>
    </row>
  </sheetData>
  <sheetProtection algorithmName="SHA-512" hashValue="cKT7YmTm/SIMviRBwJZDG/ET1bjuHZIbEVOeW5XGBa1D6xnJyEOXpuI+zIWW/LMlgew61RAECRe4uoDGla05Vg==" saltValue="VN+Dym4rMWv92NTSg0f1fxdcvEqrBG7lFAN8zTtCXhdpK8awgsEFjHgEaQWihulRT7cnsSdz/InQkEzFfMi0pQ==" spinCount="100000" sheet="1" objects="1" scenarios="1" formatColumns="0" formatRows="0" autoFilter="0"/>
  <autoFilter ref="C84:K143" xr:uid="{00000000-0009-0000-0000-000003000000}"/>
  <mergeCells count="10">
    <mergeCell ref="J51:J52"/>
    <mergeCell ref="E75:H75"/>
    <mergeCell ref="E77:H77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 xr:uid="{00000000-0004-0000-0300-000000000000}"/>
    <hyperlink ref="G1:H1" location="C54" display="2) Rekapitulace" xr:uid="{00000000-0004-0000-0300-000001000000}"/>
    <hyperlink ref="J1" location="C84" display="3) Soupis prací" xr:uid="{00000000-0004-0000-0300-000002000000}"/>
    <hyperlink ref="L1:V1" location="'Rekapitulace stavby'!C2" display="Rekapitulace stavby" xr:uid="{00000000-0004-0000-0300-000003000000}"/>
  </hyperlinks>
  <pageMargins left="0.58333330000000005" right="0.58333330000000005" top="0.58333330000000005" bottom="0.58333330000000005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BR125"/>
  <sheetViews>
    <sheetView showGridLines="0" workbookViewId="0">
      <pane ySplit="1" topLeftCell="A2" activePane="bottomLeft" state="frozen"/>
      <selection pane="bottomLeft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11" customWidth="1"/>
    <col min="10" max="10" width="23.5" customWidth="1"/>
    <col min="11" max="11" width="15.5" customWidth="1"/>
    <col min="13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>
      <c r="A1" s="21"/>
      <c r="B1" s="112"/>
      <c r="C1" s="112"/>
      <c r="D1" s="113" t="s">
        <v>1</v>
      </c>
      <c r="E1" s="112"/>
      <c r="F1" s="114" t="s">
        <v>95</v>
      </c>
      <c r="G1" s="390" t="s">
        <v>96</v>
      </c>
      <c r="H1" s="390"/>
      <c r="I1" s="115"/>
      <c r="J1" s="114" t="s">
        <v>97</v>
      </c>
      <c r="K1" s="113" t="s">
        <v>98</v>
      </c>
      <c r="L1" s="114" t="s">
        <v>99</v>
      </c>
      <c r="M1" s="114"/>
      <c r="N1" s="114"/>
      <c r="O1" s="114"/>
      <c r="P1" s="114"/>
      <c r="Q1" s="114"/>
      <c r="R1" s="114"/>
      <c r="S1" s="114"/>
      <c r="T1" s="114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1:70" ht="36.950000000000003" customHeight="1">
      <c r="L2" s="381"/>
      <c r="M2" s="381"/>
      <c r="N2" s="381"/>
      <c r="O2" s="381"/>
      <c r="P2" s="381"/>
      <c r="Q2" s="381"/>
      <c r="R2" s="381"/>
      <c r="S2" s="381"/>
      <c r="T2" s="381"/>
      <c r="U2" s="381"/>
      <c r="V2" s="381"/>
      <c r="AT2" s="24" t="s">
        <v>91</v>
      </c>
    </row>
    <row r="3" spans="1:70" ht="6.95" customHeight="1">
      <c r="B3" s="25"/>
      <c r="C3" s="26"/>
      <c r="D3" s="26"/>
      <c r="E3" s="26"/>
      <c r="F3" s="26"/>
      <c r="G3" s="26"/>
      <c r="H3" s="26"/>
      <c r="I3" s="116"/>
      <c r="J3" s="26"/>
      <c r="K3" s="27"/>
      <c r="AT3" s="24" t="s">
        <v>82</v>
      </c>
    </row>
    <row r="4" spans="1:70" ht="36.950000000000003" customHeight="1">
      <c r="B4" s="28"/>
      <c r="C4" s="29"/>
      <c r="D4" s="30" t="s">
        <v>100</v>
      </c>
      <c r="E4" s="29"/>
      <c r="F4" s="29"/>
      <c r="G4" s="29"/>
      <c r="H4" s="29"/>
      <c r="I4" s="117"/>
      <c r="J4" s="29"/>
      <c r="K4" s="31"/>
      <c r="M4" s="32" t="s">
        <v>12</v>
      </c>
      <c r="AT4" s="24" t="s">
        <v>6</v>
      </c>
    </row>
    <row r="5" spans="1:70" ht="6.95" customHeight="1">
      <c r="B5" s="28"/>
      <c r="C5" s="29"/>
      <c r="D5" s="29"/>
      <c r="E5" s="29"/>
      <c r="F5" s="29"/>
      <c r="G5" s="29"/>
      <c r="H5" s="29"/>
      <c r="I5" s="117"/>
      <c r="J5" s="29"/>
      <c r="K5" s="31"/>
    </row>
    <row r="6" spans="1:70">
      <c r="B6" s="28"/>
      <c r="C6" s="29"/>
      <c r="D6" s="37" t="s">
        <v>18</v>
      </c>
      <c r="E6" s="29"/>
      <c r="F6" s="29"/>
      <c r="G6" s="29"/>
      <c r="H6" s="29"/>
      <c r="I6" s="117"/>
      <c r="J6" s="29"/>
      <c r="K6" s="31"/>
    </row>
    <row r="7" spans="1:70" ht="16.5" customHeight="1">
      <c r="B7" s="28"/>
      <c r="C7" s="29"/>
      <c r="D7" s="29"/>
      <c r="E7" s="382" t="str">
        <f>'Rekapitulace stavby'!K6</f>
        <v>SOU řemesel KH - rekonstrukce sociálního zařízení u jídelny</v>
      </c>
      <c r="F7" s="383"/>
      <c r="G7" s="383"/>
      <c r="H7" s="383"/>
      <c r="I7" s="117"/>
      <c r="J7" s="29"/>
      <c r="K7" s="31"/>
    </row>
    <row r="8" spans="1:70" s="1" customFormat="1">
      <c r="B8" s="41"/>
      <c r="C8" s="42"/>
      <c r="D8" s="37" t="s">
        <v>101</v>
      </c>
      <c r="E8" s="42"/>
      <c r="F8" s="42"/>
      <c r="G8" s="42"/>
      <c r="H8" s="42"/>
      <c r="I8" s="118"/>
      <c r="J8" s="42"/>
      <c r="K8" s="45"/>
    </row>
    <row r="9" spans="1:70" s="1" customFormat="1" ht="36.950000000000003" customHeight="1">
      <c r="B9" s="41"/>
      <c r="C9" s="42"/>
      <c r="D9" s="42"/>
      <c r="E9" s="384" t="s">
        <v>1119</v>
      </c>
      <c r="F9" s="385"/>
      <c r="G9" s="385"/>
      <c r="H9" s="385"/>
      <c r="I9" s="118"/>
      <c r="J9" s="42"/>
      <c r="K9" s="45"/>
    </row>
    <row r="10" spans="1:70" s="1" customFormat="1" ht="13.5">
      <c r="B10" s="41"/>
      <c r="C10" s="42"/>
      <c r="D10" s="42"/>
      <c r="E10" s="42"/>
      <c r="F10" s="42"/>
      <c r="G10" s="42"/>
      <c r="H10" s="42"/>
      <c r="I10" s="118"/>
      <c r="J10" s="42"/>
      <c r="K10" s="45"/>
    </row>
    <row r="11" spans="1:70" s="1" customFormat="1" ht="14.45" customHeight="1">
      <c r="B11" s="41"/>
      <c r="C11" s="42"/>
      <c r="D11" s="37" t="s">
        <v>20</v>
      </c>
      <c r="E11" s="42"/>
      <c r="F11" s="35" t="s">
        <v>21</v>
      </c>
      <c r="G11" s="42"/>
      <c r="H11" s="42"/>
      <c r="I11" s="119" t="s">
        <v>22</v>
      </c>
      <c r="J11" s="35" t="s">
        <v>21</v>
      </c>
      <c r="K11" s="45"/>
    </row>
    <row r="12" spans="1:70" s="1" customFormat="1" ht="14.45" customHeight="1">
      <c r="B12" s="41"/>
      <c r="C12" s="42"/>
      <c r="D12" s="37" t="s">
        <v>23</v>
      </c>
      <c r="E12" s="42"/>
      <c r="F12" s="35" t="s">
        <v>24</v>
      </c>
      <c r="G12" s="42"/>
      <c r="H12" s="42"/>
      <c r="I12" s="119" t="s">
        <v>25</v>
      </c>
      <c r="J12" s="120" t="str">
        <f>'Rekapitulace stavby'!AN8</f>
        <v>21. 1. 2019</v>
      </c>
      <c r="K12" s="45"/>
    </row>
    <row r="13" spans="1:70" s="1" customFormat="1" ht="10.9" customHeight="1">
      <c r="B13" s="41"/>
      <c r="C13" s="42"/>
      <c r="D13" s="42"/>
      <c r="E13" s="42"/>
      <c r="F13" s="42"/>
      <c r="G13" s="42"/>
      <c r="H13" s="42"/>
      <c r="I13" s="118"/>
      <c r="J13" s="42"/>
      <c r="K13" s="45"/>
    </row>
    <row r="14" spans="1:70" s="1" customFormat="1" ht="14.45" customHeight="1">
      <c r="B14" s="41"/>
      <c r="C14" s="42"/>
      <c r="D14" s="37" t="s">
        <v>27</v>
      </c>
      <c r="E14" s="42"/>
      <c r="F14" s="42"/>
      <c r="G14" s="42"/>
      <c r="H14" s="42"/>
      <c r="I14" s="119" t="s">
        <v>28</v>
      </c>
      <c r="J14" s="35" t="s">
        <v>21</v>
      </c>
      <c r="K14" s="45"/>
    </row>
    <row r="15" spans="1:70" s="1" customFormat="1" ht="18" customHeight="1">
      <c r="B15" s="41"/>
      <c r="C15" s="42"/>
      <c r="D15" s="42"/>
      <c r="E15" s="35" t="s">
        <v>29</v>
      </c>
      <c r="F15" s="42"/>
      <c r="G15" s="42"/>
      <c r="H15" s="42"/>
      <c r="I15" s="119" t="s">
        <v>30</v>
      </c>
      <c r="J15" s="35" t="s">
        <v>21</v>
      </c>
      <c r="K15" s="45"/>
    </row>
    <row r="16" spans="1:70" s="1" customFormat="1" ht="6.95" customHeight="1">
      <c r="B16" s="41"/>
      <c r="C16" s="42"/>
      <c r="D16" s="42"/>
      <c r="E16" s="42"/>
      <c r="F16" s="42"/>
      <c r="G16" s="42"/>
      <c r="H16" s="42"/>
      <c r="I16" s="118"/>
      <c r="J16" s="42"/>
      <c r="K16" s="45"/>
    </row>
    <row r="17" spans="2:11" s="1" customFormat="1" ht="14.45" customHeight="1">
      <c r="B17" s="41"/>
      <c r="C17" s="42"/>
      <c r="D17" s="37" t="s">
        <v>31</v>
      </c>
      <c r="E17" s="42"/>
      <c r="F17" s="42"/>
      <c r="G17" s="42"/>
      <c r="H17" s="42"/>
      <c r="I17" s="119" t="s">
        <v>28</v>
      </c>
      <c r="J17" s="35" t="str">
        <f>IF('Rekapitulace stavby'!AN13="Vyplň údaj","",IF('Rekapitulace stavby'!AN13="","",'Rekapitulace stavby'!AN13))</f>
        <v/>
      </c>
      <c r="K17" s="45"/>
    </row>
    <row r="18" spans="2:11" s="1" customFormat="1" ht="18" customHeight="1">
      <c r="B18" s="41"/>
      <c r="C18" s="42"/>
      <c r="D18" s="42"/>
      <c r="E18" s="35" t="str">
        <f>IF('Rekapitulace stavby'!E14="Vyplň údaj","",IF('Rekapitulace stavby'!E14="","",'Rekapitulace stavby'!E14))</f>
        <v/>
      </c>
      <c r="F18" s="42"/>
      <c r="G18" s="42"/>
      <c r="H18" s="42"/>
      <c r="I18" s="119" t="s">
        <v>30</v>
      </c>
      <c r="J18" s="35" t="str">
        <f>IF('Rekapitulace stavby'!AN14="Vyplň údaj","",IF('Rekapitulace stavby'!AN14="","",'Rekapitulace stavby'!AN14))</f>
        <v/>
      </c>
      <c r="K18" s="45"/>
    </row>
    <row r="19" spans="2:11" s="1" customFormat="1" ht="6.95" customHeight="1">
      <c r="B19" s="41"/>
      <c r="C19" s="42"/>
      <c r="D19" s="42"/>
      <c r="E19" s="42"/>
      <c r="F19" s="42"/>
      <c r="G19" s="42"/>
      <c r="H19" s="42"/>
      <c r="I19" s="118"/>
      <c r="J19" s="42"/>
      <c r="K19" s="45"/>
    </row>
    <row r="20" spans="2:11" s="1" customFormat="1" ht="14.45" customHeight="1">
      <c r="B20" s="41"/>
      <c r="C20" s="42"/>
      <c r="D20" s="37" t="s">
        <v>33</v>
      </c>
      <c r="E20" s="42"/>
      <c r="F20" s="42"/>
      <c r="G20" s="42"/>
      <c r="H20" s="42"/>
      <c r="I20" s="119" t="s">
        <v>28</v>
      </c>
      <c r="J20" s="35" t="s">
        <v>21</v>
      </c>
      <c r="K20" s="45"/>
    </row>
    <row r="21" spans="2:11" s="1" customFormat="1" ht="18" customHeight="1">
      <c r="B21" s="41"/>
      <c r="C21" s="42"/>
      <c r="D21" s="42"/>
      <c r="E21" s="35" t="s">
        <v>34</v>
      </c>
      <c r="F21" s="42"/>
      <c r="G21" s="42"/>
      <c r="H21" s="42"/>
      <c r="I21" s="119" t="s">
        <v>30</v>
      </c>
      <c r="J21" s="35" t="s">
        <v>21</v>
      </c>
      <c r="K21" s="45"/>
    </row>
    <row r="22" spans="2:11" s="1" customFormat="1" ht="6.95" customHeight="1">
      <c r="B22" s="41"/>
      <c r="C22" s="42"/>
      <c r="D22" s="42"/>
      <c r="E22" s="42"/>
      <c r="F22" s="42"/>
      <c r="G22" s="42"/>
      <c r="H22" s="42"/>
      <c r="I22" s="118"/>
      <c r="J22" s="42"/>
      <c r="K22" s="45"/>
    </row>
    <row r="23" spans="2:11" s="1" customFormat="1" ht="14.45" customHeight="1">
      <c r="B23" s="41"/>
      <c r="C23" s="42"/>
      <c r="D23" s="37" t="s">
        <v>36</v>
      </c>
      <c r="E23" s="42"/>
      <c r="F23" s="42"/>
      <c r="G23" s="42"/>
      <c r="H23" s="42"/>
      <c r="I23" s="118"/>
      <c r="J23" s="42"/>
      <c r="K23" s="45"/>
    </row>
    <row r="24" spans="2:11" s="6" customFormat="1" ht="16.5" customHeight="1">
      <c r="B24" s="121"/>
      <c r="C24" s="122"/>
      <c r="D24" s="122"/>
      <c r="E24" s="351" t="s">
        <v>21</v>
      </c>
      <c r="F24" s="351"/>
      <c r="G24" s="351"/>
      <c r="H24" s="351"/>
      <c r="I24" s="123"/>
      <c r="J24" s="122"/>
      <c r="K24" s="124"/>
    </row>
    <row r="25" spans="2:11" s="1" customFormat="1" ht="6.95" customHeight="1">
      <c r="B25" s="41"/>
      <c r="C25" s="42"/>
      <c r="D25" s="42"/>
      <c r="E25" s="42"/>
      <c r="F25" s="42"/>
      <c r="G25" s="42"/>
      <c r="H25" s="42"/>
      <c r="I25" s="118"/>
      <c r="J25" s="42"/>
      <c r="K25" s="45"/>
    </row>
    <row r="26" spans="2:11" s="1" customFormat="1" ht="6.95" customHeight="1">
      <c r="B26" s="41"/>
      <c r="C26" s="42"/>
      <c r="D26" s="85"/>
      <c r="E26" s="85"/>
      <c r="F26" s="85"/>
      <c r="G26" s="85"/>
      <c r="H26" s="85"/>
      <c r="I26" s="125"/>
      <c r="J26" s="85"/>
      <c r="K26" s="126"/>
    </row>
    <row r="27" spans="2:11" s="1" customFormat="1" ht="25.35" customHeight="1">
      <c r="B27" s="41"/>
      <c r="C27" s="42"/>
      <c r="D27" s="127" t="s">
        <v>38</v>
      </c>
      <c r="E27" s="42"/>
      <c r="F27" s="42"/>
      <c r="G27" s="42"/>
      <c r="H27" s="42"/>
      <c r="I27" s="118"/>
      <c r="J27" s="128">
        <f>ROUND(J80,2)</f>
        <v>0</v>
      </c>
      <c r="K27" s="45"/>
    </row>
    <row r="28" spans="2:11" s="1" customFormat="1" ht="6.95" customHeight="1">
      <c r="B28" s="41"/>
      <c r="C28" s="42"/>
      <c r="D28" s="85"/>
      <c r="E28" s="85"/>
      <c r="F28" s="85"/>
      <c r="G28" s="85"/>
      <c r="H28" s="85"/>
      <c r="I28" s="125"/>
      <c r="J28" s="85"/>
      <c r="K28" s="126"/>
    </row>
    <row r="29" spans="2:11" s="1" customFormat="1" ht="14.45" customHeight="1">
      <c r="B29" s="41"/>
      <c r="C29" s="42"/>
      <c r="D29" s="42"/>
      <c r="E29" s="42"/>
      <c r="F29" s="46" t="s">
        <v>40</v>
      </c>
      <c r="G29" s="42"/>
      <c r="H29" s="42"/>
      <c r="I29" s="129" t="s">
        <v>39</v>
      </c>
      <c r="J29" s="46" t="s">
        <v>41</v>
      </c>
      <c r="K29" s="45"/>
    </row>
    <row r="30" spans="2:11" s="1" customFormat="1" ht="14.45" customHeight="1">
      <c r="B30" s="41"/>
      <c r="C30" s="42"/>
      <c r="D30" s="49" t="s">
        <v>42</v>
      </c>
      <c r="E30" s="49" t="s">
        <v>43</v>
      </c>
      <c r="F30" s="130">
        <f>ROUND(SUM(BE80:BE124), 2)</f>
        <v>0</v>
      </c>
      <c r="G30" s="42"/>
      <c r="H30" s="42"/>
      <c r="I30" s="131">
        <v>0.21</v>
      </c>
      <c r="J30" s="130">
        <f>ROUND(ROUND((SUM(BE80:BE124)), 2)*I30, 2)</f>
        <v>0</v>
      </c>
      <c r="K30" s="45"/>
    </row>
    <row r="31" spans="2:11" s="1" customFormat="1" ht="14.45" customHeight="1">
      <c r="B31" s="41"/>
      <c r="C31" s="42"/>
      <c r="D31" s="42"/>
      <c r="E31" s="49" t="s">
        <v>44</v>
      </c>
      <c r="F31" s="130">
        <f>ROUND(SUM(BF80:BF124), 2)</f>
        <v>0</v>
      </c>
      <c r="G31" s="42"/>
      <c r="H31" s="42"/>
      <c r="I31" s="131">
        <v>0.15</v>
      </c>
      <c r="J31" s="130">
        <f>ROUND(ROUND((SUM(BF80:BF124)), 2)*I31, 2)</f>
        <v>0</v>
      </c>
      <c r="K31" s="45"/>
    </row>
    <row r="32" spans="2:11" s="1" customFormat="1" ht="14.45" hidden="1" customHeight="1">
      <c r="B32" s="41"/>
      <c r="C32" s="42"/>
      <c r="D32" s="42"/>
      <c r="E32" s="49" t="s">
        <v>45</v>
      </c>
      <c r="F32" s="130">
        <f>ROUND(SUM(BG80:BG124), 2)</f>
        <v>0</v>
      </c>
      <c r="G32" s="42"/>
      <c r="H32" s="42"/>
      <c r="I32" s="131">
        <v>0.21</v>
      </c>
      <c r="J32" s="130">
        <v>0</v>
      </c>
      <c r="K32" s="45"/>
    </row>
    <row r="33" spans="2:11" s="1" customFormat="1" ht="14.45" hidden="1" customHeight="1">
      <c r="B33" s="41"/>
      <c r="C33" s="42"/>
      <c r="D33" s="42"/>
      <c r="E33" s="49" t="s">
        <v>46</v>
      </c>
      <c r="F33" s="130">
        <f>ROUND(SUM(BH80:BH124), 2)</f>
        <v>0</v>
      </c>
      <c r="G33" s="42"/>
      <c r="H33" s="42"/>
      <c r="I33" s="131">
        <v>0.15</v>
      </c>
      <c r="J33" s="130">
        <v>0</v>
      </c>
      <c r="K33" s="45"/>
    </row>
    <row r="34" spans="2:11" s="1" customFormat="1" ht="14.45" hidden="1" customHeight="1">
      <c r="B34" s="41"/>
      <c r="C34" s="42"/>
      <c r="D34" s="42"/>
      <c r="E34" s="49" t="s">
        <v>47</v>
      </c>
      <c r="F34" s="130">
        <f>ROUND(SUM(BI80:BI124), 2)</f>
        <v>0</v>
      </c>
      <c r="G34" s="42"/>
      <c r="H34" s="42"/>
      <c r="I34" s="131">
        <v>0</v>
      </c>
      <c r="J34" s="130">
        <v>0</v>
      </c>
      <c r="K34" s="45"/>
    </row>
    <row r="35" spans="2:11" s="1" customFormat="1" ht="6.95" customHeight="1">
      <c r="B35" s="41"/>
      <c r="C35" s="42"/>
      <c r="D35" s="42"/>
      <c r="E35" s="42"/>
      <c r="F35" s="42"/>
      <c r="G35" s="42"/>
      <c r="H35" s="42"/>
      <c r="I35" s="118"/>
      <c r="J35" s="42"/>
      <c r="K35" s="45"/>
    </row>
    <row r="36" spans="2:11" s="1" customFormat="1" ht="25.35" customHeight="1">
      <c r="B36" s="41"/>
      <c r="C36" s="132"/>
      <c r="D36" s="133" t="s">
        <v>48</v>
      </c>
      <c r="E36" s="79"/>
      <c r="F36" s="79"/>
      <c r="G36" s="134" t="s">
        <v>49</v>
      </c>
      <c r="H36" s="135" t="s">
        <v>50</v>
      </c>
      <c r="I36" s="136"/>
      <c r="J36" s="137">
        <f>SUM(J27:J34)</f>
        <v>0</v>
      </c>
      <c r="K36" s="138"/>
    </row>
    <row r="37" spans="2:11" s="1" customFormat="1" ht="14.45" customHeight="1">
      <c r="B37" s="56"/>
      <c r="C37" s="57"/>
      <c r="D37" s="57"/>
      <c r="E37" s="57"/>
      <c r="F37" s="57"/>
      <c r="G37" s="57"/>
      <c r="H37" s="57"/>
      <c r="I37" s="139"/>
      <c r="J37" s="57"/>
      <c r="K37" s="58"/>
    </row>
    <row r="41" spans="2:11" s="1" customFormat="1" ht="6.95" customHeight="1">
      <c r="B41" s="140"/>
      <c r="C41" s="141"/>
      <c r="D41" s="141"/>
      <c r="E41" s="141"/>
      <c r="F41" s="141"/>
      <c r="G41" s="141"/>
      <c r="H41" s="141"/>
      <c r="I41" s="142"/>
      <c r="J41" s="141"/>
      <c r="K41" s="143"/>
    </row>
    <row r="42" spans="2:11" s="1" customFormat="1" ht="36.950000000000003" customHeight="1">
      <c r="B42" s="41"/>
      <c r="C42" s="30" t="s">
        <v>103</v>
      </c>
      <c r="D42" s="42"/>
      <c r="E42" s="42"/>
      <c r="F42" s="42"/>
      <c r="G42" s="42"/>
      <c r="H42" s="42"/>
      <c r="I42" s="118"/>
      <c r="J42" s="42"/>
      <c r="K42" s="45"/>
    </row>
    <row r="43" spans="2:11" s="1" customFormat="1" ht="6.95" customHeight="1">
      <c r="B43" s="41"/>
      <c r="C43" s="42"/>
      <c r="D43" s="42"/>
      <c r="E43" s="42"/>
      <c r="F43" s="42"/>
      <c r="G43" s="42"/>
      <c r="H43" s="42"/>
      <c r="I43" s="118"/>
      <c r="J43" s="42"/>
      <c r="K43" s="45"/>
    </row>
    <row r="44" spans="2:11" s="1" customFormat="1" ht="14.45" customHeight="1">
      <c r="B44" s="41"/>
      <c r="C44" s="37" t="s">
        <v>18</v>
      </c>
      <c r="D44" s="42"/>
      <c r="E44" s="42"/>
      <c r="F44" s="42"/>
      <c r="G44" s="42"/>
      <c r="H44" s="42"/>
      <c r="I44" s="118"/>
      <c r="J44" s="42"/>
      <c r="K44" s="45"/>
    </row>
    <row r="45" spans="2:11" s="1" customFormat="1" ht="16.5" customHeight="1">
      <c r="B45" s="41"/>
      <c r="C45" s="42"/>
      <c r="D45" s="42"/>
      <c r="E45" s="382" t="str">
        <f>E7</f>
        <v>SOU řemesel KH - rekonstrukce sociálního zařízení u jídelny</v>
      </c>
      <c r="F45" s="383"/>
      <c r="G45" s="383"/>
      <c r="H45" s="383"/>
      <c r="I45" s="118"/>
      <c r="J45" s="42"/>
      <c r="K45" s="45"/>
    </row>
    <row r="46" spans="2:11" s="1" customFormat="1" ht="14.45" customHeight="1">
      <c r="B46" s="41"/>
      <c r="C46" s="37" t="s">
        <v>101</v>
      </c>
      <c r="D46" s="42"/>
      <c r="E46" s="42"/>
      <c r="F46" s="42"/>
      <c r="G46" s="42"/>
      <c r="H46" s="42"/>
      <c r="I46" s="118"/>
      <c r="J46" s="42"/>
      <c r="K46" s="45"/>
    </row>
    <row r="47" spans="2:11" s="1" customFormat="1" ht="17.25" customHeight="1">
      <c r="B47" s="41"/>
      <c r="C47" s="42"/>
      <c r="D47" s="42"/>
      <c r="E47" s="384" t="str">
        <f>E9</f>
        <v>18708EL - elektroinstalace</v>
      </c>
      <c r="F47" s="385"/>
      <c r="G47" s="385"/>
      <c r="H47" s="385"/>
      <c r="I47" s="118"/>
      <c r="J47" s="42"/>
      <c r="K47" s="45"/>
    </row>
    <row r="48" spans="2:11" s="1" customFormat="1" ht="6.95" customHeight="1">
      <c r="B48" s="41"/>
      <c r="C48" s="42"/>
      <c r="D48" s="42"/>
      <c r="E48" s="42"/>
      <c r="F48" s="42"/>
      <c r="G48" s="42"/>
      <c r="H48" s="42"/>
      <c r="I48" s="118"/>
      <c r="J48" s="42"/>
      <c r="K48" s="45"/>
    </row>
    <row r="49" spans="2:47" s="1" customFormat="1" ht="18" customHeight="1">
      <c r="B49" s="41"/>
      <c r="C49" s="37" t="s">
        <v>23</v>
      </c>
      <c r="D49" s="42"/>
      <c r="E49" s="42"/>
      <c r="F49" s="35" t="str">
        <f>F12</f>
        <v>SOŠ a SOU řemesel Kutná Hora</v>
      </c>
      <c r="G49" s="42"/>
      <c r="H49" s="42"/>
      <c r="I49" s="119" t="s">
        <v>25</v>
      </c>
      <c r="J49" s="120" t="str">
        <f>IF(J12="","",J12)</f>
        <v>21. 1. 2019</v>
      </c>
      <c r="K49" s="45"/>
    </row>
    <row r="50" spans="2:47" s="1" customFormat="1" ht="6.95" customHeight="1">
      <c r="B50" s="41"/>
      <c r="C50" s="42"/>
      <c r="D50" s="42"/>
      <c r="E50" s="42"/>
      <c r="F50" s="42"/>
      <c r="G50" s="42"/>
      <c r="H50" s="42"/>
      <c r="I50" s="118"/>
      <c r="J50" s="42"/>
      <c r="K50" s="45"/>
    </row>
    <row r="51" spans="2:47" s="1" customFormat="1">
      <c r="B51" s="41"/>
      <c r="C51" s="37" t="s">
        <v>27</v>
      </c>
      <c r="D51" s="42"/>
      <c r="E51" s="42"/>
      <c r="F51" s="35" t="str">
        <f>E15</f>
        <v>SOŠ a SOU řemesel Kutná Hora, Čáslavská č.p.20</v>
      </c>
      <c r="G51" s="42"/>
      <c r="H51" s="42"/>
      <c r="I51" s="119" t="s">
        <v>33</v>
      </c>
      <c r="J51" s="351" t="str">
        <f>E21</f>
        <v>Ing. Hádek Martin</v>
      </c>
      <c r="K51" s="45"/>
    </row>
    <row r="52" spans="2:47" s="1" customFormat="1" ht="14.45" customHeight="1">
      <c r="B52" s="41"/>
      <c r="C52" s="37" t="s">
        <v>31</v>
      </c>
      <c r="D52" s="42"/>
      <c r="E52" s="42"/>
      <c r="F52" s="35" t="str">
        <f>IF(E18="","",E18)</f>
        <v/>
      </c>
      <c r="G52" s="42"/>
      <c r="H52" s="42"/>
      <c r="I52" s="118"/>
      <c r="J52" s="386"/>
      <c r="K52" s="45"/>
    </row>
    <row r="53" spans="2:47" s="1" customFormat="1" ht="10.35" customHeight="1">
      <c r="B53" s="41"/>
      <c r="C53" s="42"/>
      <c r="D53" s="42"/>
      <c r="E53" s="42"/>
      <c r="F53" s="42"/>
      <c r="G53" s="42"/>
      <c r="H53" s="42"/>
      <c r="I53" s="118"/>
      <c r="J53" s="42"/>
      <c r="K53" s="45"/>
    </row>
    <row r="54" spans="2:47" s="1" customFormat="1" ht="29.25" customHeight="1">
      <c r="B54" s="41"/>
      <c r="C54" s="144" t="s">
        <v>104</v>
      </c>
      <c r="D54" s="132"/>
      <c r="E54" s="132"/>
      <c r="F54" s="132"/>
      <c r="G54" s="132"/>
      <c r="H54" s="132"/>
      <c r="I54" s="145"/>
      <c r="J54" s="146" t="s">
        <v>105</v>
      </c>
      <c r="K54" s="147"/>
    </row>
    <row r="55" spans="2:47" s="1" customFormat="1" ht="10.35" customHeight="1">
      <c r="B55" s="41"/>
      <c r="C55" s="42"/>
      <c r="D55" s="42"/>
      <c r="E55" s="42"/>
      <c r="F55" s="42"/>
      <c r="G55" s="42"/>
      <c r="H55" s="42"/>
      <c r="I55" s="118"/>
      <c r="J55" s="42"/>
      <c r="K55" s="45"/>
    </row>
    <row r="56" spans="2:47" s="1" customFormat="1" ht="29.25" customHeight="1">
      <c r="B56" s="41"/>
      <c r="C56" s="148" t="s">
        <v>106</v>
      </c>
      <c r="D56" s="42"/>
      <c r="E56" s="42"/>
      <c r="F56" s="42"/>
      <c r="G56" s="42"/>
      <c r="H56" s="42"/>
      <c r="I56" s="118"/>
      <c r="J56" s="128">
        <f>J80</f>
        <v>0</v>
      </c>
      <c r="K56" s="45"/>
      <c r="AU56" s="24" t="s">
        <v>107</v>
      </c>
    </row>
    <row r="57" spans="2:47" s="7" customFormat="1" ht="24.95" customHeight="1">
      <c r="B57" s="149"/>
      <c r="C57" s="150"/>
      <c r="D57" s="151" t="s">
        <v>1120</v>
      </c>
      <c r="E57" s="152"/>
      <c r="F57" s="152"/>
      <c r="G57" s="152"/>
      <c r="H57" s="152"/>
      <c r="I57" s="153"/>
      <c r="J57" s="154">
        <f>J81</f>
        <v>0</v>
      </c>
      <c r="K57" s="155"/>
    </row>
    <row r="58" spans="2:47" s="8" customFormat="1" ht="19.899999999999999" customHeight="1">
      <c r="B58" s="156"/>
      <c r="C58" s="157"/>
      <c r="D58" s="158" t="s">
        <v>1121</v>
      </c>
      <c r="E58" s="159"/>
      <c r="F58" s="159"/>
      <c r="G58" s="159"/>
      <c r="H58" s="159"/>
      <c r="I58" s="160"/>
      <c r="J58" s="161">
        <f>J82</f>
        <v>0</v>
      </c>
      <c r="K58" s="162"/>
    </row>
    <row r="59" spans="2:47" s="8" customFormat="1" ht="19.899999999999999" customHeight="1">
      <c r="B59" s="156"/>
      <c r="C59" s="157"/>
      <c r="D59" s="158" t="s">
        <v>1122</v>
      </c>
      <c r="E59" s="159"/>
      <c r="F59" s="159"/>
      <c r="G59" s="159"/>
      <c r="H59" s="159"/>
      <c r="I59" s="160"/>
      <c r="J59" s="161">
        <f>J117</f>
        <v>0</v>
      </c>
      <c r="K59" s="162"/>
    </row>
    <row r="60" spans="2:47" s="8" customFormat="1" ht="19.899999999999999" customHeight="1">
      <c r="B60" s="156"/>
      <c r="C60" s="157"/>
      <c r="D60" s="158" t="s">
        <v>1123</v>
      </c>
      <c r="E60" s="159"/>
      <c r="F60" s="159"/>
      <c r="G60" s="159"/>
      <c r="H60" s="159"/>
      <c r="I60" s="160"/>
      <c r="J60" s="161">
        <f>J122</f>
        <v>0</v>
      </c>
      <c r="K60" s="162"/>
    </row>
    <row r="61" spans="2:47" s="1" customFormat="1" ht="21.75" customHeight="1">
      <c r="B61" s="41"/>
      <c r="C61" s="42"/>
      <c r="D61" s="42"/>
      <c r="E61" s="42"/>
      <c r="F61" s="42"/>
      <c r="G61" s="42"/>
      <c r="H61" s="42"/>
      <c r="I61" s="118"/>
      <c r="J61" s="42"/>
      <c r="K61" s="45"/>
    </row>
    <row r="62" spans="2:47" s="1" customFormat="1" ht="6.95" customHeight="1">
      <c r="B62" s="56"/>
      <c r="C62" s="57"/>
      <c r="D62" s="57"/>
      <c r="E62" s="57"/>
      <c r="F62" s="57"/>
      <c r="G62" s="57"/>
      <c r="H62" s="57"/>
      <c r="I62" s="139"/>
      <c r="J62" s="57"/>
      <c r="K62" s="58"/>
    </row>
    <row r="66" spans="2:63" s="1" customFormat="1" ht="6.95" customHeight="1">
      <c r="B66" s="59"/>
      <c r="C66" s="60"/>
      <c r="D66" s="60"/>
      <c r="E66" s="60"/>
      <c r="F66" s="60"/>
      <c r="G66" s="60"/>
      <c r="H66" s="60"/>
      <c r="I66" s="142"/>
      <c r="J66" s="60"/>
      <c r="K66" s="60"/>
      <c r="L66" s="61"/>
    </row>
    <row r="67" spans="2:63" s="1" customFormat="1" ht="36.950000000000003" customHeight="1">
      <c r="B67" s="41"/>
      <c r="C67" s="62" t="s">
        <v>124</v>
      </c>
      <c r="D67" s="63"/>
      <c r="E67" s="63"/>
      <c r="F67" s="63"/>
      <c r="G67" s="63"/>
      <c r="H67" s="63"/>
      <c r="I67" s="163"/>
      <c r="J67" s="63"/>
      <c r="K67" s="63"/>
      <c r="L67" s="61"/>
    </row>
    <row r="68" spans="2:63" s="1" customFormat="1" ht="6.95" customHeight="1">
      <c r="B68" s="41"/>
      <c r="C68" s="63"/>
      <c r="D68" s="63"/>
      <c r="E68" s="63"/>
      <c r="F68" s="63"/>
      <c r="G68" s="63"/>
      <c r="H68" s="63"/>
      <c r="I68" s="163"/>
      <c r="J68" s="63"/>
      <c r="K68" s="63"/>
      <c r="L68" s="61"/>
    </row>
    <row r="69" spans="2:63" s="1" customFormat="1" ht="14.45" customHeight="1">
      <c r="B69" s="41"/>
      <c r="C69" s="65" t="s">
        <v>18</v>
      </c>
      <c r="D69" s="63"/>
      <c r="E69" s="63"/>
      <c r="F69" s="63"/>
      <c r="G69" s="63"/>
      <c r="H69" s="63"/>
      <c r="I69" s="163"/>
      <c r="J69" s="63"/>
      <c r="K69" s="63"/>
      <c r="L69" s="61"/>
    </row>
    <row r="70" spans="2:63" s="1" customFormat="1" ht="16.5" customHeight="1">
      <c r="B70" s="41"/>
      <c r="C70" s="63"/>
      <c r="D70" s="63"/>
      <c r="E70" s="387" t="str">
        <f>E7</f>
        <v>SOU řemesel KH - rekonstrukce sociálního zařízení u jídelny</v>
      </c>
      <c r="F70" s="388"/>
      <c r="G70" s="388"/>
      <c r="H70" s="388"/>
      <c r="I70" s="163"/>
      <c r="J70" s="63"/>
      <c r="K70" s="63"/>
      <c r="L70" s="61"/>
    </row>
    <row r="71" spans="2:63" s="1" customFormat="1" ht="14.45" customHeight="1">
      <c r="B71" s="41"/>
      <c r="C71" s="65" t="s">
        <v>101</v>
      </c>
      <c r="D71" s="63"/>
      <c r="E71" s="63"/>
      <c r="F71" s="63"/>
      <c r="G71" s="63"/>
      <c r="H71" s="63"/>
      <c r="I71" s="163"/>
      <c r="J71" s="63"/>
      <c r="K71" s="63"/>
      <c r="L71" s="61"/>
    </row>
    <row r="72" spans="2:63" s="1" customFormat="1" ht="17.25" customHeight="1">
      <c r="B72" s="41"/>
      <c r="C72" s="63"/>
      <c r="D72" s="63"/>
      <c r="E72" s="362" t="str">
        <f>E9</f>
        <v>18708EL - elektroinstalace</v>
      </c>
      <c r="F72" s="389"/>
      <c r="G72" s="389"/>
      <c r="H72" s="389"/>
      <c r="I72" s="163"/>
      <c r="J72" s="63"/>
      <c r="K72" s="63"/>
      <c r="L72" s="61"/>
    </row>
    <row r="73" spans="2:63" s="1" customFormat="1" ht="6.95" customHeight="1">
      <c r="B73" s="41"/>
      <c r="C73" s="63"/>
      <c r="D73" s="63"/>
      <c r="E73" s="63"/>
      <c r="F73" s="63"/>
      <c r="G73" s="63"/>
      <c r="H73" s="63"/>
      <c r="I73" s="163"/>
      <c r="J73" s="63"/>
      <c r="K73" s="63"/>
      <c r="L73" s="61"/>
    </row>
    <row r="74" spans="2:63" s="1" customFormat="1" ht="18" customHeight="1">
      <c r="B74" s="41"/>
      <c r="C74" s="65" t="s">
        <v>23</v>
      </c>
      <c r="D74" s="63"/>
      <c r="E74" s="63"/>
      <c r="F74" s="164" t="str">
        <f>F12</f>
        <v>SOŠ a SOU řemesel Kutná Hora</v>
      </c>
      <c r="G74" s="63"/>
      <c r="H74" s="63"/>
      <c r="I74" s="165" t="s">
        <v>25</v>
      </c>
      <c r="J74" s="73" t="str">
        <f>IF(J12="","",J12)</f>
        <v>21. 1. 2019</v>
      </c>
      <c r="K74" s="63"/>
      <c r="L74" s="61"/>
    </row>
    <row r="75" spans="2:63" s="1" customFormat="1" ht="6.95" customHeight="1">
      <c r="B75" s="41"/>
      <c r="C75" s="63"/>
      <c r="D75" s="63"/>
      <c r="E75" s="63"/>
      <c r="F75" s="63"/>
      <c r="G75" s="63"/>
      <c r="H75" s="63"/>
      <c r="I75" s="163"/>
      <c r="J75" s="63"/>
      <c r="K75" s="63"/>
      <c r="L75" s="61"/>
    </row>
    <row r="76" spans="2:63" s="1" customFormat="1">
      <c r="B76" s="41"/>
      <c r="C76" s="65" t="s">
        <v>27</v>
      </c>
      <c r="D76" s="63"/>
      <c r="E76" s="63"/>
      <c r="F76" s="164" t="str">
        <f>E15</f>
        <v>SOŠ a SOU řemesel Kutná Hora, Čáslavská č.p.20</v>
      </c>
      <c r="G76" s="63"/>
      <c r="H76" s="63"/>
      <c r="I76" s="165" t="s">
        <v>33</v>
      </c>
      <c r="J76" s="164" t="str">
        <f>E21</f>
        <v>Ing. Hádek Martin</v>
      </c>
      <c r="K76" s="63"/>
      <c r="L76" s="61"/>
    </row>
    <row r="77" spans="2:63" s="1" customFormat="1" ht="14.45" customHeight="1">
      <c r="B77" s="41"/>
      <c r="C77" s="65" t="s">
        <v>31</v>
      </c>
      <c r="D77" s="63"/>
      <c r="E77" s="63"/>
      <c r="F77" s="164" t="str">
        <f>IF(E18="","",E18)</f>
        <v/>
      </c>
      <c r="G77" s="63"/>
      <c r="H77" s="63"/>
      <c r="I77" s="163"/>
      <c r="J77" s="63"/>
      <c r="K77" s="63"/>
      <c r="L77" s="61"/>
    </row>
    <row r="78" spans="2:63" s="1" customFormat="1" ht="10.35" customHeight="1">
      <c r="B78" s="41"/>
      <c r="C78" s="63"/>
      <c r="D78" s="63"/>
      <c r="E78" s="63"/>
      <c r="F78" s="63"/>
      <c r="G78" s="63"/>
      <c r="H78" s="63"/>
      <c r="I78" s="163"/>
      <c r="J78" s="63"/>
      <c r="K78" s="63"/>
      <c r="L78" s="61"/>
    </row>
    <row r="79" spans="2:63" s="9" customFormat="1" ht="29.25" customHeight="1">
      <c r="B79" s="166"/>
      <c r="C79" s="167" t="s">
        <v>125</v>
      </c>
      <c r="D79" s="168" t="s">
        <v>57</v>
      </c>
      <c r="E79" s="168" t="s">
        <v>53</v>
      </c>
      <c r="F79" s="168" t="s">
        <v>126</v>
      </c>
      <c r="G79" s="168" t="s">
        <v>127</v>
      </c>
      <c r="H79" s="168" t="s">
        <v>128</v>
      </c>
      <c r="I79" s="169" t="s">
        <v>129</v>
      </c>
      <c r="J79" s="168" t="s">
        <v>105</v>
      </c>
      <c r="K79" s="170" t="s">
        <v>130</v>
      </c>
      <c r="L79" s="171"/>
      <c r="M79" s="81" t="s">
        <v>131</v>
      </c>
      <c r="N79" s="82" t="s">
        <v>42</v>
      </c>
      <c r="O79" s="82" t="s">
        <v>132</v>
      </c>
      <c r="P79" s="82" t="s">
        <v>133</v>
      </c>
      <c r="Q79" s="82" t="s">
        <v>134</v>
      </c>
      <c r="R79" s="82" t="s">
        <v>135</v>
      </c>
      <c r="S79" s="82" t="s">
        <v>136</v>
      </c>
      <c r="T79" s="83" t="s">
        <v>137</v>
      </c>
    </row>
    <row r="80" spans="2:63" s="1" customFormat="1" ht="29.25" customHeight="1">
      <c r="B80" s="41"/>
      <c r="C80" s="87" t="s">
        <v>106</v>
      </c>
      <c r="D80" s="63"/>
      <c r="E80" s="63"/>
      <c r="F80" s="63"/>
      <c r="G80" s="63"/>
      <c r="H80" s="63"/>
      <c r="I80" s="163"/>
      <c r="J80" s="172">
        <f>BK80</f>
        <v>0</v>
      </c>
      <c r="K80" s="63"/>
      <c r="L80" s="61"/>
      <c r="M80" s="84"/>
      <c r="N80" s="85"/>
      <c r="O80" s="85"/>
      <c r="P80" s="173">
        <f>P81</f>
        <v>0</v>
      </c>
      <c r="Q80" s="85"/>
      <c r="R80" s="173">
        <f>R81</f>
        <v>3.44E-2</v>
      </c>
      <c r="S80" s="85"/>
      <c r="T80" s="174">
        <f>T81</f>
        <v>0</v>
      </c>
      <c r="AT80" s="24" t="s">
        <v>71</v>
      </c>
      <c r="AU80" s="24" t="s">
        <v>107</v>
      </c>
      <c r="BK80" s="175">
        <f>BK81</f>
        <v>0</v>
      </c>
    </row>
    <row r="81" spans="2:65" s="10" customFormat="1" ht="37.35" customHeight="1">
      <c r="B81" s="176"/>
      <c r="C81" s="177"/>
      <c r="D81" s="178" t="s">
        <v>71</v>
      </c>
      <c r="E81" s="179" t="s">
        <v>290</v>
      </c>
      <c r="F81" s="179" t="s">
        <v>290</v>
      </c>
      <c r="G81" s="177"/>
      <c r="H81" s="177"/>
      <c r="I81" s="180"/>
      <c r="J81" s="181">
        <f>BK81</f>
        <v>0</v>
      </c>
      <c r="K81" s="177"/>
      <c r="L81" s="182"/>
      <c r="M81" s="183"/>
      <c r="N81" s="184"/>
      <c r="O81" s="184"/>
      <c r="P81" s="185">
        <f>P82+P117+P122</f>
        <v>0</v>
      </c>
      <c r="Q81" s="184"/>
      <c r="R81" s="185">
        <f>R82+R117+R122</f>
        <v>3.44E-2</v>
      </c>
      <c r="S81" s="184"/>
      <c r="T81" s="186">
        <f>T82+T117+T122</f>
        <v>0</v>
      </c>
      <c r="AR81" s="187" t="s">
        <v>141</v>
      </c>
      <c r="AT81" s="188" t="s">
        <v>71</v>
      </c>
      <c r="AU81" s="188" t="s">
        <v>72</v>
      </c>
      <c r="AY81" s="187" t="s">
        <v>140</v>
      </c>
      <c r="BK81" s="189">
        <f>BK82+BK117+BK122</f>
        <v>0</v>
      </c>
    </row>
    <row r="82" spans="2:65" s="10" customFormat="1" ht="19.899999999999999" customHeight="1">
      <c r="B82" s="176"/>
      <c r="C82" s="177"/>
      <c r="D82" s="178" t="s">
        <v>71</v>
      </c>
      <c r="E82" s="190" t="s">
        <v>1124</v>
      </c>
      <c r="F82" s="190" t="s">
        <v>1125</v>
      </c>
      <c r="G82" s="177"/>
      <c r="H82" s="177"/>
      <c r="I82" s="180"/>
      <c r="J82" s="191">
        <f>BK82</f>
        <v>0</v>
      </c>
      <c r="K82" s="177"/>
      <c r="L82" s="182"/>
      <c r="M82" s="183"/>
      <c r="N82" s="184"/>
      <c r="O82" s="184"/>
      <c r="P82" s="185">
        <f>SUM(P83:P116)</f>
        <v>0</v>
      </c>
      <c r="Q82" s="184"/>
      <c r="R82" s="185">
        <f>SUM(R83:R116)</f>
        <v>3.2469999999999999E-2</v>
      </c>
      <c r="S82" s="184"/>
      <c r="T82" s="186">
        <f>SUM(T83:T116)</f>
        <v>0</v>
      </c>
      <c r="AR82" s="187" t="s">
        <v>141</v>
      </c>
      <c r="AT82" s="188" t="s">
        <v>71</v>
      </c>
      <c r="AU82" s="188" t="s">
        <v>80</v>
      </c>
      <c r="AY82" s="187" t="s">
        <v>140</v>
      </c>
      <c r="BK82" s="189">
        <f>SUM(BK83:BK116)</f>
        <v>0</v>
      </c>
    </row>
    <row r="83" spans="2:65" s="1" customFormat="1" ht="16.5" customHeight="1">
      <c r="B83" s="41"/>
      <c r="C83" s="192" t="s">
        <v>80</v>
      </c>
      <c r="D83" s="192" t="s">
        <v>143</v>
      </c>
      <c r="E83" s="193" t="s">
        <v>1126</v>
      </c>
      <c r="F83" s="194" t="s">
        <v>1127</v>
      </c>
      <c r="G83" s="195" t="s">
        <v>191</v>
      </c>
      <c r="H83" s="196">
        <v>18</v>
      </c>
      <c r="I83" s="197"/>
      <c r="J83" s="198">
        <f t="shared" ref="J83:J116" si="0">ROUND(I83*H83,2)</f>
        <v>0</v>
      </c>
      <c r="K83" s="194" t="s">
        <v>21</v>
      </c>
      <c r="L83" s="61"/>
      <c r="M83" s="199" t="s">
        <v>21</v>
      </c>
      <c r="N83" s="200" t="s">
        <v>43</v>
      </c>
      <c r="O83" s="42"/>
      <c r="P83" s="201">
        <f t="shared" ref="P83:P116" si="1">O83*H83</f>
        <v>0</v>
      </c>
      <c r="Q83" s="201">
        <v>0</v>
      </c>
      <c r="R83" s="201">
        <f t="shared" ref="R83:R116" si="2">Q83*H83</f>
        <v>0</v>
      </c>
      <c r="S83" s="201">
        <v>0</v>
      </c>
      <c r="T83" s="202">
        <f t="shared" ref="T83:T116" si="3">S83*H83</f>
        <v>0</v>
      </c>
      <c r="AR83" s="24" t="s">
        <v>467</v>
      </c>
      <c r="AT83" s="24" t="s">
        <v>143</v>
      </c>
      <c r="AU83" s="24" t="s">
        <v>82</v>
      </c>
      <c r="AY83" s="24" t="s">
        <v>140</v>
      </c>
      <c r="BE83" s="203">
        <f t="shared" ref="BE83:BE116" si="4">IF(N83="základní",J83,0)</f>
        <v>0</v>
      </c>
      <c r="BF83" s="203">
        <f t="shared" ref="BF83:BF116" si="5">IF(N83="snížená",J83,0)</f>
        <v>0</v>
      </c>
      <c r="BG83" s="203">
        <f t="shared" ref="BG83:BG116" si="6">IF(N83="zákl. přenesená",J83,0)</f>
        <v>0</v>
      </c>
      <c r="BH83" s="203">
        <f t="shared" ref="BH83:BH116" si="7">IF(N83="sníž. přenesená",J83,0)</f>
        <v>0</v>
      </c>
      <c r="BI83" s="203">
        <f t="shared" ref="BI83:BI116" si="8">IF(N83="nulová",J83,0)</f>
        <v>0</v>
      </c>
      <c r="BJ83" s="24" t="s">
        <v>80</v>
      </c>
      <c r="BK83" s="203">
        <f t="shared" ref="BK83:BK116" si="9">ROUND(I83*H83,2)</f>
        <v>0</v>
      </c>
      <c r="BL83" s="24" t="s">
        <v>467</v>
      </c>
      <c r="BM83" s="24" t="s">
        <v>1128</v>
      </c>
    </row>
    <row r="84" spans="2:65" s="1" customFormat="1" ht="16.5" customHeight="1">
      <c r="B84" s="41"/>
      <c r="C84" s="237" t="s">
        <v>82</v>
      </c>
      <c r="D84" s="237" t="s">
        <v>290</v>
      </c>
      <c r="E84" s="238" t="s">
        <v>1129</v>
      </c>
      <c r="F84" s="239" t="s">
        <v>1130</v>
      </c>
      <c r="G84" s="240" t="s">
        <v>191</v>
      </c>
      <c r="H84" s="241">
        <v>18</v>
      </c>
      <c r="I84" s="242"/>
      <c r="J84" s="243">
        <f t="shared" si="0"/>
        <v>0</v>
      </c>
      <c r="K84" s="239" t="s">
        <v>21</v>
      </c>
      <c r="L84" s="244"/>
      <c r="M84" s="245" t="s">
        <v>21</v>
      </c>
      <c r="N84" s="246" t="s">
        <v>43</v>
      </c>
      <c r="O84" s="42"/>
      <c r="P84" s="201">
        <f t="shared" si="1"/>
        <v>0</v>
      </c>
      <c r="Q84" s="201">
        <v>1E-4</v>
      </c>
      <c r="R84" s="201">
        <f t="shared" si="2"/>
        <v>1.8000000000000002E-3</v>
      </c>
      <c r="S84" s="201">
        <v>0</v>
      </c>
      <c r="T84" s="202">
        <f t="shared" si="3"/>
        <v>0</v>
      </c>
      <c r="AR84" s="24" t="s">
        <v>892</v>
      </c>
      <c r="AT84" s="24" t="s">
        <v>290</v>
      </c>
      <c r="AU84" s="24" t="s">
        <v>82</v>
      </c>
      <c r="AY84" s="24" t="s">
        <v>140</v>
      </c>
      <c r="BE84" s="203">
        <f t="shared" si="4"/>
        <v>0</v>
      </c>
      <c r="BF84" s="203">
        <f t="shared" si="5"/>
        <v>0</v>
      </c>
      <c r="BG84" s="203">
        <f t="shared" si="6"/>
        <v>0</v>
      </c>
      <c r="BH84" s="203">
        <f t="shared" si="7"/>
        <v>0</v>
      </c>
      <c r="BI84" s="203">
        <f t="shared" si="8"/>
        <v>0</v>
      </c>
      <c r="BJ84" s="24" t="s">
        <v>80</v>
      </c>
      <c r="BK84" s="203">
        <f t="shared" si="9"/>
        <v>0</v>
      </c>
      <c r="BL84" s="24" t="s">
        <v>892</v>
      </c>
      <c r="BM84" s="24" t="s">
        <v>1131</v>
      </c>
    </row>
    <row r="85" spans="2:65" s="1" customFormat="1" ht="25.5" customHeight="1">
      <c r="B85" s="41"/>
      <c r="C85" s="192" t="s">
        <v>141</v>
      </c>
      <c r="D85" s="192" t="s">
        <v>143</v>
      </c>
      <c r="E85" s="193" t="s">
        <v>1132</v>
      </c>
      <c r="F85" s="194" t="s">
        <v>1133</v>
      </c>
      <c r="G85" s="195" t="s">
        <v>250</v>
      </c>
      <c r="H85" s="196">
        <v>13</v>
      </c>
      <c r="I85" s="197"/>
      <c r="J85" s="198">
        <f t="shared" si="0"/>
        <v>0</v>
      </c>
      <c r="K85" s="194" t="s">
        <v>21</v>
      </c>
      <c r="L85" s="61"/>
      <c r="M85" s="199" t="s">
        <v>21</v>
      </c>
      <c r="N85" s="200" t="s">
        <v>43</v>
      </c>
      <c r="O85" s="42"/>
      <c r="P85" s="201">
        <f t="shared" si="1"/>
        <v>0</v>
      </c>
      <c r="Q85" s="201">
        <v>0</v>
      </c>
      <c r="R85" s="201">
        <f t="shared" si="2"/>
        <v>0</v>
      </c>
      <c r="S85" s="201">
        <v>0</v>
      </c>
      <c r="T85" s="202">
        <f t="shared" si="3"/>
        <v>0</v>
      </c>
      <c r="AR85" s="24" t="s">
        <v>467</v>
      </c>
      <c r="AT85" s="24" t="s">
        <v>143</v>
      </c>
      <c r="AU85" s="24" t="s">
        <v>82</v>
      </c>
      <c r="AY85" s="24" t="s">
        <v>140</v>
      </c>
      <c r="BE85" s="203">
        <f t="shared" si="4"/>
        <v>0</v>
      </c>
      <c r="BF85" s="203">
        <f t="shared" si="5"/>
        <v>0</v>
      </c>
      <c r="BG85" s="203">
        <f t="shared" si="6"/>
        <v>0</v>
      </c>
      <c r="BH85" s="203">
        <f t="shared" si="7"/>
        <v>0</v>
      </c>
      <c r="BI85" s="203">
        <f t="shared" si="8"/>
        <v>0</v>
      </c>
      <c r="BJ85" s="24" t="s">
        <v>80</v>
      </c>
      <c r="BK85" s="203">
        <f t="shared" si="9"/>
        <v>0</v>
      </c>
      <c r="BL85" s="24" t="s">
        <v>467</v>
      </c>
      <c r="BM85" s="24" t="s">
        <v>1134</v>
      </c>
    </row>
    <row r="86" spans="2:65" s="1" customFormat="1" ht="16.5" customHeight="1">
      <c r="B86" s="41"/>
      <c r="C86" s="237" t="s">
        <v>148</v>
      </c>
      <c r="D86" s="237" t="s">
        <v>290</v>
      </c>
      <c r="E86" s="238" t="s">
        <v>1135</v>
      </c>
      <c r="F86" s="239" t="s">
        <v>1136</v>
      </c>
      <c r="G86" s="240" t="s">
        <v>250</v>
      </c>
      <c r="H86" s="241">
        <v>13</v>
      </c>
      <c r="I86" s="242"/>
      <c r="J86" s="243">
        <f t="shared" si="0"/>
        <v>0</v>
      </c>
      <c r="K86" s="239" t="s">
        <v>21</v>
      </c>
      <c r="L86" s="244"/>
      <c r="M86" s="245" t="s">
        <v>21</v>
      </c>
      <c r="N86" s="246" t="s">
        <v>43</v>
      </c>
      <c r="O86" s="42"/>
      <c r="P86" s="201">
        <f t="shared" si="1"/>
        <v>0</v>
      </c>
      <c r="Q86" s="201">
        <v>5.0000000000000002E-5</v>
      </c>
      <c r="R86" s="201">
        <f t="shared" si="2"/>
        <v>6.5000000000000008E-4</v>
      </c>
      <c r="S86" s="201">
        <v>0</v>
      </c>
      <c r="T86" s="202">
        <f t="shared" si="3"/>
        <v>0</v>
      </c>
      <c r="AR86" s="24" t="s">
        <v>892</v>
      </c>
      <c r="AT86" s="24" t="s">
        <v>290</v>
      </c>
      <c r="AU86" s="24" t="s">
        <v>82</v>
      </c>
      <c r="AY86" s="24" t="s">
        <v>140</v>
      </c>
      <c r="BE86" s="203">
        <f t="shared" si="4"/>
        <v>0</v>
      </c>
      <c r="BF86" s="203">
        <f t="shared" si="5"/>
        <v>0</v>
      </c>
      <c r="BG86" s="203">
        <f t="shared" si="6"/>
        <v>0</v>
      </c>
      <c r="BH86" s="203">
        <f t="shared" si="7"/>
        <v>0</v>
      </c>
      <c r="BI86" s="203">
        <f t="shared" si="8"/>
        <v>0</v>
      </c>
      <c r="BJ86" s="24" t="s">
        <v>80</v>
      </c>
      <c r="BK86" s="203">
        <f t="shared" si="9"/>
        <v>0</v>
      </c>
      <c r="BL86" s="24" t="s">
        <v>892</v>
      </c>
      <c r="BM86" s="24" t="s">
        <v>1137</v>
      </c>
    </row>
    <row r="87" spans="2:65" s="1" customFormat="1" ht="25.5" customHeight="1">
      <c r="B87" s="41"/>
      <c r="C87" s="192" t="s">
        <v>164</v>
      </c>
      <c r="D87" s="192" t="s">
        <v>143</v>
      </c>
      <c r="E87" s="193" t="s">
        <v>1138</v>
      </c>
      <c r="F87" s="194" t="s">
        <v>1139</v>
      </c>
      <c r="G87" s="195" t="s">
        <v>250</v>
      </c>
      <c r="H87" s="196">
        <v>7</v>
      </c>
      <c r="I87" s="197"/>
      <c r="J87" s="198">
        <f t="shared" si="0"/>
        <v>0</v>
      </c>
      <c r="K87" s="194" t="s">
        <v>21</v>
      </c>
      <c r="L87" s="61"/>
      <c r="M87" s="199" t="s">
        <v>21</v>
      </c>
      <c r="N87" s="200" t="s">
        <v>43</v>
      </c>
      <c r="O87" s="42"/>
      <c r="P87" s="201">
        <f t="shared" si="1"/>
        <v>0</v>
      </c>
      <c r="Q87" s="201">
        <v>0</v>
      </c>
      <c r="R87" s="201">
        <f t="shared" si="2"/>
        <v>0</v>
      </c>
      <c r="S87" s="201">
        <v>0</v>
      </c>
      <c r="T87" s="202">
        <f t="shared" si="3"/>
        <v>0</v>
      </c>
      <c r="AR87" s="24" t="s">
        <v>467</v>
      </c>
      <c r="AT87" s="24" t="s">
        <v>143</v>
      </c>
      <c r="AU87" s="24" t="s">
        <v>82</v>
      </c>
      <c r="AY87" s="24" t="s">
        <v>140</v>
      </c>
      <c r="BE87" s="203">
        <f t="shared" si="4"/>
        <v>0</v>
      </c>
      <c r="BF87" s="203">
        <f t="shared" si="5"/>
        <v>0</v>
      </c>
      <c r="BG87" s="203">
        <f t="shared" si="6"/>
        <v>0</v>
      </c>
      <c r="BH87" s="203">
        <f t="shared" si="7"/>
        <v>0</v>
      </c>
      <c r="BI87" s="203">
        <f t="shared" si="8"/>
        <v>0</v>
      </c>
      <c r="BJ87" s="24" t="s">
        <v>80</v>
      </c>
      <c r="BK87" s="203">
        <f t="shared" si="9"/>
        <v>0</v>
      </c>
      <c r="BL87" s="24" t="s">
        <v>467</v>
      </c>
      <c r="BM87" s="24" t="s">
        <v>1140</v>
      </c>
    </row>
    <row r="88" spans="2:65" s="1" customFormat="1" ht="16.5" customHeight="1">
      <c r="B88" s="41"/>
      <c r="C88" s="237" t="s">
        <v>170</v>
      </c>
      <c r="D88" s="237" t="s">
        <v>290</v>
      </c>
      <c r="E88" s="238" t="s">
        <v>1141</v>
      </c>
      <c r="F88" s="239" t="s">
        <v>1142</v>
      </c>
      <c r="G88" s="240" t="s">
        <v>250</v>
      </c>
      <c r="H88" s="241">
        <v>7</v>
      </c>
      <c r="I88" s="242"/>
      <c r="J88" s="243">
        <f t="shared" si="0"/>
        <v>0</v>
      </c>
      <c r="K88" s="239" t="s">
        <v>21</v>
      </c>
      <c r="L88" s="244"/>
      <c r="M88" s="245" t="s">
        <v>21</v>
      </c>
      <c r="N88" s="246" t="s">
        <v>43</v>
      </c>
      <c r="O88" s="42"/>
      <c r="P88" s="201">
        <f t="shared" si="1"/>
        <v>0</v>
      </c>
      <c r="Q88" s="201">
        <v>1.9000000000000001E-4</v>
      </c>
      <c r="R88" s="201">
        <f t="shared" si="2"/>
        <v>1.33E-3</v>
      </c>
      <c r="S88" s="201">
        <v>0</v>
      </c>
      <c r="T88" s="202">
        <f t="shared" si="3"/>
        <v>0</v>
      </c>
      <c r="AR88" s="24" t="s">
        <v>892</v>
      </c>
      <c r="AT88" s="24" t="s">
        <v>290</v>
      </c>
      <c r="AU88" s="24" t="s">
        <v>82</v>
      </c>
      <c r="AY88" s="24" t="s">
        <v>140</v>
      </c>
      <c r="BE88" s="203">
        <f t="shared" si="4"/>
        <v>0</v>
      </c>
      <c r="BF88" s="203">
        <f t="shared" si="5"/>
        <v>0</v>
      </c>
      <c r="BG88" s="203">
        <f t="shared" si="6"/>
        <v>0</v>
      </c>
      <c r="BH88" s="203">
        <f t="shared" si="7"/>
        <v>0</v>
      </c>
      <c r="BI88" s="203">
        <f t="shared" si="8"/>
        <v>0</v>
      </c>
      <c r="BJ88" s="24" t="s">
        <v>80</v>
      </c>
      <c r="BK88" s="203">
        <f t="shared" si="9"/>
        <v>0</v>
      </c>
      <c r="BL88" s="24" t="s">
        <v>892</v>
      </c>
      <c r="BM88" s="24" t="s">
        <v>1143</v>
      </c>
    </row>
    <row r="89" spans="2:65" s="1" customFormat="1" ht="25.5" customHeight="1">
      <c r="B89" s="41"/>
      <c r="C89" s="192" t="s">
        <v>177</v>
      </c>
      <c r="D89" s="192" t="s">
        <v>143</v>
      </c>
      <c r="E89" s="193" t="s">
        <v>1144</v>
      </c>
      <c r="F89" s="194" t="s">
        <v>1145</v>
      </c>
      <c r="G89" s="195" t="s">
        <v>250</v>
      </c>
      <c r="H89" s="196">
        <v>5</v>
      </c>
      <c r="I89" s="197"/>
      <c r="J89" s="198">
        <f t="shared" si="0"/>
        <v>0</v>
      </c>
      <c r="K89" s="194" t="s">
        <v>21</v>
      </c>
      <c r="L89" s="61"/>
      <c r="M89" s="199" t="s">
        <v>21</v>
      </c>
      <c r="N89" s="200" t="s">
        <v>43</v>
      </c>
      <c r="O89" s="42"/>
      <c r="P89" s="201">
        <f t="shared" si="1"/>
        <v>0</v>
      </c>
      <c r="Q89" s="201">
        <v>0</v>
      </c>
      <c r="R89" s="201">
        <f t="shared" si="2"/>
        <v>0</v>
      </c>
      <c r="S89" s="201">
        <v>0</v>
      </c>
      <c r="T89" s="202">
        <f t="shared" si="3"/>
        <v>0</v>
      </c>
      <c r="AR89" s="24" t="s">
        <v>467</v>
      </c>
      <c r="AT89" s="24" t="s">
        <v>143</v>
      </c>
      <c r="AU89" s="24" t="s">
        <v>82</v>
      </c>
      <c r="AY89" s="24" t="s">
        <v>140</v>
      </c>
      <c r="BE89" s="203">
        <f t="shared" si="4"/>
        <v>0</v>
      </c>
      <c r="BF89" s="203">
        <f t="shared" si="5"/>
        <v>0</v>
      </c>
      <c r="BG89" s="203">
        <f t="shared" si="6"/>
        <v>0</v>
      </c>
      <c r="BH89" s="203">
        <f t="shared" si="7"/>
        <v>0</v>
      </c>
      <c r="BI89" s="203">
        <f t="shared" si="8"/>
        <v>0</v>
      </c>
      <c r="BJ89" s="24" t="s">
        <v>80</v>
      </c>
      <c r="BK89" s="203">
        <f t="shared" si="9"/>
        <v>0</v>
      </c>
      <c r="BL89" s="24" t="s">
        <v>467</v>
      </c>
      <c r="BM89" s="24" t="s">
        <v>1146</v>
      </c>
    </row>
    <row r="90" spans="2:65" s="1" customFormat="1" ht="25.5" customHeight="1">
      <c r="B90" s="41"/>
      <c r="C90" s="192" t="s">
        <v>182</v>
      </c>
      <c r="D90" s="192" t="s">
        <v>143</v>
      </c>
      <c r="E90" s="193" t="s">
        <v>1147</v>
      </c>
      <c r="F90" s="194" t="s">
        <v>1148</v>
      </c>
      <c r="G90" s="195" t="s">
        <v>250</v>
      </c>
      <c r="H90" s="196">
        <v>2</v>
      </c>
      <c r="I90" s="197"/>
      <c r="J90" s="198">
        <f t="shared" si="0"/>
        <v>0</v>
      </c>
      <c r="K90" s="194" t="s">
        <v>21</v>
      </c>
      <c r="L90" s="61"/>
      <c r="M90" s="199" t="s">
        <v>21</v>
      </c>
      <c r="N90" s="200" t="s">
        <v>43</v>
      </c>
      <c r="O90" s="42"/>
      <c r="P90" s="201">
        <f t="shared" si="1"/>
        <v>0</v>
      </c>
      <c r="Q90" s="201">
        <v>0</v>
      </c>
      <c r="R90" s="201">
        <f t="shared" si="2"/>
        <v>0</v>
      </c>
      <c r="S90" s="201">
        <v>0</v>
      </c>
      <c r="T90" s="202">
        <f t="shared" si="3"/>
        <v>0</v>
      </c>
      <c r="AR90" s="24" t="s">
        <v>467</v>
      </c>
      <c r="AT90" s="24" t="s">
        <v>143</v>
      </c>
      <c r="AU90" s="24" t="s">
        <v>82</v>
      </c>
      <c r="AY90" s="24" t="s">
        <v>140</v>
      </c>
      <c r="BE90" s="203">
        <f t="shared" si="4"/>
        <v>0</v>
      </c>
      <c r="BF90" s="203">
        <f t="shared" si="5"/>
        <v>0</v>
      </c>
      <c r="BG90" s="203">
        <f t="shared" si="6"/>
        <v>0</v>
      </c>
      <c r="BH90" s="203">
        <f t="shared" si="7"/>
        <v>0</v>
      </c>
      <c r="BI90" s="203">
        <f t="shared" si="8"/>
        <v>0</v>
      </c>
      <c r="BJ90" s="24" t="s">
        <v>80</v>
      </c>
      <c r="BK90" s="203">
        <f t="shared" si="9"/>
        <v>0</v>
      </c>
      <c r="BL90" s="24" t="s">
        <v>467</v>
      </c>
      <c r="BM90" s="24" t="s">
        <v>1149</v>
      </c>
    </row>
    <row r="91" spans="2:65" s="1" customFormat="1" ht="16.5" customHeight="1">
      <c r="B91" s="41"/>
      <c r="C91" s="192" t="s">
        <v>188</v>
      </c>
      <c r="D91" s="192" t="s">
        <v>143</v>
      </c>
      <c r="E91" s="193" t="s">
        <v>1150</v>
      </c>
      <c r="F91" s="194" t="s">
        <v>1151</v>
      </c>
      <c r="G91" s="195" t="s">
        <v>250</v>
      </c>
      <c r="H91" s="196">
        <v>3</v>
      </c>
      <c r="I91" s="197"/>
      <c r="J91" s="198">
        <f t="shared" si="0"/>
        <v>0</v>
      </c>
      <c r="K91" s="194" t="s">
        <v>21</v>
      </c>
      <c r="L91" s="61"/>
      <c r="M91" s="199" t="s">
        <v>21</v>
      </c>
      <c r="N91" s="200" t="s">
        <v>43</v>
      </c>
      <c r="O91" s="42"/>
      <c r="P91" s="201">
        <f t="shared" si="1"/>
        <v>0</v>
      </c>
      <c r="Q91" s="201">
        <v>0</v>
      </c>
      <c r="R91" s="201">
        <f t="shared" si="2"/>
        <v>0</v>
      </c>
      <c r="S91" s="201">
        <v>0</v>
      </c>
      <c r="T91" s="202">
        <f t="shared" si="3"/>
        <v>0</v>
      </c>
      <c r="AR91" s="24" t="s">
        <v>467</v>
      </c>
      <c r="AT91" s="24" t="s">
        <v>143</v>
      </c>
      <c r="AU91" s="24" t="s">
        <v>82</v>
      </c>
      <c r="AY91" s="24" t="s">
        <v>140</v>
      </c>
      <c r="BE91" s="203">
        <f t="shared" si="4"/>
        <v>0</v>
      </c>
      <c r="BF91" s="203">
        <f t="shared" si="5"/>
        <v>0</v>
      </c>
      <c r="BG91" s="203">
        <f t="shared" si="6"/>
        <v>0</v>
      </c>
      <c r="BH91" s="203">
        <f t="shared" si="7"/>
        <v>0</v>
      </c>
      <c r="BI91" s="203">
        <f t="shared" si="8"/>
        <v>0</v>
      </c>
      <c r="BJ91" s="24" t="s">
        <v>80</v>
      </c>
      <c r="BK91" s="203">
        <f t="shared" si="9"/>
        <v>0</v>
      </c>
      <c r="BL91" s="24" t="s">
        <v>467</v>
      </c>
      <c r="BM91" s="24" t="s">
        <v>1152</v>
      </c>
    </row>
    <row r="92" spans="2:65" s="1" customFormat="1" ht="16.5" customHeight="1">
      <c r="B92" s="41"/>
      <c r="C92" s="192" t="s">
        <v>194</v>
      </c>
      <c r="D92" s="192" t="s">
        <v>143</v>
      </c>
      <c r="E92" s="193" t="s">
        <v>1153</v>
      </c>
      <c r="F92" s="194" t="s">
        <v>1154</v>
      </c>
      <c r="G92" s="195" t="s">
        <v>250</v>
      </c>
      <c r="H92" s="196">
        <v>5</v>
      </c>
      <c r="I92" s="197"/>
      <c r="J92" s="198">
        <f t="shared" si="0"/>
        <v>0</v>
      </c>
      <c r="K92" s="194" t="s">
        <v>21</v>
      </c>
      <c r="L92" s="61"/>
      <c r="M92" s="199" t="s">
        <v>21</v>
      </c>
      <c r="N92" s="200" t="s">
        <v>43</v>
      </c>
      <c r="O92" s="42"/>
      <c r="P92" s="201">
        <f t="shared" si="1"/>
        <v>0</v>
      </c>
      <c r="Q92" s="201">
        <v>0</v>
      </c>
      <c r="R92" s="201">
        <f t="shared" si="2"/>
        <v>0</v>
      </c>
      <c r="S92" s="201">
        <v>0</v>
      </c>
      <c r="T92" s="202">
        <f t="shared" si="3"/>
        <v>0</v>
      </c>
      <c r="AR92" s="24" t="s">
        <v>467</v>
      </c>
      <c r="AT92" s="24" t="s">
        <v>143</v>
      </c>
      <c r="AU92" s="24" t="s">
        <v>82</v>
      </c>
      <c r="AY92" s="24" t="s">
        <v>140</v>
      </c>
      <c r="BE92" s="203">
        <f t="shared" si="4"/>
        <v>0</v>
      </c>
      <c r="BF92" s="203">
        <f t="shared" si="5"/>
        <v>0</v>
      </c>
      <c r="BG92" s="203">
        <f t="shared" si="6"/>
        <v>0</v>
      </c>
      <c r="BH92" s="203">
        <f t="shared" si="7"/>
        <v>0</v>
      </c>
      <c r="BI92" s="203">
        <f t="shared" si="8"/>
        <v>0</v>
      </c>
      <c r="BJ92" s="24" t="s">
        <v>80</v>
      </c>
      <c r="BK92" s="203">
        <f t="shared" si="9"/>
        <v>0</v>
      </c>
      <c r="BL92" s="24" t="s">
        <v>467</v>
      </c>
      <c r="BM92" s="24" t="s">
        <v>1155</v>
      </c>
    </row>
    <row r="93" spans="2:65" s="1" customFormat="1" ht="16.5" customHeight="1">
      <c r="B93" s="41"/>
      <c r="C93" s="237" t="s">
        <v>200</v>
      </c>
      <c r="D93" s="237" t="s">
        <v>290</v>
      </c>
      <c r="E93" s="238" t="s">
        <v>1156</v>
      </c>
      <c r="F93" s="239" t="s">
        <v>1157</v>
      </c>
      <c r="G93" s="240" t="s">
        <v>250</v>
      </c>
      <c r="H93" s="241">
        <v>5</v>
      </c>
      <c r="I93" s="242"/>
      <c r="J93" s="243">
        <f t="shared" si="0"/>
        <v>0</v>
      </c>
      <c r="K93" s="239" t="s">
        <v>21</v>
      </c>
      <c r="L93" s="244"/>
      <c r="M93" s="245" t="s">
        <v>21</v>
      </c>
      <c r="N93" s="246" t="s">
        <v>43</v>
      </c>
      <c r="O93" s="42"/>
      <c r="P93" s="201">
        <f t="shared" si="1"/>
        <v>0</v>
      </c>
      <c r="Q93" s="201">
        <v>0</v>
      </c>
      <c r="R93" s="201">
        <f t="shared" si="2"/>
        <v>0</v>
      </c>
      <c r="S93" s="201">
        <v>0</v>
      </c>
      <c r="T93" s="202">
        <f t="shared" si="3"/>
        <v>0</v>
      </c>
      <c r="AR93" s="24" t="s">
        <v>892</v>
      </c>
      <c r="AT93" s="24" t="s">
        <v>290</v>
      </c>
      <c r="AU93" s="24" t="s">
        <v>82</v>
      </c>
      <c r="AY93" s="24" t="s">
        <v>140</v>
      </c>
      <c r="BE93" s="203">
        <f t="shared" si="4"/>
        <v>0</v>
      </c>
      <c r="BF93" s="203">
        <f t="shared" si="5"/>
        <v>0</v>
      </c>
      <c r="BG93" s="203">
        <f t="shared" si="6"/>
        <v>0</v>
      </c>
      <c r="BH93" s="203">
        <f t="shared" si="7"/>
        <v>0</v>
      </c>
      <c r="BI93" s="203">
        <f t="shared" si="8"/>
        <v>0</v>
      </c>
      <c r="BJ93" s="24" t="s">
        <v>80</v>
      </c>
      <c r="BK93" s="203">
        <f t="shared" si="9"/>
        <v>0</v>
      </c>
      <c r="BL93" s="24" t="s">
        <v>892</v>
      </c>
      <c r="BM93" s="24" t="s">
        <v>1158</v>
      </c>
    </row>
    <row r="94" spans="2:65" s="1" customFormat="1" ht="16.5" customHeight="1">
      <c r="B94" s="41"/>
      <c r="C94" s="192" t="s">
        <v>204</v>
      </c>
      <c r="D94" s="192" t="s">
        <v>143</v>
      </c>
      <c r="E94" s="193" t="s">
        <v>1159</v>
      </c>
      <c r="F94" s="194" t="s">
        <v>1160</v>
      </c>
      <c r="G94" s="195" t="s">
        <v>250</v>
      </c>
      <c r="H94" s="196">
        <v>4</v>
      </c>
      <c r="I94" s="197"/>
      <c r="J94" s="198">
        <f t="shared" si="0"/>
        <v>0</v>
      </c>
      <c r="K94" s="194" t="s">
        <v>21</v>
      </c>
      <c r="L94" s="61"/>
      <c r="M94" s="199" t="s">
        <v>21</v>
      </c>
      <c r="N94" s="200" t="s">
        <v>43</v>
      </c>
      <c r="O94" s="42"/>
      <c r="P94" s="201">
        <f t="shared" si="1"/>
        <v>0</v>
      </c>
      <c r="Q94" s="201">
        <v>0</v>
      </c>
      <c r="R94" s="201">
        <f t="shared" si="2"/>
        <v>0</v>
      </c>
      <c r="S94" s="201">
        <v>0</v>
      </c>
      <c r="T94" s="202">
        <f t="shared" si="3"/>
        <v>0</v>
      </c>
      <c r="AR94" s="24" t="s">
        <v>467</v>
      </c>
      <c r="AT94" s="24" t="s">
        <v>143</v>
      </c>
      <c r="AU94" s="24" t="s">
        <v>82</v>
      </c>
      <c r="AY94" s="24" t="s">
        <v>140</v>
      </c>
      <c r="BE94" s="203">
        <f t="shared" si="4"/>
        <v>0</v>
      </c>
      <c r="BF94" s="203">
        <f t="shared" si="5"/>
        <v>0</v>
      </c>
      <c r="BG94" s="203">
        <f t="shared" si="6"/>
        <v>0</v>
      </c>
      <c r="BH94" s="203">
        <f t="shared" si="7"/>
        <v>0</v>
      </c>
      <c r="BI94" s="203">
        <f t="shared" si="8"/>
        <v>0</v>
      </c>
      <c r="BJ94" s="24" t="s">
        <v>80</v>
      </c>
      <c r="BK94" s="203">
        <f t="shared" si="9"/>
        <v>0</v>
      </c>
      <c r="BL94" s="24" t="s">
        <v>467</v>
      </c>
      <c r="BM94" s="24" t="s">
        <v>1161</v>
      </c>
    </row>
    <row r="95" spans="2:65" s="1" customFormat="1" ht="16.5" customHeight="1">
      <c r="B95" s="41"/>
      <c r="C95" s="237" t="s">
        <v>210</v>
      </c>
      <c r="D95" s="237" t="s">
        <v>290</v>
      </c>
      <c r="E95" s="238" t="s">
        <v>1162</v>
      </c>
      <c r="F95" s="239" t="s">
        <v>1163</v>
      </c>
      <c r="G95" s="240" t="s">
        <v>250</v>
      </c>
      <c r="H95" s="241">
        <v>4</v>
      </c>
      <c r="I95" s="242"/>
      <c r="J95" s="243">
        <f t="shared" si="0"/>
        <v>0</v>
      </c>
      <c r="K95" s="239" t="s">
        <v>21</v>
      </c>
      <c r="L95" s="244"/>
      <c r="M95" s="245" t="s">
        <v>21</v>
      </c>
      <c r="N95" s="246" t="s">
        <v>43</v>
      </c>
      <c r="O95" s="42"/>
      <c r="P95" s="201">
        <f t="shared" si="1"/>
        <v>0</v>
      </c>
      <c r="Q95" s="201">
        <v>0</v>
      </c>
      <c r="R95" s="201">
        <f t="shared" si="2"/>
        <v>0</v>
      </c>
      <c r="S95" s="201">
        <v>0</v>
      </c>
      <c r="T95" s="202">
        <f t="shared" si="3"/>
        <v>0</v>
      </c>
      <c r="AR95" s="24" t="s">
        <v>892</v>
      </c>
      <c r="AT95" s="24" t="s">
        <v>290</v>
      </c>
      <c r="AU95" s="24" t="s">
        <v>82</v>
      </c>
      <c r="AY95" s="24" t="s">
        <v>140</v>
      </c>
      <c r="BE95" s="203">
        <f t="shared" si="4"/>
        <v>0</v>
      </c>
      <c r="BF95" s="203">
        <f t="shared" si="5"/>
        <v>0</v>
      </c>
      <c r="BG95" s="203">
        <f t="shared" si="6"/>
        <v>0</v>
      </c>
      <c r="BH95" s="203">
        <f t="shared" si="7"/>
        <v>0</v>
      </c>
      <c r="BI95" s="203">
        <f t="shared" si="8"/>
        <v>0</v>
      </c>
      <c r="BJ95" s="24" t="s">
        <v>80</v>
      </c>
      <c r="BK95" s="203">
        <f t="shared" si="9"/>
        <v>0</v>
      </c>
      <c r="BL95" s="24" t="s">
        <v>892</v>
      </c>
      <c r="BM95" s="24" t="s">
        <v>1164</v>
      </c>
    </row>
    <row r="96" spans="2:65" s="1" customFormat="1" ht="25.5" customHeight="1">
      <c r="B96" s="41"/>
      <c r="C96" s="192" t="s">
        <v>214</v>
      </c>
      <c r="D96" s="192" t="s">
        <v>143</v>
      </c>
      <c r="E96" s="193" t="s">
        <v>1165</v>
      </c>
      <c r="F96" s="194" t="s">
        <v>1166</v>
      </c>
      <c r="G96" s="195" t="s">
        <v>250</v>
      </c>
      <c r="H96" s="196">
        <v>4</v>
      </c>
      <c r="I96" s="197"/>
      <c r="J96" s="198">
        <f t="shared" si="0"/>
        <v>0</v>
      </c>
      <c r="K96" s="194" t="s">
        <v>21</v>
      </c>
      <c r="L96" s="61"/>
      <c r="M96" s="199" t="s">
        <v>21</v>
      </c>
      <c r="N96" s="200" t="s">
        <v>43</v>
      </c>
      <c r="O96" s="42"/>
      <c r="P96" s="201">
        <f t="shared" si="1"/>
        <v>0</v>
      </c>
      <c r="Q96" s="201">
        <v>0</v>
      </c>
      <c r="R96" s="201">
        <f t="shared" si="2"/>
        <v>0</v>
      </c>
      <c r="S96" s="201">
        <v>0</v>
      </c>
      <c r="T96" s="202">
        <f t="shared" si="3"/>
        <v>0</v>
      </c>
      <c r="AR96" s="24" t="s">
        <v>467</v>
      </c>
      <c r="AT96" s="24" t="s">
        <v>143</v>
      </c>
      <c r="AU96" s="24" t="s">
        <v>82</v>
      </c>
      <c r="AY96" s="24" t="s">
        <v>140</v>
      </c>
      <c r="BE96" s="203">
        <f t="shared" si="4"/>
        <v>0</v>
      </c>
      <c r="BF96" s="203">
        <f t="shared" si="5"/>
        <v>0</v>
      </c>
      <c r="BG96" s="203">
        <f t="shared" si="6"/>
        <v>0</v>
      </c>
      <c r="BH96" s="203">
        <f t="shared" si="7"/>
        <v>0</v>
      </c>
      <c r="BI96" s="203">
        <f t="shared" si="8"/>
        <v>0</v>
      </c>
      <c r="BJ96" s="24" t="s">
        <v>80</v>
      </c>
      <c r="BK96" s="203">
        <f t="shared" si="9"/>
        <v>0</v>
      </c>
      <c r="BL96" s="24" t="s">
        <v>467</v>
      </c>
      <c r="BM96" s="24" t="s">
        <v>1167</v>
      </c>
    </row>
    <row r="97" spans="2:65" s="1" customFormat="1" ht="16.5" customHeight="1">
      <c r="B97" s="41"/>
      <c r="C97" s="237" t="s">
        <v>10</v>
      </c>
      <c r="D97" s="237" t="s">
        <v>290</v>
      </c>
      <c r="E97" s="238" t="s">
        <v>1168</v>
      </c>
      <c r="F97" s="239" t="s">
        <v>1169</v>
      </c>
      <c r="G97" s="240" t="s">
        <v>250</v>
      </c>
      <c r="H97" s="241">
        <v>4</v>
      </c>
      <c r="I97" s="242"/>
      <c r="J97" s="243">
        <f t="shared" si="0"/>
        <v>0</v>
      </c>
      <c r="K97" s="239" t="s">
        <v>21</v>
      </c>
      <c r="L97" s="244"/>
      <c r="M97" s="245" t="s">
        <v>21</v>
      </c>
      <c r="N97" s="246" t="s">
        <v>43</v>
      </c>
      <c r="O97" s="42"/>
      <c r="P97" s="201">
        <f t="shared" si="1"/>
        <v>0</v>
      </c>
      <c r="Q97" s="201">
        <v>0</v>
      </c>
      <c r="R97" s="201">
        <f t="shared" si="2"/>
        <v>0</v>
      </c>
      <c r="S97" s="201">
        <v>0</v>
      </c>
      <c r="T97" s="202">
        <f t="shared" si="3"/>
        <v>0</v>
      </c>
      <c r="AR97" s="24" t="s">
        <v>892</v>
      </c>
      <c r="AT97" s="24" t="s">
        <v>290</v>
      </c>
      <c r="AU97" s="24" t="s">
        <v>82</v>
      </c>
      <c r="AY97" s="24" t="s">
        <v>140</v>
      </c>
      <c r="BE97" s="203">
        <f t="shared" si="4"/>
        <v>0</v>
      </c>
      <c r="BF97" s="203">
        <f t="shared" si="5"/>
        <v>0</v>
      </c>
      <c r="BG97" s="203">
        <f t="shared" si="6"/>
        <v>0</v>
      </c>
      <c r="BH97" s="203">
        <f t="shared" si="7"/>
        <v>0</v>
      </c>
      <c r="BI97" s="203">
        <f t="shared" si="8"/>
        <v>0</v>
      </c>
      <c r="BJ97" s="24" t="s">
        <v>80</v>
      </c>
      <c r="BK97" s="203">
        <f t="shared" si="9"/>
        <v>0</v>
      </c>
      <c r="BL97" s="24" t="s">
        <v>892</v>
      </c>
      <c r="BM97" s="24" t="s">
        <v>1170</v>
      </c>
    </row>
    <row r="98" spans="2:65" s="1" customFormat="1" ht="16.5" customHeight="1">
      <c r="B98" s="41"/>
      <c r="C98" s="192" t="s">
        <v>222</v>
      </c>
      <c r="D98" s="192" t="s">
        <v>143</v>
      </c>
      <c r="E98" s="193" t="s">
        <v>1171</v>
      </c>
      <c r="F98" s="194" t="s">
        <v>1172</v>
      </c>
      <c r="G98" s="195" t="s">
        <v>250</v>
      </c>
      <c r="H98" s="196">
        <v>1</v>
      </c>
      <c r="I98" s="197"/>
      <c r="J98" s="198">
        <f t="shared" si="0"/>
        <v>0</v>
      </c>
      <c r="K98" s="194" t="s">
        <v>21</v>
      </c>
      <c r="L98" s="61"/>
      <c r="M98" s="199" t="s">
        <v>21</v>
      </c>
      <c r="N98" s="200" t="s">
        <v>43</v>
      </c>
      <c r="O98" s="42"/>
      <c r="P98" s="201">
        <f t="shared" si="1"/>
        <v>0</v>
      </c>
      <c r="Q98" s="201">
        <v>0</v>
      </c>
      <c r="R98" s="201">
        <f t="shared" si="2"/>
        <v>0</v>
      </c>
      <c r="S98" s="201">
        <v>0</v>
      </c>
      <c r="T98" s="202">
        <f t="shared" si="3"/>
        <v>0</v>
      </c>
      <c r="AR98" s="24" t="s">
        <v>467</v>
      </c>
      <c r="AT98" s="24" t="s">
        <v>143</v>
      </c>
      <c r="AU98" s="24" t="s">
        <v>82</v>
      </c>
      <c r="AY98" s="24" t="s">
        <v>140</v>
      </c>
      <c r="BE98" s="203">
        <f t="shared" si="4"/>
        <v>0</v>
      </c>
      <c r="BF98" s="203">
        <f t="shared" si="5"/>
        <v>0</v>
      </c>
      <c r="BG98" s="203">
        <f t="shared" si="6"/>
        <v>0</v>
      </c>
      <c r="BH98" s="203">
        <f t="shared" si="7"/>
        <v>0</v>
      </c>
      <c r="BI98" s="203">
        <f t="shared" si="8"/>
        <v>0</v>
      </c>
      <c r="BJ98" s="24" t="s">
        <v>80</v>
      </c>
      <c r="BK98" s="203">
        <f t="shared" si="9"/>
        <v>0</v>
      </c>
      <c r="BL98" s="24" t="s">
        <v>467</v>
      </c>
      <c r="BM98" s="24" t="s">
        <v>1173</v>
      </c>
    </row>
    <row r="99" spans="2:65" s="1" customFormat="1" ht="16.5" customHeight="1">
      <c r="B99" s="41"/>
      <c r="C99" s="237" t="s">
        <v>227</v>
      </c>
      <c r="D99" s="237" t="s">
        <v>290</v>
      </c>
      <c r="E99" s="238" t="s">
        <v>1174</v>
      </c>
      <c r="F99" s="239" t="s">
        <v>1175</v>
      </c>
      <c r="G99" s="240" t="s">
        <v>250</v>
      </c>
      <c r="H99" s="241">
        <v>1</v>
      </c>
      <c r="I99" s="242"/>
      <c r="J99" s="243">
        <f t="shared" si="0"/>
        <v>0</v>
      </c>
      <c r="K99" s="239" t="s">
        <v>21</v>
      </c>
      <c r="L99" s="244"/>
      <c r="M99" s="245" t="s">
        <v>21</v>
      </c>
      <c r="N99" s="246" t="s">
        <v>43</v>
      </c>
      <c r="O99" s="42"/>
      <c r="P99" s="201">
        <f t="shared" si="1"/>
        <v>0</v>
      </c>
      <c r="Q99" s="201">
        <v>4.0000000000000002E-4</v>
      </c>
      <c r="R99" s="201">
        <f t="shared" si="2"/>
        <v>4.0000000000000002E-4</v>
      </c>
      <c r="S99" s="201">
        <v>0</v>
      </c>
      <c r="T99" s="202">
        <f t="shared" si="3"/>
        <v>0</v>
      </c>
      <c r="AR99" s="24" t="s">
        <v>892</v>
      </c>
      <c r="AT99" s="24" t="s">
        <v>290</v>
      </c>
      <c r="AU99" s="24" t="s">
        <v>82</v>
      </c>
      <c r="AY99" s="24" t="s">
        <v>140</v>
      </c>
      <c r="BE99" s="203">
        <f t="shared" si="4"/>
        <v>0</v>
      </c>
      <c r="BF99" s="203">
        <f t="shared" si="5"/>
        <v>0</v>
      </c>
      <c r="BG99" s="203">
        <f t="shared" si="6"/>
        <v>0</v>
      </c>
      <c r="BH99" s="203">
        <f t="shared" si="7"/>
        <v>0</v>
      </c>
      <c r="BI99" s="203">
        <f t="shared" si="8"/>
        <v>0</v>
      </c>
      <c r="BJ99" s="24" t="s">
        <v>80</v>
      </c>
      <c r="BK99" s="203">
        <f t="shared" si="9"/>
        <v>0</v>
      </c>
      <c r="BL99" s="24" t="s">
        <v>892</v>
      </c>
      <c r="BM99" s="24" t="s">
        <v>1176</v>
      </c>
    </row>
    <row r="100" spans="2:65" s="1" customFormat="1" ht="16.5" customHeight="1">
      <c r="B100" s="41"/>
      <c r="C100" s="192" t="s">
        <v>234</v>
      </c>
      <c r="D100" s="192" t="s">
        <v>143</v>
      </c>
      <c r="E100" s="193" t="s">
        <v>1177</v>
      </c>
      <c r="F100" s="194" t="s">
        <v>1178</v>
      </c>
      <c r="G100" s="195" t="s">
        <v>250</v>
      </c>
      <c r="H100" s="196">
        <v>1</v>
      </c>
      <c r="I100" s="197"/>
      <c r="J100" s="198">
        <f t="shared" si="0"/>
        <v>0</v>
      </c>
      <c r="K100" s="194" t="s">
        <v>21</v>
      </c>
      <c r="L100" s="61"/>
      <c r="M100" s="199" t="s">
        <v>21</v>
      </c>
      <c r="N100" s="200" t="s">
        <v>43</v>
      </c>
      <c r="O100" s="42"/>
      <c r="P100" s="201">
        <f t="shared" si="1"/>
        <v>0</v>
      </c>
      <c r="Q100" s="201">
        <v>0</v>
      </c>
      <c r="R100" s="201">
        <f t="shared" si="2"/>
        <v>0</v>
      </c>
      <c r="S100" s="201">
        <v>0</v>
      </c>
      <c r="T100" s="202">
        <f t="shared" si="3"/>
        <v>0</v>
      </c>
      <c r="AR100" s="24" t="s">
        <v>467</v>
      </c>
      <c r="AT100" s="24" t="s">
        <v>143</v>
      </c>
      <c r="AU100" s="24" t="s">
        <v>82</v>
      </c>
      <c r="AY100" s="24" t="s">
        <v>140</v>
      </c>
      <c r="BE100" s="203">
        <f t="shared" si="4"/>
        <v>0</v>
      </c>
      <c r="BF100" s="203">
        <f t="shared" si="5"/>
        <v>0</v>
      </c>
      <c r="BG100" s="203">
        <f t="shared" si="6"/>
        <v>0</v>
      </c>
      <c r="BH100" s="203">
        <f t="shared" si="7"/>
        <v>0</v>
      </c>
      <c r="BI100" s="203">
        <f t="shared" si="8"/>
        <v>0</v>
      </c>
      <c r="BJ100" s="24" t="s">
        <v>80</v>
      </c>
      <c r="BK100" s="203">
        <f t="shared" si="9"/>
        <v>0</v>
      </c>
      <c r="BL100" s="24" t="s">
        <v>467</v>
      </c>
      <c r="BM100" s="24" t="s">
        <v>1179</v>
      </c>
    </row>
    <row r="101" spans="2:65" s="1" customFormat="1" ht="16.5" customHeight="1">
      <c r="B101" s="41"/>
      <c r="C101" s="237" t="s">
        <v>238</v>
      </c>
      <c r="D101" s="237" t="s">
        <v>290</v>
      </c>
      <c r="E101" s="238" t="s">
        <v>1180</v>
      </c>
      <c r="F101" s="239" t="s">
        <v>1181</v>
      </c>
      <c r="G101" s="240" t="s">
        <v>21</v>
      </c>
      <c r="H101" s="241">
        <v>1</v>
      </c>
      <c r="I101" s="242"/>
      <c r="J101" s="243">
        <f t="shared" si="0"/>
        <v>0</v>
      </c>
      <c r="K101" s="239" t="s">
        <v>21</v>
      </c>
      <c r="L101" s="244"/>
      <c r="M101" s="245" t="s">
        <v>21</v>
      </c>
      <c r="N101" s="246" t="s">
        <v>43</v>
      </c>
      <c r="O101" s="42"/>
      <c r="P101" s="201">
        <f t="shared" si="1"/>
        <v>0</v>
      </c>
      <c r="Q101" s="201">
        <v>0</v>
      </c>
      <c r="R101" s="201">
        <f t="shared" si="2"/>
        <v>0</v>
      </c>
      <c r="S101" s="201">
        <v>0</v>
      </c>
      <c r="T101" s="202">
        <f t="shared" si="3"/>
        <v>0</v>
      </c>
      <c r="AR101" s="24" t="s">
        <v>892</v>
      </c>
      <c r="AT101" s="24" t="s">
        <v>290</v>
      </c>
      <c r="AU101" s="24" t="s">
        <v>82</v>
      </c>
      <c r="AY101" s="24" t="s">
        <v>140</v>
      </c>
      <c r="BE101" s="203">
        <f t="shared" si="4"/>
        <v>0</v>
      </c>
      <c r="BF101" s="203">
        <f t="shared" si="5"/>
        <v>0</v>
      </c>
      <c r="BG101" s="203">
        <f t="shared" si="6"/>
        <v>0</v>
      </c>
      <c r="BH101" s="203">
        <f t="shared" si="7"/>
        <v>0</v>
      </c>
      <c r="BI101" s="203">
        <f t="shared" si="8"/>
        <v>0</v>
      </c>
      <c r="BJ101" s="24" t="s">
        <v>80</v>
      </c>
      <c r="BK101" s="203">
        <f t="shared" si="9"/>
        <v>0</v>
      </c>
      <c r="BL101" s="24" t="s">
        <v>892</v>
      </c>
      <c r="BM101" s="24" t="s">
        <v>1182</v>
      </c>
    </row>
    <row r="102" spans="2:65" s="1" customFormat="1" ht="16.5" customHeight="1">
      <c r="B102" s="41"/>
      <c r="C102" s="192" t="s">
        <v>244</v>
      </c>
      <c r="D102" s="192" t="s">
        <v>143</v>
      </c>
      <c r="E102" s="193" t="s">
        <v>1183</v>
      </c>
      <c r="F102" s="194" t="s">
        <v>1184</v>
      </c>
      <c r="G102" s="195" t="s">
        <v>250</v>
      </c>
      <c r="H102" s="196">
        <v>3</v>
      </c>
      <c r="I102" s="197"/>
      <c r="J102" s="198">
        <f t="shared" si="0"/>
        <v>0</v>
      </c>
      <c r="K102" s="194" t="s">
        <v>21</v>
      </c>
      <c r="L102" s="61"/>
      <c r="M102" s="199" t="s">
        <v>21</v>
      </c>
      <c r="N102" s="200" t="s">
        <v>43</v>
      </c>
      <c r="O102" s="42"/>
      <c r="P102" s="201">
        <f t="shared" si="1"/>
        <v>0</v>
      </c>
      <c r="Q102" s="201">
        <v>0</v>
      </c>
      <c r="R102" s="201">
        <f t="shared" si="2"/>
        <v>0</v>
      </c>
      <c r="S102" s="201">
        <v>0</v>
      </c>
      <c r="T102" s="202">
        <f t="shared" si="3"/>
        <v>0</v>
      </c>
      <c r="AR102" s="24" t="s">
        <v>467</v>
      </c>
      <c r="AT102" s="24" t="s">
        <v>143</v>
      </c>
      <c r="AU102" s="24" t="s">
        <v>82</v>
      </c>
      <c r="AY102" s="24" t="s">
        <v>140</v>
      </c>
      <c r="BE102" s="203">
        <f t="shared" si="4"/>
        <v>0</v>
      </c>
      <c r="BF102" s="203">
        <f t="shared" si="5"/>
        <v>0</v>
      </c>
      <c r="BG102" s="203">
        <f t="shared" si="6"/>
        <v>0</v>
      </c>
      <c r="BH102" s="203">
        <f t="shared" si="7"/>
        <v>0</v>
      </c>
      <c r="BI102" s="203">
        <f t="shared" si="8"/>
        <v>0</v>
      </c>
      <c r="BJ102" s="24" t="s">
        <v>80</v>
      </c>
      <c r="BK102" s="203">
        <f t="shared" si="9"/>
        <v>0</v>
      </c>
      <c r="BL102" s="24" t="s">
        <v>467</v>
      </c>
      <c r="BM102" s="24" t="s">
        <v>1185</v>
      </c>
    </row>
    <row r="103" spans="2:65" s="1" customFormat="1" ht="16.5" customHeight="1">
      <c r="B103" s="41"/>
      <c r="C103" s="237" t="s">
        <v>9</v>
      </c>
      <c r="D103" s="237" t="s">
        <v>290</v>
      </c>
      <c r="E103" s="238" t="s">
        <v>1186</v>
      </c>
      <c r="F103" s="239" t="s">
        <v>1187</v>
      </c>
      <c r="G103" s="240" t="s">
        <v>21</v>
      </c>
      <c r="H103" s="241">
        <v>3</v>
      </c>
      <c r="I103" s="242"/>
      <c r="J103" s="243">
        <f t="shared" si="0"/>
        <v>0</v>
      </c>
      <c r="K103" s="239" t="s">
        <v>21</v>
      </c>
      <c r="L103" s="244"/>
      <c r="M103" s="245" t="s">
        <v>21</v>
      </c>
      <c r="N103" s="246" t="s">
        <v>43</v>
      </c>
      <c r="O103" s="42"/>
      <c r="P103" s="201">
        <f t="shared" si="1"/>
        <v>0</v>
      </c>
      <c r="Q103" s="201">
        <v>0</v>
      </c>
      <c r="R103" s="201">
        <f t="shared" si="2"/>
        <v>0</v>
      </c>
      <c r="S103" s="201">
        <v>0</v>
      </c>
      <c r="T103" s="202">
        <f t="shared" si="3"/>
        <v>0</v>
      </c>
      <c r="AR103" s="24" t="s">
        <v>892</v>
      </c>
      <c r="AT103" s="24" t="s">
        <v>290</v>
      </c>
      <c r="AU103" s="24" t="s">
        <v>82</v>
      </c>
      <c r="AY103" s="24" t="s">
        <v>140</v>
      </c>
      <c r="BE103" s="203">
        <f t="shared" si="4"/>
        <v>0</v>
      </c>
      <c r="BF103" s="203">
        <f t="shared" si="5"/>
        <v>0</v>
      </c>
      <c r="BG103" s="203">
        <f t="shared" si="6"/>
        <v>0</v>
      </c>
      <c r="BH103" s="203">
        <f t="shared" si="7"/>
        <v>0</v>
      </c>
      <c r="BI103" s="203">
        <f t="shared" si="8"/>
        <v>0</v>
      </c>
      <c r="BJ103" s="24" t="s">
        <v>80</v>
      </c>
      <c r="BK103" s="203">
        <f t="shared" si="9"/>
        <v>0</v>
      </c>
      <c r="BL103" s="24" t="s">
        <v>892</v>
      </c>
      <c r="BM103" s="24" t="s">
        <v>1188</v>
      </c>
    </row>
    <row r="104" spans="2:65" s="1" customFormat="1" ht="16.5" customHeight="1">
      <c r="B104" s="41"/>
      <c r="C104" s="192" t="s">
        <v>254</v>
      </c>
      <c r="D104" s="192" t="s">
        <v>143</v>
      </c>
      <c r="E104" s="193" t="s">
        <v>1189</v>
      </c>
      <c r="F104" s="194" t="s">
        <v>1190</v>
      </c>
      <c r="G104" s="195" t="s">
        <v>250</v>
      </c>
      <c r="H104" s="196">
        <v>14</v>
      </c>
      <c r="I104" s="197"/>
      <c r="J104" s="198">
        <f t="shared" si="0"/>
        <v>0</v>
      </c>
      <c r="K104" s="194" t="s">
        <v>21</v>
      </c>
      <c r="L104" s="61"/>
      <c r="M104" s="199" t="s">
        <v>21</v>
      </c>
      <c r="N104" s="200" t="s">
        <v>43</v>
      </c>
      <c r="O104" s="42"/>
      <c r="P104" s="201">
        <f t="shared" si="1"/>
        <v>0</v>
      </c>
      <c r="Q104" s="201">
        <v>0</v>
      </c>
      <c r="R104" s="201">
        <f t="shared" si="2"/>
        <v>0</v>
      </c>
      <c r="S104" s="201">
        <v>0</v>
      </c>
      <c r="T104" s="202">
        <f t="shared" si="3"/>
        <v>0</v>
      </c>
      <c r="AR104" s="24" t="s">
        <v>467</v>
      </c>
      <c r="AT104" s="24" t="s">
        <v>143</v>
      </c>
      <c r="AU104" s="24" t="s">
        <v>82</v>
      </c>
      <c r="AY104" s="24" t="s">
        <v>140</v>
      </c>
      <c r="BE104" s="203">
        <f t="shared" si="4"/>
        <v>0</v>
      </c>
      <c r="BF104" s="203">
        <f t="shared" si="5"/>
        <v>0</v>
      </c>
      <c r="BG104" s="203">
        <f t="shared" si="6"/>
        <v>0</v>
      </c>
      <c r="BH104" s="203">
        <f t="shared" si="7"/>
        <v>0</v>
      </c>
      <c r="BI104" s="203">
        <f t="shared" si="8"/>
        <v>0</v>
      </c>
      <c r="BJ104" s="24" t="s">
        <v>80</v>
      </c>
      <c r="BK104" s="203">
        <f t="shared" si="9"/>
        <v>0</v>
      </c>
      <c r="BL104" s="24" t="s">
        <v>467</v>
      </c>
      <c r="BM104" s="24" t="s">
        <v>1191</v>
      </c>
    </row>
    <row r="105" spans="2:65" s="1" customFormat="1" ht="16.5" customHeight="1">
      <c r="B105" s="41"/>
      <c r="C105" s="237" t="s">
        <v>260</v>
      </c>
      <c r="D105" s="237" t="s">
        <v>290</v>
      </c>
      <c r="E105" s="238" t="s">
        <v>1192</v>
      </c>
      <c r="F105" s="239" t="s">
        <v>1193</v>
      </c>
      <c r="G105" s="240" t="s">
        <v>250</v>
      </c>
      <c r="H105" s="241">
        <v>14</v>
      </c>
      <c r="I105" s="242"/>
      <c r="J105" s="243">
        <f t="shared" si="0"/>
        <v>0</v>
      </c>
      <c r="K105" s="239" t="s">
        <v>21</v>
      </c>
      <c r="L105" s="244"/>
      <c r="M105" s="245" t="s">
        <v>21</v>
      </c>
      <c r="N105" s="246" t="s">
        <v>43</v>
      </c>
      <c r="O105" s="42"/>
      <c r="P105" s="201">
        <f t="shared" si="1"/>
        <v>0</v>
      </c>
      <c r="Q105" s="201">
        <v>0</v>
      </c>
      <c r="R105" s="201">
        <f t="shared" si="2"/>
        <v>0</v>
      </c>
      <c r="S105" s="201">
        <v>0</v>
      </c>
      <c r="T105" s="202">
        <f t="shared" si="3"/>
        <v>0</v>
      </c>
      <c r="AR105" s="24" t="s">
        <v>892</v>
      </c>
      <c r="AT105" s="24" t="s">
        <v>290</v>
      </c>
      <c r="AU105" s="24" t="s">
        <v>82</v>
      </c>
      <c r="AY105" s="24" t="s">
        <v>140</v>
      </c>
      <c r="BE105" s="203">
        <f t="shared" si="4"/>
        <v>0</v>
      </c>
      <c r="BF105" s="203">
        <f t="shared" si="5"/>
        <v>0</v>
      </c>
      <c r="BG105" s="203">
        <f t="shared" si="6"/>
        <v>0</v>
      </c>
      <c r="BH105" s="203">
        <f t="shared" si="7"/>
        <v>0</v>
      </c>
      <c r="BI105" s="203">
        <f t="shared" si="8"/>
        <v>0</v>
      </c>
      <c r="BJ105" s="24" t="s">
        <v>80</v>
      </c>
      <c r="BK105" s="203">
        <f t="shared" si="9"/>
        <v>0</v>
      </c>
      <c r="BL105" s="24" t="s">
        <v>892</v>
      </c>
      <c r="BM105" s="24" t="s">
        <v>1194</v>
      </c>
    </row>
    <row r="106" spans="2:65" s="1" customFormat="1" ht="16.5" customHeight="1">
      <c r="B106" s="41"/>
      <c r="C106" s="192" t="s">
        <v>270</v>
      </c>
      <c r="D106" s="192" t="s">
        <v>143</v>
      </c>
      <c r="E106" s="193" t="s">
        <v>1195</v>
      </c>
      <c r="F106" s="194" t="s">
        <v>1196</v>
      </c>
      <c r="G106" s="195" t="s">
        <v>250</v>
      </c>
      <c r="H106" s="196">
        <v>3</v>
      </c>
      <c r="I106" s="197"/>
      <c r="J106" s="198">
        <f t="shared" si="0"/>
        <v>0</v>
      </c>
      <c r="K106" s="194" t="s">
        <v>21</v>
      </c>
      <c r="L106" s="61"/>
      <c r="M106" s="199" t="s">
        <v>21</v>
      </c>
      <c r="N106" s="200" t="s">
        <v>43</v>
      </c>
      <c r="O106" s="42"/>
      <c r="P106" s="201">
        <f t="shared" si="1"/>
        <v>0</v>
      </c>
      <c r="Q106" s="201">
        <v>0</v>
      </c>
      <c r="R106" s="201">
        <f t="shared" si="2"/>
        <v>0</v>
      </c>
      <c r="S106" s="201">
        <v>0</v>
      </c>
      <c r="T106" s="202">
        <f t="shared" si="3"/>
        <v>0</v>
      </c>
      <c r="AR106" s="24" t="s">
        <v>467</v>
      </c>
      <c r="AT106" s="24" t="s">
        <v>143</v>
      </c>
      <c r="AU106" s="24" t="s">
        <v>82</v>
      </c>
      <c r="AY106" s="24" t="s">
        <v>140</v>
      </c>
      <c r="BE106" s="203">
        <f t="shared" si="4"/>
        <v>0</v>
      </c>
      <c r="BF106" s="203">
        <f t="shared" si="5"/>
        <v>0</v>
      </c>
      <c r="BG106" s="203">
        <f t="shared" si="6"/>
        <v>0</v>
      </c>
      <c r="BH106" s="203">
        <f t="shared" si="7"/>
        <v>0</v>
      </c>
      <c r="BI106" s="203">
        <f t="shared" si="8"/>
        <v>0</v>
      </c>
      <c r="BJ106" s="24" t="s">
        <v>80</v>
      </c>
      <c r="BK106" s="203">
        <f t="shared" si="9"/>
        <v>0</v>
      </c>
      <c r="BL106" s="24" t="s">
        <v>467</v>
      </c>
      <c r="BM106" s="24" t="s">
        <v>1197</v>
      </c>
    </row>
    <row r="107" spans="2:65" s="1" customFormat="1" ht="16.5" customHeight="1">
      <c r="B107" s="41"/>
      <c r="C107" s="237" t="s">
        <v>274</v>
      </c>
      <c r="D107" s="237" t="s">
        <v>290</v>
      </c>
      <c r="E107" s="238" t="s">
        <v>1198</v>
      </c>
      <c r="F107" s="239" t="s">
        <v>1199</v>
      </c>
      <c r="G107" s="240" t="s">
        <v>250</v>
      </c>
      <c r="H107" s="241">
        <v>2</v>
      </c>
      <c r="I107" s="242"/>
      <c r="J107" s="243">
        <f t="shared" si="0"/>
        <v>0</v>
      </c>
      <c r="K107" s="239" t="s">
        <v>21</v>
      </c>
      <c r="L107" s="244"/>
      <c r="M107" s="245" t="s">
        <v>21</v>
      </c>
      <c r="N107" s="246" t="s">
        <v>43</v>
      </c>
      <c r="O107" s="42"/>
      <c r="P107" s="201">
        <f t="shared" si="1"/>
        <v>0</v>
      </c>
      <c r="Q107" s="201">
        <v>0</v>
      </c>
      <c r="R107" s="201">
        <f t="shared" si="2"/>
        <v>0</v>
      </c>
      <c r="S107" s="201">
        <v>0</v>
      </c>
      <c r="T107" s="202">
        <f t="shared" si="3"/>
        <v>0</v>
      </c>
      <c r="AR107" s="24" t="s">
        <v>1200</v>
      </c>
      <c r="AT107" s="24" t="s">
        <v>290</v>
      </c>
      <c r="AU107" s="24" t="s">
        <v>82</v>
      </c>
      <c r="AY107" s="24" t="s">
        <v>140</v>
      </c>
      <c r="BE107" s="203">
        <f t="shared" si="4"/>
        <v>0</v>
      </c>
      <c r="BF107" s="203">
        <f t="shared" si="5"/>
        <v>0</v>
      </c>
      <c r="BG107" s="203">
        <f t="shared" si="6"/>
        <v>0</v>
      </c>
      <c r="BH107" s="203">
        <f t="shared" si="7"/>
        <v>0</v>
      </c>
      <c r="BI107" s="203">
        <f t="shared" si="8"/>
        <v>0</v>
      </c>
      <c r="BJ107" s="24" t="s">
        <v>80</v>
      </c>
      <c r="BK107" s="203">
        <f t="shared" si="9"/>
        <v>0</v>
      </c>
      <c r="BL107" s="24" t="s">
        <v>467</v>
      </c>
      <c r="BM107" s="24" t="s">
        <v>1201</v>
      </c>
    </row>
    <row r="108" spans="2:65" s="1" customFormat="1" ht="16.5" customHeight="1">
      <c r="B108" s="41"/>
      <c r="C108" s="237" t="s">
        <v>279</v>
      </c>
      <c r="D108" s="237" t="s">
        <v>290</v>
      </c>
      <c r="E108" s="238" t="s">
        <v>1202</v>
      </c>
      <c r="F108" s="239" t="s">
        <v>1203</v>
      </c>
      <c r="G108" s="240" t="s">
        <v>21</v>
      </c>
      <c r="H108" s="241">
        <v>1</v>
      </c>
      <c r="I108" s="242"/>
      <c r="J108" s="243">
        <f t="shared" si="0"/>
        <v>0</v>
      </c>
      <c r="K108" s="239" t="s">
        <v>21</v>
      </c>
      <c r="L108" s="244"/>
      <c r="M108" s="245" t="s">
        <v>21</v>
      </c>
      <c r="N108" s="246" t="s">
        <v>43</v>
      </c>
      <c r="O108" s="42"/>
      <c r="P108" s="201">
        <f t="shared" si="1"/>
        <v>0</v>
      </c>
      <c r="Q108" s="201">
        <v>0</v>
      </c>
      <c r="R108" s="201">
        <f t="shared" si="2"/>
        <v>0</v>
      </c>
      <c r="S108" s="201">
        <v>0</v>
      </c>
      <c r="T108" s="202">
        <f t="shared" si="3"/>
        <v>0</v>
      </c>
      <c r="AR108" s="24" t="s">
        <v>892</v>
      </c>
      <c r="AT108" s="24" t="s">
        <v>290</v>
      </c>
      <c r="AU108" s="24" t="s">
        <v>82</v>
      </c>
      <c r="AY108" s="24" t="s">
        <v>140</v>
      </c>
      <c r="BE108" s="203">
        <f t="shared" si="4"/>
        <v>0</v>
      </c>
      <c r="BF108" s="203">
        <f t="shared" si="5"/>
        <v>0</v>
      </c>
      <c r="BG108" s="203">
        <f t="shared" si="6"/>
        <v>0</v>
      </c>
      <c r="BH108" s="203">
        <f t="shared" si="7"/>
        <v>0</v>
      </c>
      <c r="BI108" s="203">
        <f t="shared" si="8"/>
        <v>0</v>
      </c>
      <c r="BJ108" s="24" t="s">
        <v>80</v>
      </c>
      <c r="BK108" s="203">
        <f t="shared" si="9"/>
        <v>0</v>
      </c>
      <c r="BL108" s="24" t="s">
        <v>892</v>
      </c>
      <c r="BM108" s="24" t="s">
        <v>1204</v>
      </c>
    </row>
    <row r="109" spans="2:65" s="1" customFormat="1" ht="25.5" customHeight="1">
      <c r="B109" s="41"/>
      <c r="C109" s="192" t="s">
        <v>285</v>
      </c>
      <c r="D109" s="192" t="s">
        <v>143</v>
      </c>
      <c r="E109" s="193" t="s">
        <v>1205</v>
      </c>
      <c r="F109" s="194" t="s">
        <v>1206</v>
      </c>
      <c r="G109" s="195" t="s">
        <v>191</v>
      </c>
      <c r="H109" s="196">
        <v>120</v>
      </c>
      <c r="I109" s="197"/>
      <c r="J109" s="198">
        <f t="shared" si="0"/>
        <v>0</v>
      </c>
      <c r="K109" s="194" t="s">
        <v>21</v>
      </c>
      <c r="L109" s="61"/>
      <c r="M109" s="199" t="s">
        <v>21</v>
      </c>
      <c r="N109" s="200" t="s">
        <v>43</v>
      </c>
      <c r="O109" s="42"/>
      <c r="P109" s="201">
        <f t="shared" si="1"/>
        <v>0</v>
      </c>
      <c r="Q109" s="201">
        <v>0</v>
      </c>
      <c r="R109" s="201">
        <f t="shared" si="2"/>
        <v>0</v>
      </c>
      <c r="S109" s="201">
        <v>0</v>
      </c>
      <c r="T109" s="202">
        <f t="shared" si="3"/>
        <v>0</v>
      </c>
      <c r="AR109" s="24" t="s">
        <v>467</v>
      </c>
      <c r="AT109" s="24" t="s">
        <v>143</v>
      </c>
      <c r="AU109" s="24" t="s">
        <v>82</v>
      </c>
      <c r="AY109" s="24" t="s">
        <v>140</v>
      </c>
      <c r="BE109" s="203">
        <f t="shared" si="4"/>
        <v>0</v>
      </c>
      <c r="BF109" s="203">
        <f t="shared" si="5"/>
        <v>0</v>
      </c>
      <c r="BG109" s="203">
        <f t="shared" si="6"/>
        <v>0</v>
      </c>
      <c r="BH109" s="203">
        <f t="shared" si="7"/>
        <v>0</v>
      </c>
      <c r="BI109" s="203">
        <f t="shared" si="8"/>
        <v>0</v>
      </c>
      <c r="BJ109" s="24" t="s">
        <v>80</v>
      </c>
      <c r="BK109" s="203">
        <f t="shared" si="9"/>
        <v>0</v>
      </c>
      <c r="BL109" s="24" t="s">
        <v>467</v>
      </c>
      <c r="BM109" s="24" t="s">
        <v>1207</v>
      </c>
    </row>
    <row r="110" spans="2:65" s="1" customFormat="1" ht="16.5" customHeight="1">
      <c r="B110" s="41"/>
      <c r="C110" s="237" t="s">
        <v>289</v>
      </c>
      <c r="D110" s="237" t="s">
        <v>290</v>
      </c>
      <c r="E110" s="238" t="s">
        <v>1208</v>
      </c>
      <c r="F110" s="239" t="s">
        <v>1209</v>
      </c>
      <c r="G110" s="240" t="s">
        <v>191</v>
      </c>
      <c r="H110" s="241">
        <v>120</v>
      </c>
      <c r="I110" s="242"/>
      <c r="J110" s="243">
        <f t="shared" si="0"/>
        <v>0</v>
      </c>
      <c r="K110" s="239" t="s">
        <v>21</v>
      </c>
      <c r="L110" s="244"/>
      <c r="M110" s="245" t="s">
        <v>21</v>
      </c>
      <c r="N110" s="246" t="s">
        <v>43</v>
      </c>
      <c r="O110" s="42"/>
      <c r="P110" s="201">
        <f t="shared" si="1"/>
        <v>0</v>
      </c>
      <c r="Q110" s="201">
        <v>1.2999999999999999E-4</v>
      </c>
      <c r="R110" s="201">
        <f t="shared" si="2"/>
        <v>1.5599999999999999E-2</v>
      </c>
      <c r="S110" s="201">
        <v>0</v>
      </c>
      <c r="T110" s="202">
        <f t="shared" si="3"/>
        <v>0</v>
      </c>
      <c r="AR110" s="24" t="s">
        <v>892</v>
      </c>
      <c r="AT110" s="24" t="s">
        <v>290</v>
      </c>
      <c r="AU110" s="24" t="s">
        <v>82</v>
      </c>
      <c r="AY110" s="24" t="s">
        <v>140</v>
      </c>
      <c r="BE110" s="203">
        <f t="shared" si="4"/>
        <v>0</v>
      </c>
      <c r="BF110" s="203">
        <f t="shared" si="5"/>
        <v>0</v>
      </c>
      <c r="BG110" s="203">
        <f t="shared" si="6"/>
        <v>0</v>
      </c>
      <c r="BH110" s="203">
        <f t="shared" si="7"/>
        <v>0</v>
      </c>
      <c r="BI110" s="203">
        <f t="shared" si="8"/>
        <v>0</v>
      </c>
      <c r="BJ110" s="24" t="s">
        <v>80</v>
      </c>
      <c r="BK110" s="203">
        <f t="shared" si="9"/>
        <v>0</v>
      </c>
      <c r="BL110" s="24" t="s">
        <v>892</v>
      </c>
      <c r="BM110" s="24" t="s">
        <v>1210</v>
      </c>
    </row>
    <row r="111" spans="2:65" s="1" customFormat="1" ht="25.5" customHeight="1">
      <c r="B111" s="41"/>
      <c r="C111" s="192" t="s">
        <v>294</v>
      </c>
      <c r="D111" s="192" t="s">
        <v>143</v>
      </c>
      <c r="E111" s="193" t="s">
        <v>1211</v>
      </c>
      <c r="F111" s="194" t="s">
        <v>1212</v>
      </c>
      <c r="G111" s="195" t="s">
        <v>191</v>
      </c>
      <c r="H111" s="196">
        <v>30</v>
      </c>
      <c r="I111" s="197"/>
      <c r="J111" s="198">
        <f t="shared" si="0"/>
        <v>0</v>
      </c>
      <c r="K111" s="194" t="s">
        <v>21</v>
      </c>
      <c r="L111" s="61"/>
      <c r="M111" s="199" t="s">
        <v>21</v>
      </c>
      <c r="N111" s="200" t="s">
        <v>43</v>
      </c>
      <c r="O111" s="42"/>
      <c r="P111" s="201">
        <f t="shared" si="1"/>
        <v>0</v>
      </c>
      <c r="Q111" s="201">
        <v>0</v>
      </c>
      <c r="R111" s="201">
        <f t="shared" si="2"/>
        <v>0</v>
      </c>
      <c r="S111" s="201">
        <v>0</v>
      </c>
      <c r="T111" s="202">
        <f t="shared" si="3"/>
        <v>0</v>
      </c>
      <c r="AR111" s="24" t="s">
        <v>467</v>
      </c>
      <c r="AT111" s="24" t="s">
        <v>143</v>
      </c>
      <c r="AU111" s="24" t="s">
        <v>82</v>
      </c>
      <c r="AY111" s="24" t="s">
        <v>140</v>
      </c>
      <c r="BE111" s="203">
        <f t="shared" si="4"/>
        <v>0</v>
      </c>
      <c r="BF111" s="203">
        <f t="shared" si="5"/>
        <v>0</v>
      </c>
      <c r="BG111" s="203">
        <f t="shared" si="6"/>
        <v>0</v>
      </c>
      <c r="BH111" s="203">
        <f t="shared" si="7"/>
        <v>0</v>
      </c>
      <c r="BI111" s="203">
        <f t="shared" si="8"/>
        <v>0</v>
      </c>
      <c r="BJ111" s="24" t="s">
        <v>80</v>
      </c>
      <c r="BK111" s="203">
        <f t="shared" si="9"/>
        <v>0</v>
      </c>
      <c r="BL111" s="24" t="s">
        <v>467</v>
      </c>
      <c r="BM111" s="24" t="s">
        <v>1213</v>
      </c>
    </row>
    <row r="112" spans="2:65" s="1" customFormat="1" ht="16.5" customHeight="1">
      <c r="B112" s="41"/>
      <c r="C112" s="237" t="s">
        <v>298</v>
      </c>
      <c r="D112" s="237" t="s">
        <v>290</v>
      </c>
      <c r="E112" s="238" t="s">
        <v>1214</v>
      </c>
      <c r="F112" s="239" t="s">
        <v>1215</v>
      </c>
      <c r="G112" s="240" t="s">
        <v>191</v>
      </c>
      <c r="H112" s="241">
        <v>30</v>
      </c>
      <c r="I112" s="242"/>
      <c r="J112" s="243">
        <f t="shared" si="0"/>
        <v>0</v>
      </c>
      <c r="K112" s="239" t="s">
        <v>21</v>
      </c>
      <c r="L112" s="244"/>
      <c r="M112" s="245" t="s">
        <v>21</v>
      </c>
      <c r="N112" s="246" t="s">
        <v>43</v>
      </c>
      <c r="O112" s="42"/>
      <c r="P112" s="201">
        <f t="shared" si="1"/>
        <v>0</v>
      </c>
      <c r="Q112" s="201">
        <v>1.8000000000000001E-4</v>
      </c>
      <c r="R112" s="201">
        <f t="shared" si="2"/>
        <v>5.4000000000000003E-3</v>
      </c>
      <c r="S112" s="201">
        <v>0</v>
      </c>
      <c r="T112" s="202">
        <f t="shared" si="3"/>
        <v>0</v>
      </c>
      <c r="AR112" s="24" t="s">
        <v>892</v>
      </c>
      <c r="AT112" s="24" t="s">
        <v>290</v>
      </c>
      <c r="AU112" s="24" t="s">
        <v>82</v>
      </c>
      <c r="AY112" s="24" t="s">
        <v>140</v>
      </c>
      <c r="BE112" s="203">
        <f t="shared" si="4"/>
        <v>0</v>
      </c>
      <c r="BF112" s="203">
        <f t="shared" si="5"/>
        <v>0</v>
      </c>
      <c r="BG112" s="203">
        <f t="shared" si="6"/>
        <v>0</v>
      </c>
      <c r="BH112" s="203">
        <f t="shared" si="7"/>
        <v>0</v>
      </c>
      <c r="BI112" s="203">
        <f t="shared" si="8"/>
        <v>0</v>
      </c>
      <c r="BJ112" s="24" t="s">
        <v>80</v>
      </c>
      <c r="BK112" s="203">
        <f t="shared" si="9"/>
        <v>0</v>
      </c>
      <c r="BL112" s="24" t="s">
        <v>892</v>
      </c>
      <c r="BM112" s="24" t="s">
        <v>1216</v>
      </c>
    </row>
    <row r="113" spans="2:65" s="1" customFormat="1" ht="25.5" customHeight="1">
      <c r="B113" s="41"/>
      <c r="C113" s="192" t="s">
        <v>302</v>
      </c>
      <c r="D113" s="192" t="s">
        <v>143</v>
      </c>
      <c r="E113" s="193" t="s">
        <v>1217</v>
      </c>
      <c r="F113" s="194" t="s">
        <v>1218</v>
      </c>
      <c r="G113" s="195" t="s">
        <v>191</v>
      </c>
      <c r="H113" s="196">
        <v>8</v>
      </c>
      <c r="I113" s="197"/>
      <c r="J113" s="198">
        <f t="shared" si="0"/>
        <v>0</v>
      </c>
      <c r="K113" s="194" t="s">
        <v>21</v>
      </c>
      <c r="L113" s="61"/>
      <c r="M113" s="199" t="s">
        <v>21</v>
      </c>
      <c r="N113" s="200" t="s">
        <v>43</v>
      </c>
      <c r="O113" s="42"/>
      <c r="P113" s="201">
        <f t="shared" si="1"/>
        <v>0</v>
      </c>
      <c r="Q113" s="201">
        <v>0</v>
      </c>
      <c r="R113" s="201">
        <f t="shared" si="2"/>
        <v>0</v>
      </c>
      <c r="S113" s="201">
        <v>0</v>
      </c>
      <c r="T113" s="202">
        <f t="shared" si="3"/>
        <v>0</v>
      </c>
      <c r="AR113" s="24" t="s">
        <v>467</v>
      </c>
      <c r="AT113" s="24" t="s">
        <v>143</v>
      </c>
      <c r="AU113" s="24" t="s">
        <v>82</v>
      </c>
      <c r="AY113" s="24" t="s">
        <v>140</v>
      </c>
      <c r="BE113" s="203">
        <f t="shared" si="4"/>
        <v>0</v>
      </c>
      <c r="BF113" s="203">
        <f t="shared" si="5"/>
        <v>0</v>
      </c>
      <c r="BG113" s="203">
        <f t="shared" si="6"/>
        <v>0</v>
      </c>
      <c r="BH113" s="203">
        <f t="shared" si="7"/>
        <v>0</v>
      </c>
      <c r="BI113" s="203">
        <f t="shared" si="8"/>
        <v>0</v>
      </c>
      <c r="BJ113" s="24" t="s">
        <v>80</v>
      </c>
      <c r="BK113" s="203">
        <f t="shared" si="9"/>
        <v>0</v>
      </c>
      <c r="BL113" s="24" t="s">
        <v>467</v>
      </c>
      <c r="BM113" s="24" t="s">
        <v>1219</v>
      </c>
    </row>
    <row r="114" spans="2:65" s="1" customFormat="1" ht="16.5" customHeight="1">
      <c r="B114" s="41"/>
      <c r="C114" s="237" t="s">
        <v>307</v>
      </c>
      <c r="D114" s="237" t="s">
        <v>290</v>
      </c>
      <c r="E114" s="238" t="s">
        <v>1220</v>
      </c>
      <c r="F114" s="239" t="s">
        <v>1221</v>
      </c>
      <c r="G114" s="240" t="s">
        <v>191</v>
      </c>
      <c r="H114" s="241">
        <v>8</v>
      </c>
      <c r="I114" s="242"/>
      <c r="J114" s="243">
        <f t="shared" si="0"/>
        <v>0</v>
      </c>
      <c r="K114" s="239" t="s">
        <v>21</v>
      </c>
      <c r="L114" s="244"/>
      <c r="M114" s="245" t="s">
        <v>21</v>
      </c>
      <c r="N114" s="246" t="s">
        <v>43</v>
      </c>
      <c r="O114" s="42"/>
      <c r="P114" s="201">
        <f t="shared" si="1"/>
        <v>0</v>
      </c>
      <c r="Q114" s="201">
        <v>1.8000000000000001E-4</v>
      </c>
      <c r="R114" s="201">
        <f t="shared" si="2"/>
        <v>1.4400000000000001E-3</v>
      </c>
      <c r="S114" s="201">
        <v>0</v>
      </c>
      <c r="T114" s="202">
        <f t="shared" si="3"/>
        <v>0</v>
      </c>
      <c r="AR114" s="24" t="s">
        <v>892</v>
      </c>
      <c r="AT114" s="24" t="s">
        <v>290</v>
      </c>
      <c r="AU114" s="24" t="s">
        <v>82</v>
      </c>
      <c r="AY114" s="24" t="s">
        <v>140</v>
      </c>
      <c r="BE114" s="203">
        <f t="shared" si="4"/>
        <v>0</v>
      </c>
      <c r="BF114" s="203">
        <f t="shared" si="5"/>
        <v>0</v>
      </c>
      <c r="BG114" s="203">
        <f t="shared" si="6"/>
        <v>0</v>
      </c>
      <c r="BH114" s="203">
        <f t="shared" si="7"/>
        <v>0</v>
      </c>
      <c r="BI114" s="203">
        <f t="shared" si="8"/>
        <v>0</v>
      </c>
      <c r="BJ114" s="24" t="s">
        <v>80</v>
      </c>
      <c r="BK114" s="203">
        <f t="shared" si="9"/>
        <v>0</v>
      </c>
      <c r="BL114" s="24" t="s">
        <v>892</v>
      </c>
      <c r="BM114" s="24" t="s">
        <v>1222</v>
      </c>
    </row>
    <row r="115" spans="2:65" s="1" customFormat="1" ht="25.5" customHeight="1">
      <c r="B115" s="41"/>
      <c r="C115" s="192" t="s">
        <v>312</v>
      </c>
      <c r="D115" s="192" t="s">
        <v>143</v>
      </c>
      <c r="E115" s="193" t="s">
        <v>1223</v>
      </c>
      <c r="F115" s="194" t="s">
        <v>1224</v>
      </c>
      <c r="G115" s="195" t="s">
        <v>191</v>
      </c>
      <c r="H115" s="196">
        <v>15</v>
      </c>
      <c r="I115" s="197"/>
      <c r="J115" s="198">
        <f t="shared" si="0"/>
        <v>0</v>
      </c>
      <c r="K115" s="194" t="s">
        <v>21</v>
      </c>
      <c r="L115" s="61"/>
      <c r="M115" s="199" t="s">
        <v>21</v>
      </c>
      <c r="N115" s="200" t="s">
        <v>43</v>
      </c>
      <c r="O115" s="42"/>
      <c r="P115" s="201">
        <f t="shared" si="1"/>
        <v>0</v>
      </c>
      <c r="Q115" s="201">
        <v>0</v>
      </c>
      <c r="R115" s="201">
        <f t="shared" si="2"/>
        <v>0</v>
      </c>
      <c r="S115" s="201">
        <v>0</v>
      </c>
      <c r="T115" s="202">
        <f t="shared" si="3"/>
        <v>0</v>
      </c>
      <c r="AR115" s="24" t="s">
        <v>467</v>
      </c>
      <c r="AT115" s="24" t="s">
        <v>143</v>
      </c>
      <c r="AU115" s="24" t="s">
        <v>82</v>
      </c>
      <c r="AY115" s="24" t="s">
        <v>140</v>
      </c>
      <c r="BE115" s="203">
        <f t="shared" si="4"/>
        <v>0</v>
      </c>
      <c r="BF115" s="203">
        <f t="shared" si="5"/>
        <v>0</v>
      </c>
      <c r="BG115" s="203">
        <f t="shared" si="6"/>
        <v>0</v>
      </c>
      <c r="BH115" s="203">
        <f t="shared" si="7"/>
        <v>0</v>
      </c>
      <c r="BI115" s="203">
        <f t="shared" si="8"/>
        <v>0</v>
      </c>
      <c r="BJ115" s="24" t="s">
        <v>80</v>
      </c>
      <c r="BK115" s="203">
        <f t="shared" si="9"/>
        <v>0</v>
      </c>
      <c r="BL115" s="24" t="s">
        <v>467</v>
      </c>
      <c r="BM115" s="24" t="s">
        <v>1225</v>
      </c>
    </row>
    <row r="116" spans="2:65" s="1" customFormat="1" ht="16.5" customHeight="1">
      <c r="B116" s="41"/>
      <c r="C116" s="237" t="s">
        <v>317</v>
      </c>
      <c r="D116" s="237" t="s">
        <v>290</v>
      </c>
      <c r="E116" s="238" t="s">
        <v>1226</v>
      </c>
      <c r="F116" s="239" t="s">
        <v>1227</v>
      </c>
      <c r="G116" s="240" t="s">
        <v>191</v>
      </c>
      <c r="H116" s="241">
        <v>15</v>
      </c>
      <c r="I116" s="242"/>
      <c r="J116" s="243">
        <f t="shared" si="0"/>
        <v>0</v>
      </c>
      <c r="K116" s="239" t="s">
        <v>21</v>
      </c>
      <c r="L116" s="244"/>
      <c r="M116" s="245" t="s">
        <v>21</v>
      </c>
      <c r="N116" s="246" t="s">
        <v>43</v>
      </c>
      <c r="O116" s="42"/>
      <c r="P116" s="201">
        <f t="shared" si="1"/>
        <v>0</v>
      </c>
      <c r="Q116" s="201">
        <v>3.8999999999999999E-4</v>
      </c>
      <c r="R116" s="201">
        <f t="shared" si="2"/>
        <v>5.8500000000000002E-3</v>
      </c>
      <c r="S116" s="201">
        <v>0</v>
      </c>
      <c r="T116" s="202">
        <f t="shared" si="3"/>
        <v>0</v>
      </c>
      <c r="AR116" s="24" t="s">
        <v>892</v>
      </c>
      <c r="AT116" s="24" t="s">
        <v>290</v>
      </c>
      <c r="AU116" s="24" t="s">
        <v>82</v>
      </c>
      <c r="AY116" s="24" t="s">
        <v>140</v>
      </c>
      <c r="BE116" s="203">
        <f t="shared" si="4"/>
        <v>0</v>
      </c>
      <c r="BF116" s="203">
        <f t="shared" si="5"/>
        <v>0</v>
      </c>
      <c r="BG116" s="203">
        <f t="shared" si="6"/>
        <v>0</v>
      </c>
      <c r="BH116" s="203">
        <f t="shared" si="7"/>
        <v>0</v>
      </c>
      <c r="BI116" s="203">
        <f t="shared" si="8"/>
        <v>0</v>
      </c>
      <c r="BJ116" s="24" t="s">
        <v>80</v>
      </c>
      <c r="BK116" s="203">
        <f t="shared" si="9"/>
        <v>0</v>
      </c>
      <c r="BL116" s="24" t="s">
        <v>892</v>
      </c>
      <c r="BM116" s="24" t="s">
        <v>1228</v>
      </c>
    </row>
    <row r="117" spans="2:65" s="10" customFormat="1" ht="29.85" customHeight="1">
      <c r="B117" s="176"/>
      <c r="C117" s="177"/>
      <c r="D117" s="178" t="s">
        <v>71</v>
      </c>
      <c r="E117" s="190" t="s">
        <v>1229</v>
      </c>
      <c r="F117" s="190" t="s">
        <v>1230</v>
      </c>
      <c r="G117" s="177"/>
      <c r="H117" s="177"/>
      <c r="I117" s="180"/>
      <c r="J117" s="191">
        <f>BK117</f>
        <v>0</v>
      </c>
      <c r="K117" s="177"/>
      <c r="L117" s="182"/>
      <c r="M117" s="183"/>
      <c r="N117" s="184"/>
      <c r="O117" s="184"/>
      <c r="P117" s="185">
        <f>SUM(P118:P121)</f>
        <v>0</v>
      </c>
      <c r="Q117" s="184"/>
      <c r="R117" s="185">
        <f>SUM(R118:R121)</f>
        <v>1.9299999999999999E-3</v>
      </c>
      <c r="S117" s="184"/>
      <c r="T117" s="186">
        <f>SUM(T118:T121)</f>
        <v>0</v>
      </c>
      <c r="AR117" s="187" t="s">
        <v>141</v>
      </c>
      <c r="AT117" s="188" t="s">
        <v>71</v>
      </c>
      <c r="AU117" s="188" t="s">
        <v>80</v>
      </c>
      <c r="AY117" s="187" t="s">
        <v>140</v>
      </c>
      <c r="BK117" s="189">
        <f>SUM(BK118:BK121)</f>
        <v>0</v>
      </c>
    </row>
    <row r="118" spans="2:65" s="1" customFormat="1" ht="25.5" customHeight="1">
      <c r="B118" s="41"/>
      <c r="C118" s="192" t="s">
        <v>324</v>
      </c>
      <c r="D118" s="192" t="s">
        <v>143</v>
      </c>
      <c r="E118" s="193" t="s">
        <v>1231</v>
      </c>
      <c r="F118" s="194" t="s">
        <v>1232</v>
      </c>
      <c r="G118" s="195" t="s">
        <v>250</v>
      </c>
      <c r="H118" s="196">
        <v>1</v>
      </c>
      <c r="I118" s="197"/>
      <c r="J118" s="198">
        <f>ROUND(I118*H118,2)</f>
        <v>0</v>
      </c>
      <c r="K118" s="194" t="s">
        <v>21</v>
      </c>
      <c r="L118" s="61"/>
      <c r="M118" s="199" t="s">
        <v>21</v>
      </c>
      <c r="N118" s="200" t="s">
        <v>43</v>
      </c>
      <c r="O118" s="42"/>
      <c r="P118" s="201">
        <f>O118*H118</f>
        <v>0</v>
      </c>
      <c r="Q118" s="201">
        <v>1.3699999999999999E-3</v>
      </c>
      <c r="R118" s="201">
        <f>Q118*H118</f>
        <v>1.3699999999999999E-3</v>
      </c>
      <c r="S118" s="201">
        <v>0</v>
      </c>
      <c r="T118" s="202">
        <f>S118*H118</f>
        <v>0</v>
      </c>
      <c r="AR118" s="24" t="s">
        <v>467</v>
      </c>
      <c r="AT118" s="24" t="s">
        <v>143</v>
      </c>
      <c r="AU118" s="24" t="s">
        <v>82</v>
      </c>
      <c r="AY118" s="24" t="s">
        <v>140</v>
      </c>
      <c r="BE118" s="203">
        <f>IF(N118="základní",J118,0)</f>
        <v>0</v>
      </c>
      <c r="BF118" s="203">
        <f>IF(N118="snížená",J118,0)</f>
        <v>0</v>
      </c>
      <c r="BG118" s="203">
        <f>IF(N118="zákl. přenesená",J118,0)</f>
        <v>0</v>
      </c>
      <c r="BH118" s="203">
        <f>IF(N118="sníž. přenesená",J118,0)</f>
        <v>0</v>
      </c>
      <c r="BI118" s="203">
        <f>IF(N118="nulová",J118,0)</f>
        <v>0</v>
      </c>
      <c r="BJ118" s="24" t="s">
        <v>80</v>
      </c>
      <c r="BK118" s="203">
        <f>ROUND(I118*H118,2)</f>
        <v>0</v>
      </c>
      <c r="BL118" s="24" t="s">
        <v>467</v>
      </c>
      <c r="BM118" s="24" t="s">
        <v>1233</v>
      </c>
    </row>
    <row r="119" spans="2:65" s="1" customFormat="1" ht="25.5" customHeight="1">
      <c r="B119" s="41"/>
      <c r="C119" s="192" t="s">
        <v>330</v>
      </c>
      <c r="D119" s="192" t="s">
        <v>143</v>
      </c>
      <c r="E119" s="193" t="s">
        <v>1234</v>
      </c>
      <c r="F119" s="194" t="s">
        <v>1235</v>
      </c>
      <c r="G119" s="195" t="s">
        <v>250</v>
      </c>
      <c r="H119" s="196">
        <v>7</v>
      </c>
      <c r="I119" s="197"/>
      <c r="J119" s="198">
        <f>ROUND(I119*H119,2)</f>
        <v>0</v>
      </c>
      <c r="K119" s="194" t="s">
        <v>21</v>
      </c>
      <c r="L119" s="61"/>
      <c r="M119" s="199" t="s">
        <v>21</v>
      </c>
      <c r="N119" s="200" t="s">
        <v>43</v>
      </c>
      <c r="O119" s="42"/>
      <c r="P119" s="201">
        <f>O119*H119</f>
        <v>0</v>
      </c>
      <c r="Q119" s="201">
        <v>8.0000000000000007E-5</v>
      </c>
      <c r="R119" s="201">
        <f>Q119*H119</f>
        <v>5.6000000000000006E-4</v>
      </c>
      <c r="S119" s="201">
        <v>0</v>
      </c>
      <c r="T119" s="202">
        <f>S119*H119</f>
        <v>0</v>
      </c>
      <c r="AR119" s="24" t="s">
        <v>467</v>
      </c>
      <c r="AT119" s="24" t="s">
        <v>143</v>
      </c>
      <c r="AU119" s="24" t="s">
        <v>82</v>
      </c>
      <c r="AY119" s="24" t="s">
        <v>140</v>
      </c>
      <c r="BE119" s="203">
        <f>IF(N119="základní",J119,0)</f>
        <v>0</v>
      </c>
      <c r="BF119" s="203">
        <f>IF(N119="snížená",J119,0)</f>
        <v>0</v>
      </c>
      <c r="BG119" s="203">
        <f>IF(N119="zákl. přenesená",J119,0)</f>
        <v>0</v>
      </c>
      <c r="BH119" s="203">
        <f>IF(N119="sníž. přenesená",J119,0)</f>
        <v>0</v>
      </c>
      <c r="BI119" s="203">
        <f>IF(N119="nulová",J119,0)</f>
        <v>0</v>
      </c>
      <c r="BJ119" s="24" t="s">
        <v>80</v>
      </c>
      <c r="BK119" s="203">
        <f>ROUND(I119*H119,2)</f>
        <v>0</v>
      </c>
      <c r="BL119" s="24" t="s">
        <v>467</v>
      </c>
      <c r="BM119" s="24" t="s">
        <v>1236</v>
      </c>
    </row>
    <row r="120" spans="2:65" s="1" customFormat="1" ht="25.5" customHeight="1">
      <c r="B120" s="41"/>
      <c r="C120" s="192" t="s">
        <v>335</v>
      </c>
      <c r="D120" s="192" t="s">
        <v>143</v>
      </c>
      <c r="E120" s="193" t="s">
        <v>1237</v>
      </c>
      <c r="F120" s="194" t="s">
        <v>1238</v>
      </c>
      <c r="G120" s="195" t="s">
        <v>250</v>
      </c>
      <c r="H120" s="196">
        <v>6</v>
      </c>
      <c r="I120" s="197"/>
      <c r="J120" s="198">
        <f>ROUND(I120*H120,2)</f>
        <v>0</v>
      </c>
      <c r="K120" s="194" t="s">
        <v>21</v>
      </c>
      <c r="L120" s="61"/>
      <c r="M120" s="199" t="s">
        <v>21</v>
      </c>
      <c r="N120" s="200" t="s">
        <v>43</v>
      </c>
      <c r="O120" s="42"/>
      <c r="P120" s="201">
        <f>O120*H120</f>
        <v>0</v>
      </c>
      <c r="Q120" s="201">
        <v>0</v>
      </c>
      <c r="R120" s="201">
        <f>Q120*H120</f>
        <v>0</v>
      </c>
      <c r="S120" s="201">
        <v>0</v>
      </c>
      <c r="T120" s="202">
        <f>S120*H120</f>
        <v>0</v>
      </c>
      <c r="AR120" s="24" t="s">
        <v>467</v>
      </c>
      <c r="AT120" s="24" t="s">
        <v>143</v>
      </c>
      <c r="AU120" s="24" t="s">
        <v>82</v>
      </c>
      <c r="AY120" s="24" t="s">
        <v>140</v>
      </c>
      <c r="BE120" s="203">
        <f>IF(N120="základní",J120,0)</f>
        <v>0</v>
      </c>
      <c r="BF120" s="203">
        <f>IF(N120="snížená",J120,0)</f>
        <v>0</v>
      </c>
      <c r="BG120" s="203">
        <f>IF(N120="zákl. přenesená",J120,0)</f>
        <v>0</v>
      </c>
      <c r="BH120" s="203">
        <f>IF(N120="sníž. přenesená",J120,0)</f>
        <v>0</v>
      </c>
      <c r="BI120" s="203">
        <f>IF(N120="nulová",J120,0)</f>
        <v>0</v>
      </c>
      <c r="BJ120" s="24" t="s">
        <v>80</v>
      </c>
      <c r="BK120" s="203">
        <f>ROUND(I120*H120,2)</f>
        <v>0</v>
      </c>
      <c r="BL120" s="24" t="s">
        <v>467</v>
      </c>
      <c r="BM120" s="24" t="s">
        <v>1239</v>
      </c>
    </row>
    <row r="121" spans="2:65" s="1" customFormat="1" ht="25.5" customHeight="1">
      <c r="B121" s="41"/>
      <c r="C121" s="192" t="s">
        <v>340</v>
      </c>
      <c r="D121" s="192" t="s">
        <v>143</v>
      </c>
      <c r="E121" s="193" t="s">
        <v>1240</v>
      </c>
      <c r="F121" s="194" t="s">
        <v>1241</v>
      </c>
      <c r="G121" s="195" t="s">
        <v>250</v>
      </c>
      <c r="H121" s="196">
        <v>28</v>
      </c>
      <c r="I121" s="197"/>
      <c r="J121" s="198">
        <f>ROUND(I121*H121,2)</f>
        <v>0</v>
      </c>
      <c r="K121" s="194" t="s">
        <v>21</v>
      </c>
      <c r="L121" s="61"/>
      <c r="M121" s="199" t="s">
        <v>21</v>
      </c>
      <c r="N121" s="200" t="s">
        <v>43</v>
      </c>
      <c r="O121" s="42"/>
      <c r="P121" s="201">
        <f>O121*H121</f>
        <v>0</v>
      </c>
      <c r="Q121" s="201">
        <v>0</v>
      </c>
      <c r="R121" s="201">
        <f>Q121*H121</f>
        <v>0</v>
      </c>
      <c r="S121" s="201">
        <v>0</v>
      </c>
      <c r="T121" s="202">
        <f>S121*H121</f>
        <v>0</v>
      </c>
      <c r="AR121" s="24" t="s">
        <v>467</v>
      </c>
      <c r="AT121" s="24" t="s">
        <v>143</v>
      </c>
      <c r="AU121" s="24" t="s">
        <v>82</v>
      </c>
      <c r="AY121" s="24" t="s">
        <v>140</v>
      </c>
      <c r="BE121" s="203">
        <f>IF(N121="základní",J121,0)</f>
        <v>0</v>
      </c>
      <c r="BF121" s="203">
        <f>IF(N121="snížená",J121,0)</f>
        <v>0</v>
      </c>
      <c r="BG121" s="203">
        <f>IF(N121="zákl. přenesená",J121,0)</f>
        <v>0</v>
      </c>
      <c r="BH121" s="203">
        <f>IF(N121="sníž. přenesená",J121,0)</f>
        <v>0</v>
      </c>
      <c r="BI121" s="203">
        <f>IF(N121="nulová",J121,0)</f>
        <v>0</v>
      </c>
      <c r="BJ121" s="24" t="s">
        <v>80</v>
      </c>
      <c r="BK121" s="203">
        <f>ROUND(I121*H121,2)</f>
        <v>0</v>
      </c>
      <c r="BL121" s="24" t="s">
        <v>467</v>
      </c>
      <c r="BM121" s="24" t="s">
        <v>1242</v>
      </c>
    </row>
    <row r="122" spans="2:65" s="10" customFormat="1" ht="29.85" customHeight="1">
      <c r="B122" s="176"/>
      <c r="C122" s="177"/>
      <c r="D122" s="178" t="s">
        <v>71</v>
      </c>
      <c r="E122" s="190" t="s">
        <v>956</v>
      </c>
      <c r="F122" s="190" t="s">
        <v>1243</v>
      </c>
      <c r="G122" s="177"/>
      <c r="H122" s="177"/>
      <c r="I122" s="180"/>
      <c r="J122" s="191">
        <f>BK122</f>
        <v>0</v>
      </c>
      <c r="K122" s="177"/>
      <c r="L122" s="182"/>
      <c r="M122" s="183"/>
      <c r="N122" s="184"/>
      <c r="O122" s="184"/>
      <c r="P122" s="185">
        <f>SUM(P123:P124)</f>
        <v>0</v>
      </c>
      <c r="Q122" s="184"/>
      <c r="R122" s="185">
        <f>SUM(R123:R124)</f>
        <v>0</v>
      </c>
      <c r="S122" s="184"/>
      <c r="T122" s="186">
        <f>SUM(T123:T124)</f>
        <v>0</v>
      </c>
      <c r="AR122" s="187" t="s">
        <v>141</v>
      </c>
      <c r="AT122" s="188" t="s">
        <v>71</v>
      </c>
      <c r="AU122" s="188" t="s">
        <v>80</v>
      </c>
      <c r="AY122" s="187" t="s">
        <v>140</v>
      </c>
      <c r="BK122" s="189">
        <f>SUM(BK123:BK124)</f>
        <v>0</v>
      </c>
    </row>
    <row r="123" spans="2:65" s="1" customFormat="1" ht="16.5" customHeight="1">
      <c r="B123" s="41"/>
      <c r="C123" s="192" t="s">
        <v>344</v>
      </c>
      <c r="D123" s="192" t="s">
        <v>143</v>
      </c>
      <c r="E123" s="193" t="s">
        <v>1244</v>
      </c>
      <c r="F123" s="194" t="s">
        <v>1245</v>
      </c>
      <c r="G123" s="195" t="s">
        <v>961</v>
      </c>
      <c r="H123" s="196">
        <v>2</v>
      </c>
      <c r="I123" s="197"/>
      <c r="J123" s="198">
        <f>ROUND(I123*H123,2)</f>
        <v>0</v>
      </c>
      <c r="K123" s="194" t="s">
        <v>21</v>
      </c>
      <c r="L123" s="61"/>
      <c r="M123" s="199" t="s">
        <v>21</v>
      </c>
      <c r="N123" s="200" t="s">
        <v>43</v>
      </c>
      <c r="O123" s="42"/>
      <c r="P123" s="201">
        <f>O123*H123</f>
        <v>0</v>
      </c>
      <c r="Q123" s="201">
        <v>0</v>
      </c>
      <c r="R123" s="201">
        <f>Q123*H123</f>
        <v>0</v>
      </c>
      <c r="S123" s="201">
        <v>0</v>
      </c>
      <c r="T123" s="202">
        <f>S123*H123</f>
        <v>0</v>
      </c>
      <c r="AR123" s="24" t="s">
        <v>467</v>
      </c>
      <c r="AT123" s="24" t="s">
        <v>143</v>
      </c>
      <c r="AU123" s="24" t="s">
        <v>82</v>
      </c>
      <c r="AY123" s="24" t="s">
        <v>140</v>
      </c>
      <c r="BE123" s="203">
        <f>IF(N123="základní",J123,0)</f>
        <v>0</v>
      </c>
      <c r="BF123" s="203">
        <f>IF(N123="snížená",J123,0)</f>
        <v>0</v>
      </c>
      <c r="BG123" s="203">
        <f>IF(N123="zákl. přenesená",J123,0)</f>
        <v>0</v>
      </c>
      <c r="BH123" s="203">
        <f>IF(N123="sníž. přenesená",J123,0)</f>
        <v>0</v>
      </c>
      <c r="BI123" s="203">
        <f>IF(N123="nulová",J123,0)</f>
        <v>0</v>
      </c>
      <c r="BJ123" s="24" t="s">
        <v>80</v>
      </c>
      <c r="BK123" s="203">
        <f>ROUND(I123*H123,2)</f>
        <v>0</v>
      </c>
      <c r="BL123" s="24" t="s">
        <v>467</v>
      </c>
      <c r="BM123" s="24" t="s">
        <v>1246</v>
      </c>
    </row>
    <row r="124" spans="2:65" s="1" customFormat="1" ht="16.5" customHeight="1">
      <c r="B124" s="41"/>
      <c r="C124" s="192" t="s">
        <v>348</v>
      </c>
      <c r="D124" s="192" t="s">
        <v>143</v>
      </c>
      <c r="E124" s="193" t="s">
        <v>1247</v>
      </c>
      <c r="F124" s="194" t="s">
        <v>1248</v>
      </c>
      <c r="G124" s="195" t="s">
        <v>961</v>
      </c>
      <c r="H124" s="196">
        <v>5</v>
      </c>
      <c r="I124" s="197"/>
      <c r="J124" s="198">
        <f>ROUND(I124*H124,2)</f>
        <v>0</v>
      </c>
      <c r="K124" s="194" t="s">
        <v>21</v>
      </c>
      <c r="L124" s="61"/>
      <c r="M124" s="199" t="s">
        <v>21</v>
      </c>
      <c r="N124" s="262" t="s">
        <v>43</v>
      </c>
      <c r="O124" s="263"/>
      <c r="P124" s="264">
        <f>O124*H124</f>
        <v>0</v>
      </c>
      <c r="Q124" s="264">
        <v>0</v>
      </c>
      <c r="R124" s="264">
        <f>Q124*H124</f>
        <v>0</v>
      </c>
      <c r="S124" s="264">
        <v>0</v>
      </c>
      <c r="T124" s="265">
        <f>S124*H124</f>
        <v>0</v>
      </c>
      <c r="AR124" s="24" t="s">
        <v>962</v>
      </c>
      <c r="AT124" s="24" t="s">
        <v>143</v>
      </c>
      <c r="AU124" s="24" t="s">
        <v>82</v>
      </c>
      <c r="AY124" s="24" t="s">
        <v>140</v>
      </c>
      <c r="BE124" s="203">
        <f>IF(N124="základní",J124,0)</f>
        <v>0</v>
      </c>
      <c r="BF124" s="203">
        <f>IF(N124="snížená",J124,0)</f>
        <v>0</v>
      </c>
      <c r="BG124" s="203">
        <f>IF(N124="zákl. přenesená",J124,0)</f>
        <v>0</v>
      </c>
      <c r="BH124" s="203">
        <f>IF(N124="sníž. přenesená",J124,0)</f>
        <v>0</v>
      </c>
      <c r="BI124" s="203">
        <f>IF(N124="nulová",J124,0)</f>
        <v>0</v>
      </c>
      <c r="BJ124" s="24" t="s">
        <v>80</v>
      </c>
      <c r="BK124" s="203">
        <f>ROUND(I124*H124,2)</f>
        <v>0</v>
      </c>
      <c r="BL124" s="24" t="s">
        <v>962</v>
      </c>
      <c r="BM124" s="24" t="s">
        <v>1249</v>
      </c>
    </row>
    <row r="125" spans="2:65" s="1" customFormat="1" ht="6.95" customHeight="1">
      <c r="B125" s="56"/>
      <c r="C125" s="57"/>
      <c r="D125" s="57"/>
      <c r="E125" s="57"/>
      <c r="F125" s="57"/>
      <c r="G125" s="57"/>
      <c r="H125" s="57"/>
      <c r="I125" s="139"/>
      <c r="J125" s="57"/>
      <c r="K125" s="57"/>
      <c r="L125" s="61"/>
    </row>
  </sheetData>
  <sheetProtection algorithmName="SHA-512" hashValue="aARY9W6Oiee/qy1uNGJKvTfY0p7CpfL8av6/EIbOModx7lHgvGfvDgND6UgM4SIr9UCqCMt00o1NchbjM93INA==" saltValue="R69LslDTtGNPNEJtGC3LN4xDbTaHW3Bmb0W+ZcbKpmQ+BPqxgDhUxS7FIhOUkenyzFgL7DZ9sIesB+XB2cwMEg==" spinCount="100000" sheet="1" objects="1" scenarios="1" formatColumns="0" formatRows="0" autoFilter="0"/>
  <autoFilter ref="C79:K124" xr:uid="{00000000-0009-0000-0000-000004000000}"/>
  <mergeCells count="10">
    <mergeCell ref="J51:J52"/>
    <mergeCell ref="E70:H70"/>
    <mergeCell ref="E72:H72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 xr:uid="{00000000-0004-0000-0400-000000000000}"/>
    <hyperlink ref="G1:H1" location="C54" display="2) Rekapitulace" xr:uid="{00000000-0004-0000-0400-000001000000}"/>
    <hyperlink ref="J1" location="C79" display="3) Soupis prací" xr:uid="{00000000-0004-0000-0400-000002000000}"/>
    <hyperlink ref="L1:V1" location="'Rekapitulace stavby'!C2" display="Rekapitulace stavby" xr:uid="{00000000-0004-0000-0400-000003000000}"/>
  </hyperlinks>
  <pageMargins left="0.58333330000000005" right="0.58333330000000005" top="0.58333330000000005" bottom="0.58333330000000005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BR87"/>
  <sheetViews>
    <sheetView showGridLines="0" workbookViewId="0">
      <pane ySplit="1" topLeftCell="A2" activePane="bottomLeft" state="frozen"/>
      <selection pane="bottomLeft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11" customWidth="1"/>
    <col min="10" max="10" width="23.5" customWidth="1"/>
    <col min="11" max="11" width="15.5" customWidth="1"/>
    <col min="13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>
      <c r="A1" s="21"/>
      <c r="B1" s="112"/>
      <c r="C1" s="112"/>
      <c r="D1" s="113" t="s">
        <v>1</v>
      </c>
      <c r="E1" s="112"/>
      <c r="F1" s="114" t="s">
        <v>95</v>
      </c>
      <c r="G1" s="390" t="s">
        <v>96</v>
      </c>
      <c r="H1" s="390"/>
      <c r="I1" s="115"/>
      <c r="J1" s="114" t="s">
        <v>97</v>
      </c>
      <c r="K1" s="113" t="s">
        <v>98</v>
      </c>
      <c r="L1" s="114" t="s">
        <v>99</v>
      </c>
      <c r="M1" s="114"/>
      <c r="N1" s="114"/>
      <c r="O1" s="114"/>
      <c r="P1" s="114"/>
      <c r="Q1" s="114"/>
      <c r="R1" s="114"/>
      <c r="S1" s="114"/>
      <c r="T1" s="114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1:70" ht="36.950000000000003" customHeight="1">
      <c r="L2" s="381"/>
      <c r="M2" s="381"/>
      <c r="N2" s="381"/>
      <c r="O2" s="381"/>
      <c r="P2" s="381"/>
      <c r="Q2" s="381"/>
      <c r="R2" s="381"/>
      <c r="S2" s="381"/>
      <c r="T2" s="381"/>
      <c r="U2" s="381"/>
      <c r="V2" s="381"/>
      <c r="AT2" s="24" t="s">
        <v>94</v>
      </c>
    </row>
    <row r="3" spans="1:70" ht="6.95" customHeight="1">
      <c r="B3" s="25"/>
      <c r="C3" s="26"/>
      <c r="D3" s="26"/>
      <c r="E3" s="26"/>
      <c r="F3" s="26"/>
      <c r="G3" s="26"/>
      <c r="H3" s="26"/>
      <c r="I3" s="116"/>
      <c r="J3" s="26"/>
      <c r="K3" s="27"/>
      <c r="AT3" s="24" t="s">
        <v>82</v>
      </c>
    </row>
    <row r="4" spans="1:70" ht="36.950000000000003" customHeight="1">
      <c r="B4" s="28"/>
      <c r="C4" s="29"/>
      <c r="D4" s="30" t="s">
        <v>100</v>
      </c>
      <c r="E4" s="29"/>
      <c r="F4" s="29"/>
      <c r="G4" s="29"/>
      <c r="H4" s="29"/>
      <c r="I4" s="117"/>
      <c r="J4" s="29"/>
      <c r="K4" s="31"/>
      <c r="M4" s="32" t="s">
        <v>12</v>
      </c>
      <c r="AT4" s="24" t="s">
        <v>6</v>
      </c>
    </row>
    <row r="5" spans="1:70" ht="6.95" customHeight="1">
      <c r="B5" s="28"/>
      <c r="C5" s="29"/>
      <c r="D5" s="29"/>
      <c r="E5" s="29"/>
      <c r="F5" s="29"/>
      <c r="G5" s="29"/>
      <c r="H5" s="29"/>
      <c r="I5" s="117"/>
      <c r="J5" s="29"/>
      <c r="K5" s="31"/>
    </row>
    <row r="6" spans="1:70">
      <c r="B6" s="28"/>
      <c r="C6" s="29"/>
      <c r="D6" s="37" t="s">
        <v>18</v>
      </c>
      <c r="E6" s="29"/>
      <c r="F6" s="29"/>
      <c r="G6" s="29"/>
      <c r="H6" s="29"/>
      <c r="I6" s="117"/>
      <c r="J6" s="29"/>
      <c r="K6" s="31"/>
    </row>
    <row r="7" spans="1:70" ht="16.5" customHeight="1">
      <c r="B7" s="28"/>
      <c r="C7" s="29"/>
      <c r="D7" s="29"/>
      <c r="E7" s="382" t="str">
        <f>'Rekapitulace stavby'!K6</f>
        <v>SOU řemesel KH - rekonstrukce sociálního zařízení u jídelny</v>
      </c>
      <c r="F7" s="383"/>
      <c r="G7" s="383"/>
      <c r="H7" s="383"/>
      <c r="I7" s="117"/>
      <c r="J7" s="29"/>
      <c r="K7" s="31"/>
    </row>
    <row r="8" spans="1:70" s="1" customFormat="1">
      <c r="B8" s="41"/>
      <c r="C8" s="42"/>
      <c r="D8" s="37" t="s">
        <v>101</v>
      </c>
      <c r="E8" s="42"/>
      <c r="F8" s="42"/>
      <c r="G8" s="42"/>
      <c r="H8" s="42"/>
      <c r="I8" s="118"/>
      <c r="J8" s="42"/>
      <c r="K8" s="45"/>
    </row>
    <row r="9" spans="1:70" s="1" customFormat="1" ht="36.950000000000003" customHeight="1">
      <c r="B9" s="41"/>
      <c r="C9" s="42"/>
      <c r="D9" s="42"/>
      <c r="E9" s="384" t="s">
        <v>1250</v>
      </c>
      <c r="F9" s="385"/>
      <c r="G9" s="385"/>
      <c r="H9" s="385"/>
      <c r="I9" s="118"/>
      <c r="J9" s="42"/>
      <c r="K9" s="45"/>
    </row>
    <row r="10" spans="1:70" s="1" customFormat="1" ht="13.5">
      <c r="B10" s="41"/>
      <c r="C10" s="42"/>
      <c r="D10" s="42"/>
      <c r="E10" s="42"/>
      <c r="F10" s="42"/>
      <c r="G10" s="42"/>
      <c r="H10" s="42"/>
      <c r="I10" s="118"/>
      <c r="J10" s="42"/>
      <c r="K10" s="45"/>
    </row>
    <row r="11" spans="1:70" s="1" customFormat="1" ht="14.45" customHeight="1">
      <c r="B11" s="41"/>
      <c r="C11" s="42"/>
      <c r="D11" s="37" t="s">
        <v>20</v>
      </c>
      <c r="E11" s="42"/>
      <c r="F11" s="35" t="s">
        <v>21</v>
      </c>
      <c r="G11" s="42"/>
      <c r="H11" s="42"/>
      <c r="I11" s="119" t="s">
        <v>22</v>
      </c>
      <c r="J11" s="35" t="s">
        <v>21</v>
      </c>
      <c r="K11" s="45"/>
    </row>
    <row r="12" spans="1:70" s="1" customFormat="1" ht="14.45" customHeight="1">
      <c r="B12" s="41"/>
      <c r="C12" s="42"/>
      <c r="D12" s="37" t="s">
        <v>23</v>
      </c>
      <c r="E12" s="42"/>
      <c r="F12" s="35" t="s">
        <v>24</v>
      </c>
      <c r="G12" s="42"/>
      <c r="H12" s="42"/>
      <c r="I12" s="119" t="s">
        <v>25</v>
      </c>
      <c r="J12" s="120" t="str">
        <f>'Rekapitulace stavby'!AN8</f>
        <v>21. 1. 2019</v>
      </c>
      <c r="K12" s="45"/>
    </row>
    <row r="13" spans="1:70" s="1" customFormat="1" ht="10.9" customHeight="1">
      <c r="B13" s="41"/>
      <c r="C13" s="42"/>
      <c r="D13" s="42"/>
      <c r="E13" s="42"/>
      <c r="F13" s="42"/>
      <c r="G13" s="42"/>
      <c r="H13" s="42"/>
      <c r="I13" s="118"/>
      <c r="J13" s="42"/>
      <c r="K13" s="45"/>
    </row>
    <row r="14" spans="1:70" s="1" customFormat="1" ht="14.45" customHeight="1">
      <c r="B14" s="41"/>
      <c r="C14" s="42"/>
      <c r="D14" s="37" t="s">
        <v>27</v>
      </c>
      <c r="E14" s="42"/>
      <c r="F14" s="42"/>
      <c r="G14" s="42"/>
      <c r="H14" s="42"/>
      <c r="I14" s="119" t="s">
        <v>28</v>
      </c>
      <c r="J14" s="35" t="s">
        <v>21</v>
      </c>
      <c r="K14" s="45"/>
    </row>
    <row r="15" spans="1:70" s="1" customFormat="1" ht="18" customHeight="1">
      <c r="B15" s="41"/>
      <c r="C15" s="42"/>
      <c r="D15" s="42"/>
      <c r="E15" s="35" t="s">
        <v>29</v>
      </c>
      <c r="F15" s="42"/>
      <c r="G15" s="42"/>
      <c r="H15" s="42"/>
      <c r="I15" s="119" t="s">
        <v>30</v>
      </c>
      <c r="J15" s="35" t="s">
        <v>21</v>
      </c>
      <c r="K15" s="45"/>
    </row>
    <row r="16" spans="1:70" s="1" customFormat="1" ht="6.95" customHeight="1">
      <c r="B16" s="41"/>
      <c r="C16" s="42"/>
      <c r="D16" s="42"/>
      <c r="E16" s="42"/>
      <c r="F16" s="42"/>
      <c r="G16" s="42"/>
      <c r="H16" s="42"/>
      <c r="I16" s="118"/>
      <c r="J16" s="42"/>
      <c r="K16" s="45"/>
    </row>
    <row r="17" spans="2:11" s="1" customFormat="1" ht="14.45" customHeight="1">
      <c r="B17" s="41"/>
      <c r="C17" s="42"/>
      <c r="D17" s="37" t="s">
        <v>31</v>
      </c>
      <c r="E17" s="42"/>
      <c r="F17" s="42"/>
      <c r="G17" s="42"/>
      <c r="H17" s="42"/>
      <c r="I17" s="119" t="s">
        <v>28</v>
      </c>
      <c r="J17" s="35" t="str">
        <f>IF('Rekapitulace stavby'!AN13="Vyplň údaj","",IF('Rekapitulace stavby'!AN13="","",'Rekapitulace stavby'!AN13))</f>
        <v/>
      </c>
      <c r="K17" s="45"/>
    </row>
    <row r="18" spans="2:11" s="1" customFormat="1" ht="18" customHeight="1">
      <c r="B18" s="41"/>
      <c r="C18" s="42"/>
      <c r="D18" s="42"/>
      <c r="E18" s="35" t="str">
        <f>IF('Rekapitulace stavby'!E14="Vyplň údaj","",IF('Rekapitulace stavby'!E14="","",'Rekapitulace stavby'!E14))</f>
        <v/>
      </c>
      <c r="F18" s="42"/>
      <c r="G18" s="42"/>
      <c r="H18" s="42"/>
      <c r="I18" s="119" t="s">
        <v>30</v>
      </c>
      <c r="J18" s="35" t="str">
        <f>IF('Rekapitulace stavby'!AN14="Vyplň údaj","",IF('Rekapitulace stavby'!AN14="","",'Rekapitulace stavby'!AN14))</f>
        <v/>
      </c>
      <c r="K18" s="45"/>
    </row>
    <row r="19" spans="2:11" s="1" customFormat="1" ht="6.95" customHeight="1">
      <c r="B19" s="41"/>
      <c r="C19" s="42"/>
      <c r="D19" s="42"/>
      <c r="E19" s="42"/>
      <c r="F19" s="42"/>
      <c r="G19" s="42"/>
      <c r="H19" s="42"/>
      <c r="I19" s="118"/>
      <c r="J19" s="42"/>
      <c r="K19" s="45"/>
    </row>
    <row r="20" spans="2:11" s="1" customFormat="1" ht="14.45" customHeight="1">
      <c r="B20" s="41"/>
      <c r="C20" s="42"/>
      <c r="D20" s="37" t="s">
        <v>33</v>
      </c>
      <c r="E20" s="42"/>
      <c r="F20" s="42"/>
      <c r="G20" s="42"/>
      <c r="H20" s="42"/>
      <c r="I20" s="119" t="s">
        <v>28</v>
      </c>
      <c r="J20" s="35" t="s">
        <v>21</v>
      </c>
      <c r="K20" s="45"/>
    </row>
    <row r="21" spans="2:11" s="1" customFormat="1" ht="18" customHeight="1">
      <c r="B21" s="41"/>
      <c r="C21" s="42"/>
      <c r="D21" s="42"/>
      <c r="E21" s="35" t="s">
        <v>34</v>
      </c>
      <c r="F21" s="42"/>
      <c r="G21" s="42"/>
      <c r="H21" s="42"/>
      <c r="I21" s="119" t="s">
        <v>30</v>
      </c>
      <c r="J21" s="35" t="s">
        <v>21</v>
      </c>
      <c r="K21" s="45"/>
    </row>
    <row r="22" spans="2:11" s="1" customFormat="1" ht="6.95" customHeight="1">
      <c r="B22" s="41"/>
      <c r="C22" s="42"/>
      <c r="D22" s="42"/>
      <c r="E22" s="42"/>
      <c r="F22" s="42"/>
      <c r="G22" s="42"/>
      <c r="H22" s="42"/>
      <c r="I22" s="118"/>
      <c r="J22" s="42"/>
      <c r="K22" s="45"/>
    </row>
    <row r="23" spans="2:11" s="1" customFormat="1" ht="14.45" customHeight="1">
      <c r="B23" s="41"/>
      <c r="C23" s="42"/>
      <c r="D23" s="37" t="s">
        <v>36</v>
      </c>
      <c r="E23" s="42"/>
      <c r="F23" s="42"/>
      <c r="G23" s="42"/>
      <c r="H23" s="42"/>
      <c r="I23" s="118"/>
      <c r="J23" s="42"/>
      <c r="K23" s="45"/>
    </row>
    <row r="24" spans="2:11" s="6" customFormat="1" ht="16.5" customHeight="1">
      <c r="B24" s="121"/>
      <c r="C24" s="122"/>
      <c r="D24" s="122"/>
      <c r="E24" s="351" t="s">
        <v>21</v>
      </c>
      <c r="F24" s="351"/>
      <c r="G24" s="351"/>
      <c r="H24" s="351"/>
      <c r="I24" s="123"/>
      <c r="J24" s="122"/>
      <c r="K24" s="124"/>
    </row>
    <row r="25" spans="2:11" s="1" customFormat="1" ht="6.95" customHeight="1">
      <c r="B25" s="41"/>
      <c r="C25" s="42"/>
      <c r="D25" s="42"/>
      <c r="E25" s="42"/>
      <c r="F25" s="42"/>
      <c r="G25" s="42"/>
      <c r="H25" s="42"/>
      <c r="I25" s="118"/>
      <c r="J25" s="42"/>
      <c r="K25" s="45"/>
    </row>
    <row r="26" spans="2:11" s="1" customFormat="1" ht="6.95" customHeight="1">
      <c r="B26" s="41"/>
      <c r="C26" s="42"/>
      <c r="D26" s="85"/>
      <c r="E26" s="85"/>
      <c r="F26" s="85"/>
      <c r="G26" s="85"/>
      <c r="H26" s="85"/>
      <c r="I26" s="125"/>
      <c r="J26" s="85"/>
      <c r="K26" s="126"/>
    </row>
    <row r="27" spans="2:11" s="1" customFormat="1" ht="25.35" customHeight="1">
      <c r="B27" s="41"/>
      <c r="C27" s="42"/>
      <c r="D27" s="127" t="s">
        <v>38</v>
      </c>
      <c r="E27" s="42"/>
      <c r="F27" s="42"/>
      <c r="G27" s="42"/>
      <c r="H27" s="42"/>
      <c r="I27" s="118"/>
      <c r="J27" s="128">
        <f>ROUND(J79,2)</f>
        <v>0</v>
      </c>
      <c r="K27" s="45"/>
    </row>
    <row r="28" spans="2:11" s="1" customFormat="1" ht="6.95" customHeight="1">
      <c r="B28" s="41"/>
      <c r="C28" s="42"/>
      <c r="D28" s="85"/>
      <c r="E28" s="85"/>
      <c r="F28" s="85"/>
      <c r="G28" s="85"/>
      <c r="H28" s="85"/>
      <c r="I28" s="125"/>
      <c r="J28" s="85"/>
      <c r="K28" s="126"/>
    </row>
    <row r="29" spans="2:11" s="1" customFormat="1" ht="14.45" customHeight="1">
      <c r="B29" s="41"/>
      <c r="C29" s="42"/>
      <c r="D29" s="42"/>
      <c r="E29" s="42"/>
      <c r="F29" s="46" t="s">
        <v>40</v>
      </c>
      <c r="G29" s="42"/>
      <c r="H29" s="42"/>
      <c r="I29" s="129" t="s">
        <v>39</v>
      </c>
      <c r="J29" s="46" t="s">
        <v>41</v>
      </c>
      <c r="K29" s="45"/>
    </row>
    <row r="30" spans="2:11" s="1" customFormat="1" ht="14.45" customHeight="1">
      <c r="B30" s="41"/>
      <c r="C30" s="42"/>
      <c r="D30" s="49" t="s">
        <v>42</v>
      </c>
      <c r="E30" s="49" t="s">
        <v>43</v>
      </c>
      <c r="F30" s="130">
        <f>ROUND(SUM(BE79:BE86), 2)</f>
        <v>0</v>
      </c>
      <c r="G30" s="42"/>
      <c r="H30" s="42"/>
      <c r="I30" s="131">
        <v>0.21</v>
      </c>
      <c r="J30" s="130">
        <f>ROUND(ROUND((SUM(BE79:BE86)), 2)*I30, 2)</f>
        <v>0</v>
      </c>
      <c r="K30" s="45"/>
    </row>
    <row r="31" spans="2:11" s="1" customFormat="1" ht="14.45" customHeight="1">
      <c r="B31" s="41"/>
      <c r="C31" s="42"/>
      <c r="D31" s="42"/>
      <c r="E31" s="49" t="s">
        <v>44</v>
      </c>
      <c r="F31" s="130">
        <f>ROUND(SUM(BF79:BF86), 2)</f>
        <v>0</v>
      </c>
      <c r="G31" s="42"/>
      <c r="H31" s="42"/>
      <c r="I31" s="131">
        <v>0.15</v>
      </c>
      <c r="J31" s="130">
        <f>ROUND(ROUND((SUM(BF79:BF86)), 2)*I31, 2)</f>
        <v>0</v>
      </c>
      <c r="K31" s="45"/>
    </row>
    <row r="32" spans="2:11" s="1" customFormat="1" ht="14.45" hidden="1" customHeight="1">
      <c r="B32" s="41"/>
      <c r="C32" s="42"/>
      <c r="D32" s="42"/>
      <c r="E32" s="49" t="s">
        <v>45</v>
      </c>
      <c r="F32" s="130">
        <f>ROUND(SUM(BG79:BG86), 2)</f>
        <v>0</v>
      </c>
      <c r="G32" s="42"/>
      <c r="H32" s="42"/>
      <c r="I32" s="131">
        <v>0.21</v>
      </c>
      <c r="J32" s="130">
        <v>0</v>
      </c>
      <c r="K32" s="45"/>
    </row>
    <row r="33" spans="2:11" s="1" customFormat="1" ht="14.45" hidden="1" customHeight="1">
      <c r="B33" s="41"/>
      <c r="C33" s="42"/>
      <c r="D33" s="42"/>
      <c r="E33" s="49" t="s">
        <v>46</v>
      </c>
      <c r="F33" s="130">
        <f>ROUND(SUM(BH79:BH86), 2)</f>
        <v>0</v>
      </c>
      <c r="G33" s="42"/>
      <c r="H33" s="42"/>
      <c r="I33" s="131">
        <v>0.15</v>
      </c>
      <c r="J33" s="130">
        <v>0</v>
      </c>
      <c r="K33" s="45"/>
    </row>
    <row r="34" spans="2:11" s="1" customFormat="1" ht="14.45" hidden="1" customHeight="1">
      <c r="B34" s="41"/>
      <c r="C34" s="42"/>
      <c r="D34" s="42"/>
      <c r="E34" s="49" t="s">
        <v>47</v>
      </c>
      <c r="F34" s="130">
        <f>ROUND(SUM(BI79:BI86), 2)</f>
        <v>0</v>
      </c>
      <c r="G34" s="42"/>
      <c r="H34" s="42"/>
      <c r="I34" s="131">
        <v>0</v>
      </c>
      <c r="J34" s="130">
        <v>0</v>
      </c>
      <c r="K34" s="45"/>
    </row>
    <row r="35" spans="2:11" s="1" customFormat="1" ht="6.95" customHeight="1">
      <c r="B35" s="41"/>
      <c r="C35" s="42"/>
      <c r="D35" s="42"/>
      <c r="E35" s="42"/>
      <c r="F35" s="42"/>
      <c r="G35" s="42"/>
      <c r="H35" s="42"/>
      <c r="I35" s="118"/>
      <c r="J35" s="42"/>
      <c r="K35" s="45"/>
    </row>
    <row r="36" spans="2:11" s="1" customFormat="1" ht="25.35" customHeight="1">
      <c r="B36" s="41"/>
      <c r="C36" s="132"/>
      <c r="D36" s="133" t="s">
        <v>48</v>
      </c>
      <c r="E36" s="79"/>
      <c r="F36" s="79"/>
      <c r="G36" s="134" t="s">
        <v>49</v>
      </c>
      <c r="H36" s="135" t="s">
        <v>50</v>
      </c>
      <c r="I36" s="136"/>
      <c r="J36" s="137">
        <f>SUM(J27:J34)</f>
        <v>0</v>
      </c>
      <c r="K36" s="138"/>
    </row>
    <row r="37" spans="2:11" s="1" customFormat="1" ht="14.45" customHeight="1">
      <c r="B37" s="56"/>
      <c r="C37" s="57"/>
      <c r="D37" s="57"/>
      <c r="E37" s="57"/>
      <c r="F37" s="57"/>
      <c r="G37" s="57"/>
      <c r="H37" s="57"/>
      <c r="I37" s="139"/>
      <c r="J37" s="57"/>
      <c r="K37" s="58"/>
    </row>
    <row r="41" spans="2:11" s="1" customFormat="1" ht="6.95" customHeight="1">
      <c r="B41" s="140"/>
      <c r="C41" s="141"/>
      <c r="D41" s="141"/>
      <c r="E41" s="141"/>
      <c r="F41" s="141"/>
      <c r="G41" s="141"/>
      <c r="H41" s="141"/>
      <c r="I41" s="142"/>
      <c r="J41" s="141"/>
      <c r="K41" s="143"/>
    </row>
    <row r="42" spans="2:11" s="1" customFormat="1" ht="36.950000000000003" customHeight="1">
      <c r="B42" s="41"/>
      <c r="C42" s="30" t="s">
        <v>103</v>
      </c>
      <c r="D42" s="42"/>
      <c r="E42" s="42"/>
      <c r="F42" s="42"/>
      <c r="G42" s="42"/>
      <c r="H42" s="42"/>
      <c r="I42" s="118"/>
      <c r="J42" s="42"/>
      <c r="K42" s="45"/>
    </row>
    <row r="43" spans="2:11" s="1" customFormat="1" ht="6.95" customHeight="1">
      <c r="B43" s="41"/>
      <c r="C43" s="42"/>
      <c r="D43" s="42"/>
      <c r="E43" s="42"/>
      <c r="F43" s="42"/>
      <c r="G43" s="42"/>
      <c r="H43" s="42"/>
      <c r="I43" s="118"/>
      <c r="J43" s="42"/>
      <c r="K43" s="45"/>
    </row>
    <row r="44" spans="2:11" s="1" customFormat="1" ht="14.45" customHeight="1">
      <c r="B44" s="41"/>
      <c r="C44" s="37" t="s">
        <v>18</v>
      </c>
      <c r="D44" s="42"/>
      <c r="E44" s="42"/>
      <c r="F44" s="42"/>
      <c r="G44" s="42"/>
      <c r="H44" s="42"/>
      <c r="I44" s="118"/>
      <c r="J44" s="42"/>
      <c r="K44" s="45"/>
    </row>
    <row r="45" spans="2:11" s="1" customFormat="1" ht="16.5" customHeight="1">
      <c r="B45" s="41"/>
      <c r="C45" s="42"/>
      <c r="D45" s="42"/>
      <c r="E45" s="382" t="str">
        <f>E7</f>
        <v>SOU řemesel KH - rekonstrukce sociálního zařízení u jídelny</v>
      </c>
      <c r="F45" s="383"/>
      <c r="G45" s="383"/>
      <c r="H45" s="383"/>
      <c r="I45" s="118"/>
      <c r="J45" s="42"/>
      <c r="K45" s="45"/>
    </row>
    <row r="46" spans="2:11" s="1" customFormat="1" ht="14.45" customHeight="1">
      <c r="B46" s="41"/>
      <c r="C46" s="37" t="s">
        <v>101</v>
      </c>
      <c r="D46" s="42"/>
      <c r="E46" s="42"/>
      <c r="F46" s="42"/>
      <c r="G46" s="42"/>
      <c r="H46" s="42"/>
      <c r="I46" s="118"/>
      <c r="J46" s="42"/>
      <c r="K46" s="45"/>
    </row>
    <row r="47" spans="2:11" s="1" customFormat="1" ht="17.25" customHeight="1">
      <c r="B47" s="41"/>
      <c r="C47" s="42"/>
      <c r="D47" s="42"/>
      <c r="E47" s="384" t="str">
        <f>E9</f>
        <v>18708VN - Vedlejší náklady</v>
      </c>
      <c r="F47" s="385"/>
      <c r="G47" s="385"/>
      <c r="H47" s="385"/>
      <c r="I47" s="118"/>
      <c r="J47" s="42"/>
      <c r="K47" s="45"/>
    </row>
    <row r="48" spans="2:11" s="1" customFormat="1" ht="6.95" customHeight="1">
      <c r="B48" s="41"/>
      <c r="C48" s="42"/>
      <c r="D48" s="42"/>
      <c r="E48" s="42"/>
      <c r="F48" s="42"/>
      <c r="G48" s="42"/>
      <c r="H48" s="42"/>
      <c r="I48" s="118"/>
      <c r="J48" s="42"/>
      <c r="K48" s="45"/>
    </row>
    <row r="49" spans="2:47" s="1" customFormat="1" ht="18" customHeight="1">
      <c r="B49" s="41"/>
      <c r="C49" s="37" t="s">
        <v>23</v>
      </c>
      <c r="D49" s="42"/>
      <c r="E49" s="42"/>
      <c r="F49" s="35" t="str">
        <f>F12</f>
        <v>SOŠ a SOU řemesel Kutná Hora</v>
      </c>
      <c r="G49" s="42"/>
      <c r="H49" s="42"/>
      <c r="I49" s="119" t="s">
        <v>25</v>
      </c>
      <c r="J49" s="120" t="str">
        <f>IF(J12="","",J12)</f>
        <v>21. 1. 2019</v>
      </c>
      <c r="K49" s="45"/>
    </row>
    <row r="50" spans="2:47" s="1" customFormat="1" ht="6.95" customHeight="1">
      <c r="B50" s="41"/>
      <c r="C50" s="42"/>
      <c r="D50" s="42"/>
      <c r="E50" s="42"/>
      <c r="F50" s="42"/>
      <c r="G50" s="42"/>
      <c r="H50" s="42"/>
      <c r="I50" s="118"/>
      <c r="J50" s="42"/>
      <c r="K50" s="45"/>
    </row>
    <row r="51" spans="2:47" s="1" customFormat="1">
      <c r="B51" s="41"/>
      <c r="C51" s="37" t="s">
        <v>27</v>
      </c>
      <c r="D51" s="42"/>
      <c r="E51" s="42"/>
      <c r="F51" s="35" t="str">
        <f>E15</f>
        <v>SOŠ a SOU řemesel Kutná Hora, Čáslavská č.p.20</v>
      </c>
      <c r="G51" s="42"/>
      <c r="H51" s="42"/>
      <c r="I51" s="119" t="s">
        <v>33</v>
      </c>
      <c r="J51" s="351" t="str">
        <f>E21</f>
        <v>Ing. Hádek Martin</v>
      </c>
      <c r="K51" s="45"/>
    </row>
    <row r="52" spans="2:47" s="1" customFormat="1" ht="14.45" customHeight="1">
      <c r="B52" s="41"/>
      <c r="C52" s="37" t="s">
        <v>31</v>
      </c>
      <c r="D52" s="42"/>
      <c r="E52" s="42"/>
      <c r="F52" s="35" t="str">
        <f>IF(E18="","",E18)</f>
        <v/>
      </c>
      <c r="G52" s="42"/>
      <c r="H52" s="42"/>
      <c r="I52" s="118"/>
      <c r="J52" s="386"/>
      <c r="K52" s="45"/>
    </row>
    <row r="53" spans="2:47" s="1" customFormat="1" ht="10.35" customHeight="1">
      <c r="B53" s="41"/>
      <c r="C53" s="42"/>
      <c r="D53" s="42"/>
      <c r="E53" s="42"/>
      <c r="F53" s="42"/>
      <c r="G53" s="42"/>
      <c r="H53" s="42"/>
      <c r="I53" s="118"/>
      <c r="J53" s="42"/>
      <c r="K53" s="45"/>
    </row>
    <row r="54" spans="2:47" s="1" customFormat="1" ht="29.25" customHeight="1">
      <c r="B54" s="41"/>
      <c r="C54" s="144" t="s">
        <v>104</v>
      </c>
      <c r="D54" s="132"/>
      <c r="E54" s="132"/>
      <c r="F54" s="132"/>
      <c r="G54" s="132"/>
      <c r="H54" s="132"/>
      <c r="I54" s="145"/>
      <c r="J54" s="146" t="s">
        <v>105</v>
      </c>
      <c r="K54" s="147"/>
    </row>
    <row r="55" spans="2:47" s="1" customFormat="1" ht="10.35" customHeight="1">
      <c r="B55" s="41"/>
      <c r="C55" s="42"/>
      <c r="D55" s="42"/>
      <c r="E55" s="42"/>
      <c r="F55" s="42"/>
      <c r="G55" s="42"/>
      <c r="H55" s="42"/>
      <c r="I55" s="118"/>
      <c r="J55" s="42"/>
      <c r="K55" s="45"/>
    </row>
    <row r="56" spans="2:47" s="1" customFormat="1" ht="29.25" customHeight="1">
      <c r="B56" s="41"/>
      <c r="C56" s="148" t="s">
        <v>106</v>
      </c>
      <c r="D56" s="42"/>
      <c r="E56" s="42"/>
      <c r="F56" s="42"/>
      <c r="G56" s="42"/>
      <c r="H56" s="42"/>
      <c r="I56" s="118"/>
      <c r="J56" s="128">
        <f>J79</f>
        <v>0</v>
      </c>
      <c r="K56" s="45"/>
      <c r="AU56" s="24" t="s">
        <v>107</v>
      </c>
    </row>
    <row r="57" spans="2:47" s="7" customFormat="1" ht="24.95" customHeight="1">
      <c r="B57" s="149"/>
      <c r="C57" s="150"/>
      <c r="D57" s="151" t="s">
        <v>1251</v>
      </c>
      <c r="E57" s="152"/>
      <c r="F57" s="152"/>
      <c r="G57" s="152"/>
      <c r="H57" s="152"/>
      <c r="I57" s="153"/>
      <c r="J57" s="154">
        <f>J80</f>
        <v>0</v>
      </c>
      <c r="K57" s="155"/>
    </row>
    <row r="58" spans="2:47" s="8" customFormat="1" ht="19.899999999999999" customHeight="1">
      <c r="B58" s="156"/>
      <c r="C58" s="157"/>
      <c r="D58" s="158" t="s">
        <v>1252</v>
      </c>
      <c r="E58" s="159"/>
      <c r="F58" s="159"/>
      <c r="G58" s="159"/>
      <c r="H58" s="159"/>
      <c r="I58" s="160"/>
      <c r="J58" s="161">
        <f>J81</f>
        <v>0</v>
      </c>
      <c r="K58" s="162"/>
    </row>
    <row r="59" spans="2:47" s="8" customFormat="1" ht="19.899999999999999" customHeight="1">
      <c r="B59" s="156"/>
      <c r="C59" s="157"/>
      <c r="D59" s="158" t="s">
        <v>1253</v>
      </c>
      <c r="E59" s="159"/>
      <c r="F59" s="159"/>
      <c r="G59" s="159"/>
      <c r="H59" s="159"/>
      <c r="I59" s="160"/>
      <c r="J59" s="161">
        <f>J83</f>
        <v>0</v>
      </c>
      <c r="K59" s="162"/>
    </row>
    <row r="60" spans="2:47" s="1" customFormat="1" ht="21.75" customHeight="1">
      <c r="B60" s="41"/>
      <c r="C60" s="42"/>
      <c r="D60" s="42"/>
      <c r="E60" s="42"/>
      <c r="F60" s="42"/>
      <c r="G60" s="42"/>
      <c r="H60" s="42"/>
      <c r="I60" s="118"/>
      <c r="J60" s="42"/>
      <c r="K60" s="45"/>
    </row>
    <row r="61" spans="2:47" s="1" customFormat="1" ht="6.95" customHeight="1">
      <c r="B61" s="56"/>
      <c r="C61" s="57"/>
      <c r="D61" s="57"/>
      <c r="E61" s="57"/>
      <c r="F61" s="57"/>
      <c r="G61" s="57"/>
      <c r="H61" s="57"/>
      <c r="I61" s="139"/>
      <c r="J61" s="57"/>
      <c r="K61" s="58"/>
    </row>
    <row r="65" spans="2:63" s="1" customFormat="1" ht="6.95" customHeight="1">
      <c r="B65" s="59"/>
      <c r="C65" s="60"/>
      <c r="D65" s="60"/>
      <c r="E65" s="60"/>
      <c r="F65" s="60"/>
      <c r="G65" s="60"/>
      <c r="H65" s="60"/>
      <c r="I65" s="142"/>
      <c r="J65" s="60"/>
      <c r="K65" s="60"/>
      <c r="L65" s="61"/>
    </row>
    <row r="66" spans="2:63" s="1" customFormat="1" ht="36.950000000000003" customHeight="1">
      <c r="B66" s="41"/>
      <c r="C66" s="62" t="s">
        <v>124</v>
      </c>
      <c r="D66" s="63"/>
      <c r="E66" s="63"/>
      <c r="F66" s="63"/>
      <c r="G66" s="63"/>
      <c r="H66" s="63"/>
      <c r="I66" s="163"/>
      <c r="J66" s="63"/>
      <c r="K66" s="63"/>
      <c r="L66" s="61"/>
    </row>
    <row r="67" spans="2:63" s="1" customFormat="1" ht="6.95" customHeight="1">
      <c r="B67" s="41"/>
      <c r="C67" s="63"/>
      <c r="D67" s="63"/>
      <c r="E67" s="63"/>
      <c r="F67" s="63"/>
      <c r="G67" s="63"/>
      <c r="H67" s="63"/>
      <c r="I67" s="163"/>
      <c r="J67" s="63"/>
      <c r="K67" s="63"/>
      <c r="L67" s="61"/>
    </row>
    <row r="68" spans="2:63" s="1" customFormat="1" ht="14.45" customHeight="1">
      <c r="B68" s="41"/>
      <c r="C68" s="65" t="s">
        <v>18</v>
      </c>
      <c r="D68" s="63"/>
      <c r="E68" s="63"/>
      <c r="F68" s="63"/>
      <c r="G68" s="63"/>
      <c r="H68" s="63"/>
      <c r="I68" s="163"/>
      <c r="J68" s="63"/>
      <c r="K68" s="63"/>
      <c r="L68" s="61"/>
    </row>
    <row r="69" spans="2:63" s="1" customFormat="1" ht="16.5" customHeight="1">
      <c r="B69" s="41"/>
      <c r="C69" s="63"/>
      <c r="D69" s="63"/>
      <c r="E69" s="387" t="str">
        <f>E7</f>
        <v>SOU řemesel KH - rekonstrukce sociálního zařízení u jídelny</v>
      </c>
      <c r="F69" s="388"/>
      <c r="G69" s="388"/>
      <c r="H69" s="388"/>
      <c r="I69" s="163"/>
      <c r="J69" s="63"/>
      <c r="K69" s="63"/>
      <c r="L69" s="61"/>
    </row>
    <row r="70" spans="2:63" s="1" customFormat="1" ht="14.45" customHeight="1">
      <c r="B70" s="41"/>
      <c r="C70" s="65" t="s">
        <v>101</v>
      </c>
      <c r="D70" s="63"/>
      <c r="E70" s="63"/>
      <c r="F70" s="63"/>
      <c r="G70" s="63"/>
      <c r="H70" s="63"/>
      <c r="I70" s="163"/>
      <c r="J70" s="63"/>
      <c r="K70" s="63"/>
      <c r="L70" s="61"/>
    </row>
    <row r="71" spans="2:63" s="1" customFormat="1" ht="17.25" customHeight="1">
      <c r="B71" s="41"/>
      <c r="C71" s="63"/>
      <c r="D71" s="63"/>
      <c r="E71" s="362" t="str">
        <f>E9</f>
        <v>18708VN - Vedlejší náklady</v>
      </c>
      <c r="F71" s="389"/>
      <c r="G71" s="389"/>
      <c r="H71" s="389"/>
      <c r="I71" s="163"/>
      <c r="J71" s="63"/>
      <c r="K71" s="63"/>
      <c r="L71" s="61"/>
    </row>
    <row r="72" spans="2:63" s="1" customFormat="1" ht="6.95" customHeight="1">
      <c r="B72" s="41"/>
      <c r="C72" s="63"/>
      <c r="D72" s="63"/>
      <c r="E72" s="63"/>
      <c r="F72" s="63"/>
      <c r="G72" s="63"/>
      <c r="H72" s="63"/>
      <c r="I72" s="163"/>
      <c r="J72" s="63"/>
      <c r="K72" s="63"/>
      <c r="L72" s="61"/>
    </row>
    <row r="73" spans="2:63" s="1" customFormat="1" ht="18" customHeight="1">
      <c r="B73" s="41"/>
      <c r="C73" s="65" t="s">
        <v>23</v>
      </c>
      <c r="D73" s="63"/>
      <c r="E73" s="63"/>
      <c r="F73" s="164" t="str">
        <f>F12</f>
        <v>SOŠ a SOU řemesel Kutná Hora</v>
      </c>
      <c r="G73" s="63"/>
      <c r="H73" s="63"/>
      <c r="I73" s="165" t="s">
        <v>25</v>
      </c>
      <c r="J73" s="73" t="str">
        <f>IF(J12="","",J12)</f>
        <v>21. 1. 2019</v>
      </c>
      <c r="K73" s="63"/>
      <c r="L73" s="61"/>
    </row>
    <row r="74" spans="2:63" s="1" customFormat="1" ht="6.95" customHeight="1">
      <c r="B74" s="41"/>
      <c r="C74" s="63"/>
      <c r="D74" s="63"/>
      <c r="E74" s="63"/>
      <c r="F74" s="63"/>
      <c r="G74" s="63"/>
      <c r="H74" s="63"/>
      <c r="I74" s="163"/>
      <c r="J74" s="63"/>
      <c r="K74" s="63"/>
      <c r="L74" s="61"/>
    </row>
    <row r="75" spans="2:63" s="1" customFormat="1">
      <c r="B75" s="41"/>
      <c r="C75" s="65" t="s">
        <v>27</v>
      </c>
      <c r="D75" s="63"/>
      <c r="E75" s="63"/>
      <c r="F75" s="164" t="str">
        <f>E15</f>
        <v>SOŠ a SOU řemesel Kutná Hora, Čáslavská č.p.20</v>
      </c>
      <c r="G75" s="63"/>
      <c r="H75" s="63"/>
      <c r="I75" s="165" t="s">
        <v>33</v>
      </c>
      <c r="J75" s="164" t="str">
        <f>E21</f>
        <v>Ing. Hádek Martin</v>
      </c>
      <c r="K75" s="63"/>
      <c r="L75" s="61"/>
    </row>
    <row r="76" spans="2:63" s="1" customFormat="1" ht="14.45" customHeight="1">
      <c r="B76" s="41"/>
      <c r="C76" s="65" t="s">
        <v>31</v>
      </c>
      <c r="D76" s="63"/>
      <c r="E76" s="63"/>
      <c r="F76" s="164" t="str">
        <f>IF(E18="","",E18)</f>
        <v/>
      </c>
      <c r="G76" s="63"/>
      <c r="H76" s="63"/>
      <c r="I76" s="163"/>
      <c r="J76" s="63"/>
      <c r="K76" s="63"/>
      <c r="L76" s="61"/>
    </row>
    <row r="77" spans="2:63" s="1" customFormat="1" ht="10.35" customHeight="1">
      <c r="B77" s="41"/>
      <c r="C77" s="63"/>
      <c r="D77" s="63"/>
      <c r="E77" s="63"/>
      <c r="F77" s="63"/>
      <c r="G77" s="63"/>
      <c r="H77" s="63"/>
      <c r="I77" s="163"/>
      <c r="J77" s="63"/>
      <c r="K77" s="63"/>
      <c r="L77" s="61"/>
    </row>
    <row r="78" spans="2:63" s="9" customFormat="1" ht="29.25" customHeight="1">
      <c r="B78" s="166"/>
      <c r="C78" s="167" t="s">
        <v>125</v>
      </c>
      <c r="D78" s="168" t="s">
        <v>57</v>
      </c>
      <c r="E78" s="168" t="s">
        <v>53</v>
      </c>
      <c r="F78" s="168" t="s">
        <v>126</v>
      </c>
      <c r="G78" s="168" t="s">
        <v>127</v>
      </c>
      <c r="H78" s="168" t="s">
        <v>128</v>
      </c>
      <c r="I78" s="169" t="s">
        <v>129</v>
      </c>
      <c r="J78" s="168" t="s">
        <v>105</v>
      </c>
      <c r="K78" s="170" t="s">
        <v>130</v>
      </c>
      <c r="L78" s="171"/>
      <c r="M78" s="81" t="s">
        <v>131</v>
      </c>
      <c r="N78" s="82" t="s">
        <v>42</v>
      </c>
      <c r="O78" s="82" t="s">
        <v>132</v>
      </c>
      <c r="P78" s="82" t="s">
        <v>133</v>
      </c>
      <c r="Q78" s="82" t="s">
        <v>134</v>
      </c>
      <c r="R78" s="82" t="s">
        <v>135</v>
      </c>
      <c r="S78" s="82" t="s">
        <v>136</v>
      </c>
      <c r="T78" s="83" t="s">
        <v>137</v>
      </c>
    </row>
    <row r="79" spans="2:63" s="1" customFormat="1" ht="29.25" customHeight="1">
      <c r="B79" s="41"/>
      <c r="C79" s="87" t="s">
        <v>106</v>
      </c>
      <c r="D79" s="63"/>
      <c r="E79" s="63"/>
      <c r="F79" s="63"/>
      <c r="G79" s="63"/>
      <c r="H79" s="63"/>
      <c r="I79" s="163"/>
      <c r="J79" s="172">
        <f>BK79</f>
        <v>0</v>
      </c>
      <c r="K79" s="63"/>
      <c r="L79" s="61"/>
      <c r="M79" s="84"/>
      <c r="N79" s="85"/>
      <c r="O79" s="85"/>
      <c r="P79" s="173">
        <f>P80</f>
        <v>0</v>
      </c>
      <c r="Q79" s="85"/>
      <c r="R79" s="173">
        <f>R80</f>
        <v>0</v>
      </c>
      <c r="S79" s="85"/>
      <c r="T79" s="174">
        <f>T80</f>
        <v>0</v>
      </c>
      <c r="AT79" s="24" t="s">
        <v>71</v>
      </c>
      <c r="AU79" s="24" t="s">
        <v>107</v>
      </c>
      <c r="BK79" s="175">
        <f>BK80</f>
        <v>0</v>
      </c>
    </row>
    <row r="80" spans="2:63" s="10" customFormat="1" ht="37.35" customHeight="1">
      <c r="B80" s="176"/>
      <c r="C80" s="177"/>
      <c r="D80" s="178" t="s">
        <v>71</v>
      </c>
      <c r="E80" s="179" t="s">
        <v>1254</v>
      </c>
      <c r="F80" s="179" t="s">
        <v>1255</v>
      </c>
      <c r="G80" s="177"/>
      <c r="H80" s="177"/>
      <c r="I80" s="180"/>
      <c r="J80" s="181">
        <f>BK80</f>
        <v>0</v>
      </c>
      <c r="K80" s="177"/>
      <c r="L80" s="182"/>
      <c r="M80" s="183"/>
      <c r="N80" s="184"/>
      <c r="O80" s="184"/>
      <c r="P80" s="185">
        <f>P81+P83</f>
        <v>0</v>
      </c>
      <c r="Q80" s="184"/>
      <c r="R80" s="185">
        <f>R81+R83</f>
        <v>0</v>
      </c>
      <c r="S80" s="184"/>
      <c r="T80" s="186">
        <f>T81+T83</f>
        <v>0</v>
      </c>
      <c r="AR80" s="187" t="s">
        <v>164</v>
      </c>
      <c r="AT80" s="188" t="s">
        <v>71</v>
      </c>
      <c r="AU80" s="188" t="s">
        <v>72</v>
      </c>
      <c r="AY80" s="187" t="s">
        <v>140</v>
      </c>
      <c r="BK80" s="189">
        <f>BK81+BK83</f>
        <v>0</v>
      </c>
    </row>
    <row r="81" spans="2:65" s="10" customFormat="1" ht="19.899999999999999" customHeight="1">
      <c r="B81" s="176"/>
      <c r="C81" s="177"/>
      <c r="D81" s="178" t="s">
        <v>71</v>
      </c>
      <c r="E81" s="190" t="s">
        <v>1256</v>
      </c>
      <c r="F81" s="190" t="s">
        <v>1257</v>
      </c>
      <c r="G81" s="177"/>
      <c r="H81" s="177"/>
      <c r="I81" s="180"/>
      <c r="J81" s="191">
        <f>BK81</f>
        <v>0</v>
      </c>
      <c r="K81" s="177"/>
      <c r="L81" s="182"/>
      <c r="M81" s="183"/>
      <c r="N81" s="184"/>
      <c r="O81" s="184"/>
      <c r="P81" s="185">
        <f>P82</f>
        <v>0</v>
      </c>
      <c r="Q81" s="184"/>
      <c r="R81" s="185">
        <f>R82</f>
        <v>0</v>
      </c>
      <c r="S81" s="184"/>
      <c r="T81" s="186">
        <f>T82</f>
        <v>0</v>
      </c>
      <c r="AR81" s="187" t="s">
        <v>164</v>
      </c>
      <c r="AT81" s="188" t="s">
        <v>71</v>
      </c>
      <c r="AU81" s="188" t="s">
        <v>80</v>
      </c>
      <c r="AY81" s="187" t="s">
        <v>140</v>
      </c>
      <c r="BK81" s="189">
        <f>BK82</f>
        <v>0</v>
      </c>
    </row>
    <row r="82" spans="2:65" s="1" customFormat="1" ht="25.5" customHeight="1">
      <c r="B82" s="41"/>
      <c r="C82" s="192" t="s">
        <v>80</v>
      </c>
      <c r="D82" s="192" t="s">
        <v>143</v>
      </c>
      <c r="E82" s="193" t="s">
        <v>1258</v>
      </c>
      <c r="F82" s="194" t="s">
        <v>1259</v>
      </c>
      <c r="G82" s="195" t="s">
        <v>1260</v>
      </c>
      <c r="H82" s="196">
        <v>1</v>
      </c>
      <c r="I82" s="197"/>
      <c r="J82" s="198">
        <f>ROUND(I82*H82,2)</f>
        <v>0</v>
      </c>
      <c r="K82" s="194" t="s">
        <v>1261</v>
      </c>
      <c r="L82" s="61"/>
      <c r="M82" s="199" t="s">
        <v>21</v>
      </c>
      <c r="N82" s="200" t="s">
        <v>43</v>
      </c>
      <c r="O82" s="42"/>
      <c r="P82" s="201">
        <f>O82*H82</f>
        <v>0</v>
      </c>
      <c r="Q82" s="201">
        <v>0</v>
      </c>
      <c r="R82" s="201">
        <f>Q82*H82</f>
        <v>0</v>
      </c>
      <c r="S82" s="201">
        <v>0</v>
      </c>
      <c r="T82" s="202">
        <f>S82*H82</f>
        <v>0</v>
      </c>
      <c r="AR82" s="24" t="s">
        <v>1262</v>
      </c>
      <c r="AT82" s="24" t="s">
        <v>143</v>
      </c>
      <c r="AU82" s="24" t="s">
        <v>82</v>
      </c>
      <c r="AY82" s="24" t="s">
        <v>140</v>
      </c>
      <c r="BE82" s="203">
        <f>IF(N82="základní",J82,0)</f>
        <v>0</v>
      </c>
      <c r="BF82" s="203">
        <f>IF(N82="snížená",J82,0)</f>
        <v>0</v>
      </c>
      <c r="BG82" s="203">
        <f>IF(N82="zákl. přenesená",J82,0)</f>
        <v>0</v>
      </c>
      <c r="BH82" s="203">
        <f>IF(N82="sníž. přenesená",J82,0)</f>
        <v>0</v>
      </c>
      <c r="BI82" s="203">
        <f>IF(N82="nulová",J82,0)</f>
        <v>0</v>
      </c>
      <c r="BJ82" s="24" t="s">
        <v>80</v>
      </c>
      <c r="BK82" s="203">
        <f>ROUND(I82*H82,2)</f>
        <v>0</v>
      </c>
      <c r="BL82" s="24" t="s">
        <v>1262</v>
      </c>
      <c r="BM82" s="24" t="s">
        <v>1263</v>
      </c>
    </row>
    <row r="83" spans="2:65" s="10" customFormat="1" ht="29.85" customHeight="1">
      <c r="B83" s="176"/>
      <c r="C83" s="177"/>
      <c r="D83" s="178" t="s">
        <v>71</v>
      </c>
      <c r="E83" s="190" t="s">
        <v>1264</v>
      </c>
      <c r="F83" s="190" t="s">
        <v>1265</v>
      </c>
      <c r="G83" s="177"/>
      <c r="H83" s="177"/>
      <c r="I83" s="180"/>
      <c r="J83" s="191">
        <f>BK83</f>
        <v>0</v>
      </c>
      <c r="K83" s="177"/>
      <c r="L83" s="182"/>
      <c r="M83" s="183"/>
      <c r="N83" s="184"/>
      <c r="O83" s="184"/>
      <c r="P83" s="185">
        <f>SUM(P84:P86)</f>
        <v>0</v>
      </c>
      <c r="Q83" s="184"/>
      <c r="R83" s="185">
        <f>SUM(R84:R86)</f>
        <v>0</v>
      </c>
      <c r="S83" s="184"/>
      <c r="T83" s="186">
        <f>SUM(T84:T86)</f>
        <v>0</v>
      </c>
      <c r="AR83" s="187" t="s">
        <v>164</v>
      </c>
      <c r="AT83" s="188" t="s">
        <v>71</v>
      </c>
      <c r="AU83" s="188" t="s">
        <v>80</v>
      </c>
      <c r="AY83" s="187" t="s">
        <v>140</v>
      </c>
      <c r="BK83" s="189">
        <f>SUM(BK84:BK86)</f>
        <v>0</v>
      </c>
    </row>
    <row r="84" spans="2:65" s="1" customFormat="1" ht="25.5" customHeight="1">
      <c r="B84" s="41"/>
      <c r="C84" s="192" t="s">
        <v>82</v>
      </c>
      <c r="D84" s="192" t="s">
        <v>143</v>
      </c>
      <c r="E84" s="193" t="s">
        <v>1266</v>
      </c>
      <c r="F84" s="194" t="s">
        <v>1267</v>
      </c>
      <c r="G84" s="195" t="s">
        <v>1260</v>
      </c>
      <c r="H84" s="196">
        <v>1</v>
      </c>
      <c r="I84" s="197"/>
      <c r="J84" s="198">
        <f>ROUND(I84*H84,2)</f>
        <v>0</v>
      </c>
      <c r="K84" s="194" t="s">
        <v>1261</v>
      </c>
      <c r="L84" s="61"/>
      <c r="M84" s="199" t="s">
        <v>21</v>
      </c>
      <c r="N84" s="200" t="s">
        <v>43</v>
      </c>
      <c r="O84" s="42"/>
      <c r="P84" s="201">
        <f>O84*H84</f>
        <v>0</v>
      </c>
      <c r="Q84" s="201">
        <v>0</v>
      </c>
      <c r="R84" s="201">
        <f>Q84*H84</f>
        <v>0</v>
      </c>
      <c r="S84" s="201">
        <v>0</v>
      </c>
      <c r="T84" s="202">
        <f>S84*H84</f>
        <v>0</v>
      </c>
      <c r="AR84" s="24" t="s">
        <v>1262</v>
      </c>
      <c r="AT84" s="24" t="s">
        <v>143</v>
      </c>
      <c r="AU84" s="24" t="s">
        <v>82</v>
      </c>
      <c r="AY84" s="24" t="s">
        <v>140</v>
      </c>
      <c r="BE84" s="203">
        <f>IF(N84="základní",J84,0)</f>
        <v>0</v>
      </c>
      <c r="BF84" s="203">
        <f>IF(N84="snížená",J84,0)</f>
        <v>0</v>
      </c>
      <c r="BG84" s="203">
        <f>IF(N84="zákl. přenesená",J84,0)</f>
        <v>0</v>
      </c>
      <c r="BH84" s="203">
        <f>IF(N84="sníž. přenesená",J84,0)</f>
        <v>0</v>
      </c>
      <c r="BI84" s="203">
        <f>IF(N84="nulová",J84,0)</f>
        <v>0</v>
      </c>
      <c r="BJ84" s="24" t="s">
        <v>80</v>
      </c>
      <c r="BK84" s="203">
        <f>ROUND(I84*H84,2)</f>
        <v>0</v>
      </c>
      <c r="BL84" s="24" t="s">
        <v>1262</v>
      </c>
      <c r="BM84" s="24" t="s">
        <v>1268</v>
      </c>
    </row>
    <row r="85" spans="2:65" s="1" customFormat="1" ht="16.5" customHeight="1">
      <c r="B85" s="41"/>
      <c r="C85" s="192" t="s">
        <v>141</v>
      </c>
      <c r="D85" s="192" t="s">
        <v>143</v>
      </c>
      <c r="E85" s="193" t="s">
        <v>1269</v>
      </c>
      <c r="F85" s="194" t="s">
        <v>1270</v>
      </c>
      <c r="G85" s="195" t="s">
        <v>1260</v>
      </c>
      <c r="H85" s="196">
        <v>1</v>
      </c>
      <c r="I85" s="197"/>
      <c r="J85" s="198">
        <f>ROUND(I85*H85,2)</f>
        <v>0</v>
      </c>
      <c r="K85" s="194" t="s">
        <v>1261</v>
      </c>
      <c r="L85" s="61"/>
      <c r="M85" s="199" t="s">
        <v>21</v>
      </c>
      <c r="N85" s="200" t="s">
        <v>43</v>
      </c>
      <c r="O85" s="42"/>
      <c r="P85" s="201">
        <f>O85*H85</f>
        <v>0</v>
      </c>
      <c r="Q85" s="201">
        <v>0</v>
      </c>
      <c r="R85" s="201">
        <f>Q85*H85</f>
        <v>0</v>
      </c>
      <c r="S85" s="201">
        <v>0</v>
      </c>
      <c r="T85" s="202">
        <f>S85*H85</f>
        <v>0</v>
      </c>
      <c r="AR85" s="24" t="s">
        <v>1262</v>
      </c>
      <c r="AT85" s="24" t="s">
        <v>143</v>
      </c>
      <c r="AU85" s="24" t="s">
        <v>82</v>
      </c>
      <c r="AY85" s="24" t="s">
        <v>140</v>
      </c>
      <c r="BE85" s="203">
        <f>IF(N85="základní",J85,0)</f>
        <v>0</v>
      </c>
      <c r="BF85" s="203">
        <f>IF(N85="snížená",J85,0)</f>
        <v>0</v>
      </c>
      <c r="BG85" s="203">
        <f>IF(N85="zákl. přenesená",J85,0)</f>
        <v>0</v>
      </c>
      <c r="BH85" s="203">
        <f>IF(N85="sníž. přenesená",J85,0)</f>
        <v>0</v>
      </c>
      <c r="BI85" s="203">
        <f>IF(N85="nulová",J85,0)</f>
        <v>0</v>
      </c>
      <c r="BJ85" s="24" t="s">
        <v>80</v>
      </c>
      <c r="BK85" s="203">
        <f>ROUND(I85*H85,2)</f>
        <v>0</v>
      </c>
      <c r="BL85" s="24" t="s">
        <v>1262</v>
      </c>
      <c r="BM85" s="24" t="s">
        <v>1271</v>
      </c>
    </row>
    <row r="86" spans="2:65" s="1" customFormat="1" ht="16.5" customHeight="1">
      <c r="B86" s="41"/>
      <c r="C86" s="192" t="s">
        <v>148</v>
      </c>
      <c r="D86" s="192" t="s">
        <v>143</v>
      </c>
      <c r="E86" s="193" t="s">
        <v>1272</v>
      </c>
      <c r="F86" s="194" t="s">
        <v>1273</v>
      </c>
      <c r="G86" s="195" t="s">
        <v>1260</v>
      </c>
      <c r="H86" s="196">
        <v>1</v>
      </c>
      <c r="I86" s="197"/>
      <c r="J86" s="198">
        <f>ROUND(I86*H86,2)</f>
        <v>0</v>
      </c>
      <c r="K86" s="194" t="s">
        <v>1261</v>
      </c>
      <c r="L86" s="61"/>
      <c r="M86" s="199" t="s">
        <v>21</v>
      </c>
      <c r="N86" s="262" t="s">
        <v>43</v>
      </c>
      <c r="O86" s="263"/>
      <c r="P86" s="264">
        <f>O86*H86</f>
        <v>0</v>
      </c>
      <c r="Q86" s="264">
        <v>0</v>
      </c>
      <c r="R86" s="264">
        <f>Q86*H86</f>
        <v>0</v>
      </c>
      <c r="S86" s="264">
        <v>0</v>
      </c>
      <c r="T86" s="265">
        <f>S86*H86</f>
        <v>0</v>
      </c>
      <c r="AR86" s="24" t="s">
        <v>1262</v>
      </c>
      <c r="AT86" s="24" t="s">
        <v>143</v>
      </c>
      <c r="AU86" s="24" t="s">
        <v>82</v>
      </c>
      <c r="AY86" s="24" t="s">
        <v>140</v>
      </c>
      <c r="BE86" s="203">
        <f>IF(N86="základní",J86,0)</f>
        <v>0</v>
      </c>
      <c r="BF86" s="203">
        <f>IF(N86="snížená",J86,0)</f>
        <v>0</v>
      </c>
      <c r="BG86" s="203">
        <f>IF(N86="zákl. přenesená",J86,0)</f>
        <v>0</v>
      </c>
      <c r="BH86" s="203">
        <f>IF(N86="sníž. přenesená",J86,0)</f>
        <v>0</v>
      </c>
      <c r="BI86" s="203">
        <f>IF(N86="nulová",J86,0)</f>
        <v>0</v>
      </c>
      <c r="BJ86" s="24" t="s">
        <v>80</v>
      </c>
      <c r="BK86" s="203">
        <f>ROUND(I86*H86,2)</f>
        <v>0</v>
      </c>
      <c r="BL86" s="24" t="s">
        <v>1262</v>
      </c>
      <c r="BM86" s="24" t="s">
        <v>1274</v>
      </c>
    </row>
    <row r="87" spans="2:65" s="1" customFormat="1" ht="6.95" customHeight="1">
      <c r="B87" s="56"/>
      <c r="C87" s="57"/>
      <c r="D87" s="57"/>
      <c r="E87" s="57"/>
      <c r="F87" s="57"/>
      <c r="G87" s="57"/>
      <c r="H87" s="57"/>
      <c r="I87" s="139"/>
      <c r="J87" s="57"/>
      <c r="K87" s="57"/>
      <c r="L87" s="61"/>
    </row>
  </sheetData>
  <sheetProtection algorithmName="SHA-512" hashValue="Ro/Zj0gSPHG+YAIpGIofKKVPg1kQc37ONfo4Qqa7ZFlVOQm6YXrrhE1+BHbUXSGHex1oNFEfoNuC2fN+RWI2bw==" saltValue="BnmjFYASfF9K9K1qA4xrgF5XPYz/CXhj/QLpkXi7a4a0ldlcERARhVcXTavxhNcFvTjzeRz6Y7OhEY1D+dUBCQ==" spinCount="100000" sheet="1" objects="1" scenarios="1" formatColumns="0" formatRows="0" autoFilter="0"/>
  <autoFilter ref="C78:K86" xr:uid="{00000000-0009-0000-0000-000005000000}"/>
  <mergeCells count="10">
    <mergeCell ref="J51:J52"/>
    <mergeCell ref="E69:H69"/>
    <mergeCell ref="E71:H71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 xr:uid="{00000000-0004-0000-0500-000000000000}"/>
    <hyperlink ref="G1:H1" location="C54" display="2) Rekapitulace" xr:uid="{00000000-0004-0000-0500-000001000000}"/>
    <hyperlink ref="J1" location="C78" display="3) Soupis prací" xr:uid="{00000000-0004-0000-0500-000002000000}"/>
    <hyperlink ref="L1:V1" location="'Rekapitulace stavby'!C2" display="Rekapitulace stavby" xr:uid="{00000000-0004-0000-0500-000003000000}"/>
  </hyperlinks>
  <pageMargins left="0.58333330000000005" right="0.58333330000000005" top="0.58333330000000005" bottom="0.58333330000000005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K216"/>
  <sheetViews>
    <sheetView showGridLines="0" zoomScaleNormal="100" workbookViewId="0"/>
  </sheetViews>
  <sheetFormatPr defaultRowHeight="13.5"/>
  <cols>
    <col min="1" max="1" width="8.33203125" style="266" customWidth="1"/>
    <col min="2" max="2" width="1.6640625" style="266" customWidth="1"/>
    <col min="3" max="4" width="5" style="266" customWidth="1"/>
    <col min="5" max="5" width="11.6640625" style="266" customWidth="1"/>
    <col min="6" max="6" width="9.1640625" style="266" customWidth="1"/>
    <col min="7" max="7" width="5" style="266" customWidth="1"/>
    <col min="8" max="8" width="77.83203125" style="266" customWidth="1"/>
    <col min="9" max="10" width="20" style="266" customWidth="1"/>
    <col min="11" max="11" width="1.6640625" style="266" customWidth="1"/>
  </cols>
  <sheetData>
    <row r="1" spans="2:11" ht="37.5" customHeight="1"/>
    <row r="2" spans="2:11" ht="7.5" customHeight="1">
      <c r="B2" s="267"/>
      <c r="C2" s="268"/>
      <c r="D2" s="268"/>
      <c r="E2" s="268"/>
      <c r="F2" s="268"/>
      <c r="G2" s="268"/>
      <c r="H2" s="268"/>
      <c r="I2" s="268"/>
      <c r="J2" s="268"/>
      <c r="K2" s="269"/>
    </row>
    <row r="3" spans="2:11" s="15" customFormat="1" ht="45" customHeight="1">
      <c r="B3" s="270"/>
      <c r="C3" s="394" t="s">
        <v>1275</v>
      </c>
      <c r="D3" s="394"/>
      <c r="E3" s="394"/>
      <c r="F3" s="394"/>
      <c r="G3" s="394"/>
      <c r="H3" s="394"/>
      <c r="I3" s="394"/>
      <c r="J3" s="394"/>
      <c r="K3" s="271"/>
    </row>
    <row r="4" spans="2:11" ht="25.5" customHeight="1">
      <c r="B4" s="272"/>
      <c r="C4" s="398" t="s">
        <v>1276</v>
      </c>
      <c r="D4" s="398"/>
      <c r="E4" s="398"/>
      <c r="F4" s="398"/>
      <c r="G4" s="398"/>
      <c r="H4" s="398"/>
      <c r="I4" s="398"/>
      <c r="J4" s="398"/>
      <c r="K4" s="273"/>
    </row>
    <row r="5" spans="2:11" ht="5.25" customHeight="1">
      <c r="B5" s="272"/>
      <c r="C5" s="274"/>
      <c r="D5" s="274"/>
      <c r="E5" s="274"/>
      <c r="F5" s="274"/>
      <c r="G5" s="274"/>
      <c r="H5" s="274"/>
      <c r="I5" s="274"/>
      <c r="J5" s="274"/>
      <c r="K5" s="273"/>
    </row>
    <row r="6" spans="2:11" ht="15" customHeight="1">
      <c r="B6" s="272"/>
      <c r="C6" s="397" t="s">
        <v>1277</v>
      </c>
      <c r="D6" s="397"/>
      <c r="E6" s="397"/>
      <c r="F6" s="397"/>
      <c r="G6" s="397"/>
      <c r="H6" s="397"/>
      <c r="I6" s="397"/>
      <c r="J6" s="397"/>
      <c r="K6" s="273"/>
    </row>
    <row r="7" spans="2:11" ht="15" customHeight="1">
      <c r="B7" s="276"/>
      <c r="C7" s="397" t="s">
        <v>1278</v>
      </c>
      <c r="D7" s="397"/>
      <c r="E7" s="397"/>
      <c r="F7" s="397"/>
      <c r="G7" s="397"/>
      <c r="H7" s="397"/>
      <c r="I7" s="397"/>
      <c r="J7" s="397"/>
      <c r="K7" s="273"/>
    </row>
    <row r="8" spans="2:11" ht="12.75" customHeight="1">
      <c r="B8" s="276"/>
      <c r="C8" s="275"/>
      <c r="D8" s="275"/>
      <c r="E8" s="275"/>
      <c r="F8" s="275"/>
      <c r="G8" s="275"/>
      <c r="H8" s="275"/>
      <c r="I8" s="275"/>
      <c r="J8" s="275"/>
      <c r="K8" s="273"/>
    </row>
    <row r="9" spans="2:11" ht="15" customHeight="1">
      <c r="B9" s="276"/>
      <c r="C9" s="397" t="s">
        <v>1279</v>
      </c>
      <c r="D9" s="397"/>
      <c r="E9" s="397"/>
      <c r="F9" s="397"/>
      <c r="G9" s="397"/>
      <c r="H9" s="397"/>
      <c r="I9" s="397"/>
      <c r="J9" s="397"/>
      <c r="K9" s="273"/>
    </row>
    <row r="10" spans="2:11" ht="15" customHeight="1">
      <c r="B10" s="276"/>
      <c r="C10" s="275"/>
      <c r="D10" s="397" t="s">
        <v>1280</v>
      </c>
      <c r="E10" s="397"/>
      <c r="F10" s="397"/>
      <c r="G10" s="397"/>
      <c r="H10" s="397"/>
      <c r="I10" s="397"/>
      <c r="J10" s="397"/>
      <c r="K10" s="273"/>
    </row>
    <row r="11" spans="2:11" ht="15" customHeight="1">
      <c r="B11" s="276"/>
      <c r="C11" s="277"/>
      <c r="D11" s="397" t="s">
        <v>1281</v>
      </c>
      <c r="E11" s="397"/>
      <c r="F11" s="397"/>
      <c r="G11" s="397"/>
      <c r="H11" s="397"/>
      <c r="I11" s="397"/>
      <c r="J11" s="397"/>
      <c r="K11" s="273"/>
    </row>
    <row r="12" spans="2:11" ht="12.75" customHeight="1">
      <c r="B12" s="276"/>
      <c r="C12" s="277"/>
      <c r="D12" s="277"/>
      <c r="E12" s="277"/>
      <c r="F12" s="277"/>
      <c r="G12" s="277"/>
      <c r="H12" s="277"/>
      <c r="I12" s="277"/>
      <c r="J12" s="277"/>
      <c r="K12" s="273"/>
    </row>
    <row r="13" spans="2:11" ht="15" customHeight="1">
      <c r="B13" s="276"/>
      <c r="C13" s="277"/>
      <c r="D13" s="397" t="s">
        <v>1282</v>
      </c>
      <c r="E13" s="397"/>
      <c r="F13" s="397"/>
      <c r="G13" s="397"/>
      <c r="H13" s="397"/>
      <c r="I13" s="397"/>
      <c r="J13" s="397"/>
      <c r="K13" s="273"/>
    </row>
    <row r="14" spans="2:11" ht="15" customHeight="1">
      <c r="B14" s="276"/>
      <c r="C14" s="277"/>
      <c r="D14" s="397" t="s">
        <v>1283</v>
      </c>
      <c r="E14" s="397"/>
      <c r="F14" s="397"/>
      <c r="G14" s="397"/>
      <c r="H14" s="397"/>
      <c r="I14" s="397"/>
      <c r="J14" s="397"/>
      <c r="K14" s="273"/>
    </row>
    <row r="15" spans="2:11" ht="15" customHeight="1">
      <c r="B15" s="276"/>
      <c r="C15" s="277"/>
      <c r="D15" s="397" t="s">
        <v>1284</v>
      </c>
      <c r="E15" s="397"/>
      <c r="F15" s="397"/>
      <c r="G15" s="397"/>
      <c r="H15" s="397"/>
      <c r="I15" s="397"/>
      <c r="J15" s="397"/>
      <c r="K15" s="273"/>
    </row>
    <row r="16" spans="2:11" ht="15" customHeight="1">
      <c r="B16" s="276"/>
      <c r="C16" s="277"/>
      <c r="D16" s="277"/>
      <c r="E16" s="278" t="s">
        <v>79</v>
      </c>
      <c r="F16" s="397" t="s">
        <v>1285</v>
      </c>
      <c r="G16" s="397"/>
      <c r="H16" s="397"/>
      <c r="I16" s="397"/>
      <c r="J16" s="397"/>
      <c r="K16" s="273"/>
    </row>
    <row r="17" spans="2:11" ht="15" customHeight="1">
      <c r="B17" s="276"/>
      <c r="C17" s="277"/>
      <c r="D17" s="277"/>
      <c r="E17" s="278" t="s">
        <v>1286</v>
      </c>
      <c r="F17" s="397" t="s">
        <v>1287</v>
      </c>
      <c r="G17" s="397"/>
      <c r="H17" s="397"/>
      <c r="I17" s="397"/>
      <c r="J17" s="397"/>
      <c r="K17" s="273"/>
    </row>
    <row r="18" spans="2:11" ht="15" customHeight="1">
      <c r="B18" s="276"/>
      <c r="C18" s="277"/>
      <c r="D18" s="277"/>
      <c r="E18" s="278" t="s">
        <v>1288</v>
      </c>
      <c r="F18" s="397" t="s">
        <v>1289</v>
      </c>
      <c r="G18" s="397"/>
      <c r="H18" s="397"/>
      <c r="I18" s="397"/>
      <c r="J18" s="397"/>
      <c r="K18" s="273"/>
    </row>
    <row r="19" spans="2:11" ht="15" customHeight="1">
      <c r="B19" s="276"/>
      <c r="C19" s="277"/>
      <c r="D19" s="277"/>
      <c r="E19" s="278" t="s">
        <v>1290</v>
      </c>
      <c r="F19" s="397" t="s">
        <v>1291</v>
      </c>
      <c r="G19" s="397"/>
      <c r="H19" s="397"/>
      <c r="I19" s="397"/>
      <c r="J19" s="397"/>
      <c r="K19" s="273"/>
    </row>
    <row r="20" spans="2:11" ht="15" customHeight="1">
      <c r="B20" s="276"/>
      <c r="C20" s="277"/>
      <c r="D20" s="277"/>
      <c r="E20" s="278" t="s">
        <v>1292</v>
      </c>
      <c r="F20" s="397" t="s">
        <v>1293</v>
      </c>
      <c r="G20" s="397"/>
      <c r="H20" s="397"/>
      <c r="I20" s="397"/>
      <c r="J20" s="397"/>
      <c r="K20" s="273"/>
    </row>
    <row r="21" spans="2:11" ht="15" customHeight="1">
      <c r="B21" s="276"/>
      <c r="C21" s="277"/>
      <c r="D21" s="277"/>
      <c r="E21" s="278" t="s">
        <v>1294</v>
      </c>
      <c r="F21" s="397" t="s">
        <v>1295</v>
      </c>
      <c r="G21" s="397"/>
      <c r="H21" s="397"/>
      <c r="I21" s="397"/>
      <c r="J21" s="397"/>
      <c r="K21" s="273"/>
    </row>
    <row r="22" spans="2:11" ht="12.75" customHeight="1">
      <c r="B22" s="276"/>
      <c r="C22" s="277"/>
      <c r="D22" s="277"/>
      <c r="E22" s="277"/>
      <c r="F22" s="277"/>
      <c r="G22" s="277"/>
      <c r="H22" s="277"/>
      <c r="I22" s="277"/>
      <c r="J22" s="277"/>
      <c r="K22" s="273"/>
    </row>
    <row r="23" spans="2:11" ht="15" customHeight="1">
      <c r="B23" s="276"/>
      <c r="C23" s="397" t="s">
        <v>1296</v>
      </c>
      <c r="D23" s="397"/>
      <c r="E23" s="397"/>
      <c r="F23" s="397"/>
      <c r="G23" s="397"/>
      <c r="H23" s="397"/>
      <c r="I23" s="397"/>
      <c r="J23" s="397"/>
      <c r="K23" s="273"/>
    </row>
    <row r="24" spans="2:11" ht="15" customHeight="1">
      <c r="B24" s="276"/>
      <c r="C24" s="397" t="s">
        <v>1297</v>
      </c>
      <c r="D24" s="397"/>
      <c r="E24" s="397"/>
      <c r="F24" s="397"/>
      <c r="G24" s="397"/>
      <c r="H24" s="397"/>
      <c r="I24" s="397"/>
      <c r="J24" s="397"/>
      <c r="K24" s="273"/>
    </row>
    <row r="25" spans="2:11" ht="15" customHeight="1">
      <c r="B25" s="276"/>
      <c r="C25" s="275"/>
      <c r="D25" s="397" t="s">
        <v>1298</v>
      </c>
      <c r="E25" s="397"/>
      <c r="F25" s="397"/>
      <c r="G25" s="397"/>
      <c r="H25" s="397"/>
      <c r="I25" s="397"/>
      <c r="J25" s="397"/>
      <c r="K25" s="273"/>
    </row>
    <row r="26" spans="2:11" ht="15" customHeight="1">
      <c r="B26" s="276"/>
      <c r="C26" s="277"/>
      <c r="D26" s="397" t="s">
        <v>1299</v>
      </c>
      <c r="E26" s="397"/>
      <c r="F26" s="397"/>
      <c r="G26" s="397"/>
      <c r="H26" s="397"/>
      <c r="I26" s="397"/>
      <c r="J26" s="397"/>
      <c r="K26" s="273"/>
    </row>
    <row r="27" spans="2:11" ht="12.75" customHeight="1">
      <c r="B27" s="276"/>
      <c r="C27" s="277"/>
      <c r="D27" s="277"/>
      <c r="E27" s="277"/>
      <c r="F27" s="277"/>
      <c r="G27" s="277"/>
      <c r="H27" s="277"/>
      <c r="I27" s="277"/>
      <c r="J27" s="277"/>
      <c r="K27" s="273"/>
    </row>
    <row r="28" spans="2:11" ht="15" customHeight="1">
      <c r="B28" s="276"/>
      <c r="C28" s="277"/>
      <c r="D28" s="397" t="s">
        <v>1300</v>
      </c>
      <c r="E28" s="397"/>
      <c r="F28" s="397"/>
      <c r="G28" s="397"/>
      <c r="H28" s="397"/>
      <c r="I28" s="397"/>
      <c r="J28" s="397"/>
      <c r="K28" s="273"/>
    </row>
    <row r="29" spans="2:11" ht="15" customHeight="1">
      <c r="B29" s="276"/>
      <c r="C29" s="277"/>
      <c r="D29" s="397" t="s">
        <v>1301</v>
      </c>
      <c r="E29" s="397"/>
      <c r="F29" s="397"/>
      <c r="G29" s="397"/>
      <c r="H29" s="397"/>
      <c r="I29" s="397"/>
      <c r="J29" s="397"/>
      <c r="K29" s="273"/>
    </row>
    <row r="30" spans="2:11" ht="12.75" customHeight="1">
      <c r="B30" s="276"/>
      <c r="C30" s="277"/>
      <c r="D30" s="277"/>
      <c r="E30" s="277"/>
      <c r="F30" s="277"/>
      <c r="G30" s="277"/>
      <c r="H30" s="277"/>
      <c r="I30" s="277"/>
      <c r="J30" s="277"/>
      <c r="K30" s="273"/>
    </row>
    <row r="31" spans="2:11" ht="15" customHeight="1">
      <c r="B31" s="276"/>
      <c r="C31" s="277"/>
      <c r="D31" s="397" t="s">
        <v>1302</v>
      </c>
      <c r="E31" s="397"/>
      <c r="F31" s="397"/>
      <c r="G31" s="397"/>
      <c r="H31" s="397"/>
      <c r="I31" s="397"/>
      <c r="J31" s="397"/>
      <c r="K31" s="273"/>
    </row>
    <row r="32" spans="2:11" ht="15" customHeight="1">
      <c r="B32" s="276"/>
      <c r="C32" s="277"/>
      <c r="D32" s="397" t="s">
        <v>1303</v>
      </c>
      <c r="E32" s="397"/>
      <c r="F32" s="397"/>
      <c r="G32" s="397"/>
      <c r="H32" s="397"/>
      <c r="I32" s="397"/>
      <c r="J32" s="397"/>
      <c r="K32" s="273"/>
    </row>
    <row r="33" spans="2:11" ht="15" customHeight="1">
      <c r="B33" s="276"/>
      <c r="C33" s="277"/>
      <c r="D33" s="397" t="s">
        <v>1304</v>
      </c>
      <c r="E33" s="397"/>
      <c r="F33" s="397"/>
      <c r="G33" s="397"/>
      <c r="H33" s="397"/>
      <c r="I33" s="397"/>
      <c r="J33" s="397"/>
      <c r="K33" s="273"/>
    </row>
    <row r="34" spans="2:11" ht="15" customHeight="1">
      <c r="B34" s="276"/>
      <c r="C34" s="277"/>
      <c r="D34" s="275"/>
      <c r="E34" s="279" t="s">
        <v>125</v>
      </c>
      <c r="F34" s="275"/>
      <c r="G34" s="397" t="s">
        <v>1305</v>
      </c>
      <c r="H34" s="397"/>
      <c r="I34" s="397"/>
      <c r="J34" s="397"/>
      <c r="K34" s="273"/>
    </row>
    <row r="35" spans="2:11" ht="30.75" customHeight="1">
      <c r="B35" s="276"/>
      <c r="C35" s="277"/>
      <c r="D35" s="275"/>
      <c r="E35" s="279" t="s">
        <v>1306</v>
      </c>
      <c r="F35" s="275"/>
      <c r="G35" s="397" t="s">
        <v>1307</v>
      </c>
      <c r="H35" s="397"/>
      <c r="I35" s="397"/>
      <c r="J35" s="397"/>
      <c r="K35" s="273"/>
    </row>
    <row r="36" spans="2:11" ht="15" customHeight="1">
      <c r="B36" s="276"/>
      <c r="C36" s="277"/>
      <c r="D36" s="275"/>
      <c r="E36" s="279" t="s">
        <v>53</v>
      </c>
      <c r="F36" s="275"/>
      <c r="G36" s="397" t="s">
        <v>1308</v>
      </c>
      <c r="H36" s="397"/>
      <c r="I36" s="397"/>
      <c r="J36" s="397"/>
      <c r="K36" s="273"/>
    </row>
    <row r="37" spans="2:11" ht="15" customHeight="1">
      <c r="B37" s="276"/>
      <c r="C37" s="277"/>
      <c r="D37" s="275"/>
      <c r="E37" s="279" t="s">
        <v>126</v>
      </c>
      <c r="F37" s="275"/>
      <c r="G37" s="397" t="s">
        <v>1309</v>
      </c>
      <c r="H37" s="397"/>
      <c r="I37" s="397"/>
      <c r="J37" s="397"/>
      <c r="K37" s="273"/>
    </row>
    <row r="38" spans="2:11" ht="15" customHeight="1">
      <c r="B38" s="276"/>
      <c r="C38" s="277"/>
      <c r="D38" s="275"/>
      <c r="E38" s="279" t="s">
        <v>127</v>
      </c>
      <c r="F38" s="275"/>
      <c r="G38" s="397" t="s">
        <v>1310</v>
      </c>
      <c r="H38" s="397"/>
      <c r="I38" s="397"/>
      <c r="J38" s="397"/>
      <c r="K38" s="273"/>
    </row>
    <row r="39" spans="2:11" ht="15" customHeight="1">
      <c r="B39" s="276"/>
      <c r="C39" s="277"/>
      <c r="D39" s="275"/>
      <c r="E39" s="279" t="s">
        <v>128</v>
      </c>
      <c r="F39" s="275"/>
      <c r="G39" s="397" t="s">
        <v>1311</v>
      </c>
      <c r="H39" s="397"/>
      <c r="I39" s="397"/>
      <c r="J39" s="397"/>
      <c r="K39" s="273"/>
    </row>
    <row r="40" spans="2:11" ht="15" customHeight="1">
      <c r="B40" s="276"/>
      <c r="C40" s="277"/>
      <c r="D40" s="275"/>
      <c r="E40" s="279" t="s">
        <v>1312</v>
      </c>
      <c r="F40" s="275"/>
      <c r="G40" s="397" t="s">
        <v>1313</v>
      </c>
      <c r="H40" s="397"/>
      <c r="I40" s="397"/>
      <c r="J40" s="397"/>
      <c r="K40" s="273"/>
    </row>
    <row r="41" spans="2:11" ht="15" customHeight="1">
      <c r="B41" s="276"/>
      <c r="C41" s="277"/>
      <c r="D41" s="275"/>
      <c r="E41" s="279"/>
      <c r="F41" s="275"/>
      <c r="G41" s="397" t="s">
        <v>1314</v>
      </c>
      <c r="H41" s="397"/>
      <c r="I41" s="397"/>
      <c r="J41" s="397"/>
      <c r="K41" s="273"/>
    </row>
    <row r="42" spans="2:11" ht="15" customHeight="1">
      <c r="B42" s="276"/>
      <c r="C42" s="277"/>
      <c r="D42" s="275"/>
      <c r="E42" s="279" t="s">
        <v>1315</v>
      </c>
      <c r="F42" s="275"/>
      <c r="G42" s="397" t="s">
        <v>1316</v>
      </c>
      <c r="H42" s="397"/>
      <c r="I42" s="397"/>
      <c r="J42" s="397"/>
      <c r="K42" s="273"/>
    </row>
    <row r="43" spans="2:11" ht="15" customHeight="1">
      <c r="B43" s="276"/>
      <c r="C43" s="277"/>
      <c r="D43" s="275"/>
      <c r="E43" s="279" t="s">
        <v>130</v>
      </c>
      <c r="F43" s="275"/>
      <c r="G43" s="397" t="s">
        <v>1317</v>
      </c>
      <c r="H43" s="397"/>
      <c r="I43" s="397"/>
      <c r="J43" s="397"/>
      <c r="K43" s="273"/>
    </row>
    <row r="44" spans="2:11" ht="12.75" customHeight="1">
      <c r="B44" s="276"/>
      <c r="C44" s="277"/>
      <c r="D44" s="275"/>
      <c r="E44" s="275"/>
      <c r="F44" s="275"/>
      <c r="G44" s="275"/>
      <c r="H44" s="275"/>
      <c r="I44" s="275"/>
      <c r="J44" s="275"/>
      <c r="K44" s="273"/>
    </row>
    <row r="45" spans="2:11" ht="15" customHeight="1">
      <c r="B45" s="276"/>
      <c r="C45" s="277"/>
      <c r="D45" s="397" t="s">
        <v>1318</v>
      </c>
      <c r="E45" s="397"/>
      <c r="F45" s="397"/>
      <c r="G45" s="397"/>
      <c r="H45" s="397"/>
      <c r="I45" s="397"/>
      <c r="J45" s="397"/>
      <c r="K45" s="273"/>
    </row>
    <row r="46" spans="2:11" ht="15" customHeight="1">
      <c r="B46" s="276"/>
      <c r="C46" s="277"/>
      <c r="D46" s="277"/>
      <c r="E46" s="397" t="s">
        <v>1319</v>
      </c>
      <c r="F46" s="397"/>
      <c r="G46" s="397"/>
      <c r="H46" s="397"/>
      <c r="I46" s="397"/>
      <c r="J46" s="397"/>
      <c r="K46" s="273"/>
    </row>
    <row r="47" spans="2:11" ht="15" customHeight="1">
      <c r="B47" s="276"/>
      <c r="C47" s="277"/>
      <c r="D47" s="277"/>
      <c r="E47" s="397" t="s">
        <v>1320</v>
      </c>
      <c r="F47" s="397"/>
      <c r="G47" s="397"/>
      <c r="H47" s="397"/>
      <c r="I47" s="397"/>
      <c r="J47" s="397"/>
      <c r="K47" s="273"/>
    </row>
    <row r="48" spans="2:11" ht="15" customHeight="1">
      <c r="B48" s="276"/>
      <c r="C48" s="277"/>
      <c r="D48" s="277"/>
      <c r="E48" s="397" t="s">
        <v>1321</v>
      </c>
      <c r="F48" s="397"/>
      <c r="G48" s="397"/>
      <c r="H48" s="397"/>
      <c r="I48" s="397"/>
      <c r="J48" s="397"/>
      <c r="K48" s="273"/>
    </row>
    <row r="49" spans="2:11" ht="15" customHeight="1">
      <c r="B49" s="276"/>
      <c r="C49" s="277"/>
      <c r="D49" s="397" t="s">
        <v>1322</v>
      </c>
      <c r="E49" s="397"/>
      <c r="F49" s="397"/>
      <c r="G49" s="397"/>
      <c r="H49" s="397"/>
      <c r="I49" s="397"/>
      <c r="J49" s="397"/>
      <c r="K49" s="273"/>
    </row>
    <row r="50" spans="2:11" ht="25.5" customHeight="1">
      <c r="B50" s="272"/>
      <c r="C50" s="398" t="s">
        <v>1323</v>
      </c>
      <c r="D50" s="398"/>
      <c r="E50" s="398"/>
      <c r="F50" s="398"/>
      <c r="G50" s="398"/>
      <c r="H50" s="398"/>
      <c r="I50" s="398"/>
      <c r="J50" s="398"/>
      <c r="K50" s="273"/>
    </row>
    <row r="51" spans="2:11" ht="5.25" customHeight="1">
      <c r="B51" s="272"/>
      <c r="C51" s="274"/>
      <c r="D51" s="274"/>
      <c r="E51" s="274"/>
      <c r="F51" s="274"/>
      <c r="G51" s="274"/>
      <c r="H51" s="274"/>
      <c r="I51" s="274"/>
      <c r="J51" s="274"/>
      <c r="K51" s="273"/>
    </row>
    <row r="52" spans="2:11" ht="15" customHeight="1">
      <c r="B52" s="272"/>
      <c r="C52" s="397" t="s">
        <v>1324</v>
      </c>
      <c r="D52" s="397"/>
      <c r="E52" s="397"/>
      <c r="F52" s="397"/>
      <c r="G52" s="397"/>
      <c r="H52" s="397"/>
      <c r="I52" s="397"/>
      <c r="J52" s="397"/>
      <c r="K52" s="273"/>
    </row>
    <row r="53" spans="2:11" ht="15" customHeight="1">
      <c r="B53" s="272"/>
      <c r="C53" s="397" t="s">
        <v>1325</v>
      </c>
      <c r="D53" s="397"/>
      <c r="E53" s="397"/>
      <c r="F53" s="397"/>
      <c r="G53" s="397"/>
      <c r="H53" s="397"/>
      <c r="I53" s="397"/>
      <c r="J53" s="397"/>
      <c r="K53" s="273"/>
    </row>
    <row r="54" spans="2:11" ht="12.75" customHeight="1">
      <c r="B54" s="272"/>
      <c r="C54" s="275"/>
      <c r="D54" s="275"/>
      <c r="E54" s="275"/>
      <c r="F54" s="275"/>
      <c r="G54" s="275"/>
      <c r="H54" s="275"/>
      <c r="I54" s="275"/>
      <c r="J54" s="275"/>
      <c r="K54" s="273"/>
    </row>
    <row r="55" spans="2:11" ht="15" customHeight="1">
      <c r="B55" s="272"/>
      <c r="C55" s="397" t="s">
        <v>1326</v>
      </c>
      <c r="D55" s="397"/>
      <c r="E55" s="397"/>
      <c r="F55" s="397"/>
      <c r="G55" s="397"/>
      <c r="H55" s="397"/>
      <c r="I55" s="397"/>
      <c r="J55" s="397"/>
      <c r="K55" s="273"/>
    </row>
    <row r="56" spans="2:11" ht="15" customHeight="1">
      <c r="B56" s="272"/>
      <c r="C56" s="277"/>
      <c r="D56" s="397" t="s">
        <v>1327</v>
      </c>
      <c r="E56" s="397"/>
      <c r="F56" s="397"/>
      <c r="G56" s="397"/>
      <c r="H56" s="397"/>
      <c r="I56" s="397"/>
      <c r="J56" s="397"/>
      <c r="K56" s="273"/>
    </row>
    <row r="57" spans="2:11" ht="15" customHeight="1">
      <c r="B57" s="272"/>
      <c r="C57" s="277"/>
      <c r="D57" s="397" t="s">
        <v>1328</v>
      </c>
      <c r="E57" s="397"/>
      <c r="F57" s="397"/>
      <c r="G57" s="397"/>
      <c r="H57" s="397"/>
      <c r="I57" s="397"/>
      <c r="J57" s="397"/>
      <c r="K57" s="273"/>
    </row>
    <row r="58" spans="2:11" ht="15" customHeight="1">
      <c r="B58" s="272"/>
      <c r="C58" s="277"/>
      <c r="D58" s="397" t="s">
        <v>1329</v>
      </c>
      <c r="E58" s="397"/>
      <c r="F58" s="397"/>
      <c r="G58" s="397"/>
      <c r="H58" s="397"/>
      <c r="I58" s="397"/>
      <c r="J58" s="397"/>
      <c r="K58" s="273"/>
    </row>
    <row r="59" spans="2:11" ht="15" customHeight="1">
      <c r="B59" s="272"/>
      <c r="C59" s="277"/>
      <c r="D59" s="397" t="s">
        <v>1330</v>
      </c>
      <c r="E59" s="397"/>
      <c r="F59" s="397"/>
      <c r="G59" s="397"/>
      <c r="H59" s="397"/>
      <c r="I59" s="397"/>
      <c r="J59" s="397"/>
      <c r="K59" s="273"/>
    </row>
    <row r="60" spans="2:11" ht="15" customHeight="1">
      <c r="B60" s="272"/>
      <c r="C60" s="277"/>
      <c r="D60" s="396" t="s">
        <v>1331</v>
      </c>
      <c r="E60" s="396"/>
      <c r="F60" s="396"/>
      <c r="G60" s="396"/>
      <c r="H60" s="396"/>
      <c r="I60" s="396"/>
      <c r="J60" s="396"/>
      <c r="K60" s="273"/>
    </row>
    <row r="61" spans="2:11" ht="15" customHeight="1">
      <c r="B61" s="272"/>
      <c r="C61" s="277"/>
      <c r="D61" s="397" t="s">
        <v>1332</v>
      </c>
      <c r="E61" s="397"/>
      <c r="F61" s="397"/>
      <c r="G61" s="397"/>
      <c r="H61" s="397"/>
      <c r="I61" s="397"/>
      <c r="J61" s="397"/>
      <c r="K61" s="273"/>
    </row>
    <row r="62" spans="2:11" ht="12.75" customHeight="1">
      <c r="B62" s="272"/>
      <c r="C62" s="277"/>
      <c r="D62" s="277"/>
      <c r="E62" s="280"/>
      <c r="F62" s="277"/>
      <c r="G62" s="277"/>
      <c r="H62" s="277"/>
      <c r="I62" s="277"/>
      <c r="J62" s="277"/>
      <c r="K62" s="273"/>
    </row>
    <row r="63" spans="2:11" ht="15" customHeight="1">
      <c r="B63" s="272"/>
      <c r="C63" s="277"/>
      <c r="D63" s="397" t="s">
        <v>1333</v>
      </c>
      <c r="E63" s="397"/>
      <c r="F63" s="397"/>
      <c r="G63" s="397"/>
      <c r="H63" s="397"/>
      <c r="I63" s="397"/>
      <c r="J63" s="397"/>
      <c r="K63" s="273"/>
    </row>
    <row r="64" spans="2:11" ht="15" customHeight="1">
      <c r="B64" s="272"/>
      <c r="C64" s="277"/>
      <c r="D64" s="396" t="s">
        <v>1334</v>
      </c>
      <c r="E64" s="396"/>
      <c r="F64" s="396"/>
      <c r="G64" s="396"/>
      <c r="H64" s="396"/>
      <c r="I64" s="396"/>
      <c r="J64" s="396"/>
      <c r="K64" s="273"/>
    </row>
    <row r="65" spans="2:11" ht="15" customHeight="1">
      <c r="B65" s="272"/>
      <c r="C65" s="277"/>
      <c r="D65" s="397" t="s">
        <v>1335</v>
      </c>
      <c r="E65" s="397"/>
      <c r="F65" s="397"/>
      <c r="G65" s="397"/>
      <c r="H65" s="397"/>
      <c r="I65" s="397"/>
      <c r="J65" s="397"/>
      <c r="K65" s="273"/>
    </row>
    <row r="66" spans="2:11" ht="15" customHeight="1">
      <c r="B66" s="272"/>
      <c r="C66" s="277"/>
      <c r="D66" s="397" t="s">
        <v>1336</v>
      </c>
      <c r="E66" s="397"/>
      <c r="F66" s="397"/>
      <c r="G66" s="397"/>
      <c r="H66" s="397"/>
      <c r="I66" s="397"/>
      <c r="J66" s="397"/>
      <c r="K66" s="273"/>
    </row>
    <row r="67" spans="2:11" ht="15" customHeight="1">
      <c r="B67" s="272"/>
      <c r="C67" s="277"/>
      <c r="D67" s="397" t="s">
        <v>1337</v>
      </c>
      <c r="E67" s="397"/>
      <c r="F67" s="397"/>
      <c r="G67" s="397"/>
      <c r="H67" s="397"/>
      <c r="I67" s="397"/>
      <c r="J67" s="397"/>
      <c r="K67" s="273"/>
    </row>
    <row r="68" spans="2:11" ht="15" customHeight="1">
      <c r="B68" s="272"/>
      <c r="C68" s="277"/>
      <c r="D68" s="397" t="s">
        <v>1338</v>
      </c>
      <c r="E68" s="397"/>
      <c r="F68" s="397"/>
      <c r="G68" s="397"/>
      <c r="H68" s="397"/>
      <c r="I68" s="397"/>
      <c r="J68" s="397"/>
      <c r="K68" s="273"/>
    </row>
    <row r="69" spans="2:11" ht="12.75" customHeight="1">
      <c r="B69" s="281"/>
      <c r="C69" s="282"/>
      <c r="D69" s="282"/>
      <c r="E69" s="282"/>
      <c r="F69" s="282"/>
      <c r="G69" s="282"/>
      <c r="H69" s="282"/>
      <c r="I69" s="282"/>
      <c r="J69" s="282"/>
      <c r="K69" s="283"/>
    </row>
    <row r="70" spans="2:11" ht="18.75" customHeight="1">
      <c r="B70" s="284"/>
      <c r="C70" s="284"/>
      <c r="D70" s="284"/>
      <c r="E70" s="284"/>
      <c r="F70" s="284"/>
      <c r="G70" s="284"/>
      <c r="H70" s="284"/>
      <c r="I70" s="284"/>
      <c r="J70" s="284"/>
      <c r="K70" s="285"/>
    </row>
    <row r="71" spans="2:11" ht="18.75" customHeight="1">
      <c r="B71" s="285"/>
      <c r="C71" s="285"/>
      <c r="D71" s="285"/>
      <c r="E71" s="285"/>
      <c r="F71" s="285"/>
      <c r="G71" s="285"/>
      <c r="H71" s="285"/>
      <c r="I71" s="285"/>
      <c r="J71" s="285"/>
      <c r="K71" s="285"/>
    </row>
    <row r="72" spans="2:11" ht="7.5" customHeight="1">
      <c r="B72" s="286"/>
      <c r="C72" s="287"/>
      <c r="D72" s="287"/>
      <c r="E72" s="287"/>
      <c r="F72" s="287"/>
      <c r="G72" s="287"/>
      <c r="H72" s="287"/>
      <c r="I72" s="287"/>
      <c r="J72" s="287"/>
      <c r="K72" s="288"/>
    </row>
    <row r="73" spans="2:11" ht="45" customHeight="1">
      <c r="B73" s="289"/>
      <c r="C73" s="395" t="s">
        <v>99</v>
      </c>
      <c r="D73" s="395"/>
      <c r="E73" s="395"/>
      <c r="F73" s="395"/>
      <c r="G73" s="395"/>
      <c r="H73" s="395"/>
      <c r="I73" s="395"/>
      <c r="J73" s="395"/>
      <c r="K73" s="290"/>
    </row>
    <row r="74" spans="2:11" ht="17.25" customHeight="1">
      <c r="B74" s="289"/>
      <c r="C74" s="291" t="s">
        <v>1339</v>
      </c>
      <c r="D74" s="291"/>
      <c r="E74" s="291"/>
      <c r="F74" s="291" t="s">
        <v>1340</v>
      </c>
      <c r="G74" s="292"/>
      <c r="H74" s="291" t="s">
        <v>126</v>
      </c>
      <c r="I74" s="291" t="s">
        <v>57</v>
      </c>
      <c r="J74" s="291" t="s">
        <v>1341</v>
      </c>
      <c r="K74" s="290"/>
    </row>
    <row r="75" spans="2:11" ht="17.25" customHeight="1">
      <c r="B75" s="289"/>
      <c r="C75" s="293" t="s">
        <v>1342</v>
      </c>
      <c r="D75" s="293"/>
      <c r="E75" s="293"/>
      <c r="F75" s="294" t="s">
        <v>1343</v>
      </c>
      <c r="G75" s="295"/>
      <c r="H75" s="293"/>
      <c r="I75" s="293"/>
      <c r="J75" s="293" t="s">
        <v>1344</v>
      </c>
      <c r="K75" s="290"/>
    </row>
    <row r="76" spans="2:11" ht="5.25" customHeight="1">
      <c r="B76" s="289"/>
      <c r="C76" s="296"/>
      <c r="D76" s="296"/>
      <c r="E76" s="296"/>
      <c r="F76" s="296"/>
      <c r="G76" s="297"/>
      <c r="H76" s="296"/>
      <c r="I76" s="296"/>
      <c r="J76" s="296"/>
      <c r="K76" s="290"/>
    </row>
    <row r="77" spans="2:11" ht="15" customHeight="1">
      <c r="B77" s="289"/>
      <c r="C77" s="279" t="s">
        <v>53</v>
      </c>
      <c r="D77" s="296"/>
      <c r="E77" s="296"/>
      <c r="F77" s="298" t="s">
        <v>1345</v>
      </c>
      <c r="G77" s="297"/>
      <c r="H77" s="279" t="s">
        <v>1346</v>
      </c>
      <c r="I77" s="279" t="s">
        <v>1347</v>
      </c>
      <c r="J77" s="279">
        <v>20</v>
      </c>
      <c r="K77" s="290"/>
    </row>
    <row r="78" spans="2:11" ht="15" customHeight="1">
      <c r="B78" s="289"/>
      <c r="C78" s="279" t="s">
        <v>1348</v>
      </c>
      <c r="D78" s="279"/>
      <c r="E78" s="279"/>
      <c r="F78" s="298" t="s">
        <v>1345</v>
      </c>
      <c r="G78" s="297"/>
      <c r="H78" s="279" t="s">
        <v>1349</v>
      </c>
      <c r="I78" s="279" t="s">
        <v>1347</v>
      </c>
      <c r="J78" s="279">
        <v>120</v>
      </c>
      <c r="K78" s="290"/>
    </row>
    <row r="79" spans="2:11" ht="15" customHeight="1">
      <c r="B79" s="299"/>
      <c r="C79" s="279" t="s">
        <v>1350</v>
      </c>
      <c r="D79" s="279"/>
      <c r="E79" s="279"/>
      <c r="F79" s="298" t="s">
        <v>1351</v>
      </c>
      <c r="G79" s="297"/>
      <c r="H79" s="279" t="s">
        <v>1352</v>
      </c>
      <c r="I79" s="279" t="s">
        <v>1347</v>
      </c>
      <c r="J79" s="279">
        <v>50</v>
      </c>
      <c r="K79" s="290"/>
    </row>
    <row r="80" spans="2:11" ht="15" customHeight="1">
      <c r="B80" s="299"/>
      <c r="C80" s="279" t="s">
        <v>1353</v>
      </c>
      <c r="D80" s="279"/>
      <c r="E80" s="279"/>
      <c r="F80" s="298" t="s">
        <v>1345</v>
      </c>
      <c r="G80" s="297"/>
      <c r="H80" s="279" t="s">
        <v>1354</v>
      </c>
      <c r="I80" s="279" t="s">
        <v>1355</v>
      </c>
      <c r="J80" s="279"/>
      <c r="K80" s="290"/>
    </row>
    <row r="81" spans="2:11" ht="15" customHeight="1">
      <c r="B81" s="299"/>
      <c r="C81" s="300" t="s">
        <v>1356</v>
      </c>
      <c r="D81" s="300"/>
      <c r="E81" s="300"/>
      <c r="F81" s="301" t="s">
        <v>1351</v>
      </c>
      <c r="G81" s="300"/>
      <c r="H81" s="300" t="s">
        <v>1357</v>
      </c>
      <c r="I81" s="300" t="s">
        <v>1347</v>
      </c>
      <c r="J81" s="300">
        <v>15</v>
      </c>
      <c r="K81" s="290"/>
    </row>
    <row r="82" spans="2:11" ht="15" customHeight="1">
      <c r="B82" s="299"/>
      <c r="C82" s="300" t="s">
        <v>1358</v>
      </c>
      <c r="D82" s="300"/>
      <c r="E82" s="300"/>
      <c r="F82" s="301" t="s">
        <v>1351</v>
      </c>
      <c r="G82" s="300"/>
      <c r="H82" s="300" t="s">
        <v>1359</v>
      </c>
      <c r="I82" s="300" t="s">
        <v>1347</v>
      </c>
      <c r="J82" s="300">
        <v>15</v>
      </c>
      <c r="K82" s="290"/>
    </row>
    <row r="83" spans="2:11" ht="15" customHeight="1">
      <c r="B83" s="299"/>
      <c r="C83" s="300" t="s">
        <v>1360</v>
      </c>
      <c r="D83" s="300"/>
      <c r="E83" s="300"/>
      <c r="F83" s="301" t="s">
        <v>1351</v>
      </c>
      <c r="G83" s="300"/>
      <c r="H83" s="300" t="s">
        <v>1361</v>
      </c>
      <c r="I83" s="300" t="s">
        <v>1347</v>
      </c>
      <c r="J83" s="300">
        <v>20</v>
      </c>
      <c r="K83" s="290"/>
    </row>
    <row r="84" spans="2:11" ht="15" customHeight="1">
      <c r="B84" s="299"/>
      <c r="C84" s="300" t="s">
        <v>1362</v>
      </c>
      <c r="D84" s="300"/>
      <c r="E84" s="300"/>
      <c r="F84" s="301" t="s">
        <v>1351</v>
      </c>
      <c r="G84" s="300"/>
      <c r="H84" s="300" t="s">
        <v>1363</v>
      </c>
      <c r="I84" s="300" t="s">
        <v>1347</v>
      </c>
      <c r="J84" s="300">
        <v>20</v>
      </c>
      <c r="K84" s="290"/>
    </row>
    <row r="85" spans="2:11" ht="15" customHeight="1">
      <c r="B85" s="299"/>
      <c r="C85" s="279" t="s">
        <v>1364</v>
      </c>
      <c r="D85" s="279"/>
      <c r="E85" s="279"/>
      <c r="F85" s="298" t="s">
        <v>1351</v>
      </c>
      <c r="G85" s="297"/>
      <c r="H85" s="279" t="s">
        <v>1365</v>
      </c>
      <c r="I85" s="279" t="s">
        <v>1347</v>
      </c>
      <c r="J85" s="279">
        <v>50</v>
      </c>
      <c r="K85" s="290"/>
    </row>
    <row r="86" spans="2:11" ht="15" customHeight="1">
      <c r="B86" s="299"/>
      <c r="C86" s="279" t="s">
        <v>1366</v>
      </c>
      <c r="D86" s="279"/>
      <c r="E86" s="279"/>
      <c r="F86" s="298" t="s">
        <v>1351</v>
      </c>
      <c r="G86" s="297"/>
      <c r="H86" s="279" t="s">
        <v>1367</v>
      </c>
      <c r="I86" s="279" t="s">
        <v>1347</v>
      </c>
      <c r="J86" s="279">
        <v>20</v>
      </c>
      <c r="K86" s="290"/>
    </row>
    <row r="87" spans="2:11" ht="15" customHeight="1">
      <c r="B87" s="299"/>
      <c r="C87" s="279" t="s">
        <v>1368</v>
      </c>
      <c r="D87" s="279"/>
      <c r="E87" s="279"/>
      <c r="F87" s="298" t="s">
        <v>1351</v>
      </c>
      <c r="G87" s="297"/>
      <c r="H87" s="279" t="s">
        <v>1369</v>
      </c>
      <c r="I87" s="279" t="s">
        <v>1347</v>
      </c>
      <c r="J87" s="279">
        <v>20</v>
      </c>
      <c r="K87" s="290"/>
    </row>
    <row r="88" spans="2:11" ht="15" customHeight="1">
      <c r="B88" s="299"/>
      <c r="C88" s="279" t="s">
        <v>1370</v>
      </c>
      <c r="D88" s="279"/>
      <c r="E88" s="279"/>
      <c r="F88" s="298" t="s">
        <v>1351</v>
      </c>
      <c r="G88" s="297"/>
      <c r="H88" s="279" t="s">
        <v>1371</v>
      </c>
      <c r="I88" s="279" t="s">
        <v>1347</v>
      </c>
      <c r="J88" s="279">
        <v>50</v>
      </c>
      <c r="K88" s="290"/>
    </row>
    <row r="89" spans="2:11" ht="15" customHeight="1">
      <c r="B89" s="299"/>
      <c r="C89" s="279" t="s">
        <v>1372</v>
      </c>
      <c r="D89" s="279"/>
      <c r="E89" s="279"/>
      <c r="F89" s="298" t="s">
        <v>1351</v>
      </c>
      <c r="G89" s="297"/>
      <c r="H89" s="279" t="s">
        <v>1372</v>
      </c>
      <c r="I89" s="279" t="s">
        <v>1347</v>
      </c>
      <c r="J89" s="279">
        <v>50</v>
      </c>
      <c r="K89" s="290"/>
    </row>
    <row r="90" spans="2:11" ht="15" customHeight="1">
      <c r="B90" s="299"/>
      <c r="C90" s="279" t="s">
        <v>131</v>
      </c>
      <c r="D90" s="279"/>
      <c r="E90" s="279"/>
      <c r="F90" s="298" t="s">
        <v>1351</v>
      </c>
      <c r="G90" s="297"/>
      <c r="H90" s="279" t="s">
        <v>1373</v>
      </c>
      <c r="I90" s="279" t="s">
        <v>1347</v>
      </c>
      <c r="J90" s="279">
        <v>255</v>
      </c>
      <c r="K90" s="290"/>
    </row>
    <row r="91" spans="2:11" ht="15" customHeight="1">
      <c r="B91" s="299"/>
      <c r="C91" s="279" t="s">
        <v>1374</v>
      </c>
      <c r="D91" s="279"/>
      <c r="E91" s="279"/>
      <c r="F91" s="298" t="s">
        <v>1345</v>
      </c>
      <c r="G91" s="297"/>
      <c r="H91" s="279" t="s">
        <v>1375</v>
      </c>
      <c r="I91" s="279" t="s">
        <v>1376</v>
      </c>
      <c r="J91" s="279"/>
      <c r="K91" s="290"/>
    </row>
    <row r="92" spans="2:11" ht="15" customHeight="1">
      <c r="B92" s="299"/>
      <c r="C92" s="279" t="s">
        <v>1377</v>
      </c>
      <c r="D92" s="279"/>
      <c r="E92" s="279"/>
      <c r="F92" s="298" t="s">
        <v>1345</v>
      </c>
      <c r="G92" s="297"/>
      <c r="H92" s="279" t="s">
        <v>1378</v>
      </c>
      <c r="I92" s="279" t="s">
        <v>1379</v>
      </c>
      <c r="J92" s="279"/>
      <c r="K92" s="290"/>
    </row>
    <row r="93" spans="2:11" ht="15" customHeight="1">
      <c r="B93" s="299"/>
      <c r="C93" s="279" t="s">
        <v>1380</v>
      </c>
      <c r="D93" s="279"/>
      <c r="E93" s="279"/>
      <c r="F93" s="298" t="s">
        <v>1345</v>
      </c>
      <c r="G93" s="297"/>
      <c r="H93" s="279" t="s">
        <v>1380</v>
      </c>
      <c r="I93" s="279" t="s">
        <v>1379</v>
      </c>
      <c r="J93" s="279"/>
      <c r="K93" s="290"/>
    </row>
    <row r="94" spans="2:11" ht="15" customHeight="1">
      <c r="B94" s="299"/>
      <c r="C94" s="279" t="s">
        <v>38</v>
      </c>
      <c r="D94" s="279"/>
      <c r="E94" s="279"/>
      <c r="F94" s="298" t="s">
        <v>1345</v>
      </c>
      <c r="G94" s="297"/>
      <c r="H94" s="279" t="s">
        <v>1381</v>
      </c>
      <c r="I94" s="279" t="s">
        <v>1379</v>
      </c>
      <c r="J94" s="279"/>
      <c r="K94" s="290"/>
    </row>
    <row r="95" spans="2:11" ht="15" customHeight="1">
      <c r="B95" s="299"/>
      <c r="C95" s="279" t="s">
        <v>48</v>
      </c>
      <c r="D95" s="279"/>
      <c r="E95" s="279"/>
      <c r="F95" s="298" t="s">
        <v>1345</v>
      </c>
      <c r="G95" s="297"/>
      <c r="H95" s="279" t="s">
        <v>1382</v>
      </c>
      <c r="I95" s="279" t="s">
        <v>1379</v>
      </c>
      <c r="J95" s="279"/>
      <c r="K95" s="290"/>
    </row>
    <row r="96" spans="2:11" ht="15" customHeight="1">
      <c r="B96" s="302"/>
      <c r="C96" s="303"/>
      <c r="D96" s="303"/>
      <c r="E96" s="303"/>
      <c r="F96" s="303"/>
      <c r="G96" s="303"/>
      <c r="H96" s="303"/>
      <c r="I96" s="303"/>
      <c r="J96" s="303"/>
      <c r="K96" s="304"/>
    </row>
    <row r="97" spans="2:11" ht="18.75" customHeight="1">
      <c r="B97" s="305"/>
      <c r="C97" s="306"/>
      <c r="D97" s="306"/>
      <c r="E97" s="306"/>
      <c r="F97" s="306"/>
      <c r="G97" s="306"/>
      <c r="H97" s="306"/>
      <c r="I97" s="306"/>
      <c r="J97" s="306"/>
      <c r="K97" s="305"/>
    </row>
    <row r="98" spans="2:11" ht="18.75" customHeight="1">
      <c r="B98" s="285"/>
      <c r="C98" s="285"/>
      <c r="D98" s="285"/>
      <c r="E98" s="285"/>
      <c r="F98" s="285"/>
      <c r="G98" s="285"/>
      <c r="H98" s="285"/>
      <c r="I98" s="285"/>
      <c r="J98" s="285"/>
      <c r="K98" s="285"/>
    </row>
    <row r="99" spans="2:11" ht="7.5" customHeight="1">
      <c r="B99" s="286"/>
      <c r="C99" s="287"/>
      <c r="D99" s="287"/>
      <c r="E99" s="287"/>
      <c r="F99" s="287"/>
      <c r="G99" s="287"/>
      <c r="H99" s="287"/>
      <c r="I99" s="287"/>
      <c r="J99" s="287"/>
      <c r="K99" s="288"/>
    </row>
    <row r="100" spans="2:11" ht="45" customHeight="1">
      <c r="B100" s="289"/>
      <c r="C100" s="395" t="s">
        <v>1383</v>
      </c>
      <c r="D100" s="395"/>
      <c r="E100" s="395"/>
      <c r="F100" s="395"/>
      <c r="G100" s="395"/>
      <c r="H100" s="395"/>
      <c r="I100" s="395"/>
      <c r="J100" s="395"/>
      <c r="K100" s="290"/>
    </row>
    <row r="101" spans="2:11" ht="17.25" customHeight="1">
      <c r="B101" s="289"/>
      <c r="C101" s="291" t="s">
        <v>1339</v>
      </c>
      <c r="D101" s="291"/>
      <c r="E101" s="291"/>
      <c r="F101" s="291" t="s">
        <v>1340</v>
      </c>
      <c r="G101" s="292"/>
      <c r="H101" s="291" t="s">
        <v>126</v>
      </c>
      <c r="I101" s="291" t="s">
        <v>57</v>
      </c>
      <c r="J101" s="291" t="s">
        <v>1341</v>
      </c>
      <c r="K101" s="290"/>
    </row>
    <row r="102" spans="2:11" ht="17.25" customHeight="1">
      <c r="B102" s="289"/>
      <c r="C102" s="293" t="s">
        <v>1342</v>
      </c>
      <c r="D102" s="293"/>
      <c r="E102" s="293"/>
      <c r="F102" s="294" t="s">
        <v>1343</v>
      </c>
      <c r="G102" s="295"/>
      <c r="H102" s="293"/>
      <c r="I102" s="293"/>
      <c r="J102" s="293" t="s">
        <v>1344</v>
      </c>
      <c r="K102" s="290"/>
    </row>
    <row r="103" spans="2:11" ht="5.25" customHeight="1">
      <c r="B103" s="289"/>
      <c r="C103" s="291"/>
      <c r="D103" s="291"/>
      <c r="E103" s="291"/>
      <c r="F103" s="291"/>
      <c r="G103" s="307"/>
      <c r="H103" s="291"/>
      <c r="I103" s="291"/>
      <c r="J103" s="291"/>
      <c r="K103" s="290"/>
    </row>
    <row r="104" spans="2:11" ht="15" customHeight="1">
      <c r="B104" s="289"/>
      <c r="C104" s="279" t="s">
        <v>53</v>
      </c>
      <c r="D104" s="296"/>
      <c r="E104" s="296"/>
      <c r="F104" s="298" t="s">
        <v>1345</v>
      </c>
      <c r="G104" s="307"/>
      <c r="H104" s="279" t="s">
        <v>1384</v>
      </c>
      <c r="I104" s="279" t="s">
        <v>1347</v>
      </c>
      <c r="J104" s="279">
        <v>20</v>
      </c>
      <c r="K104" s="290"/>
    </row>
    <row r="105" spans="2:11" ht="15" customHeight="1">
      <c r="B105" s="289"/>
      <c r="C105" s="279" t="s">
        <v>1348</v>
      </c>
      <c r="D105" s="279"/>
      <c r="E105" s="279"/>
      <c r="F105" s="298" t="s">
        <v>1345</v>
      </c>
      <c r="G105" s="279"/>
      <c r="H105" s="279" t="s">
        <v>1384</v>
      </c>
      <c r="I105" s="279" t="s">
        <v>1347</v>
      </c>
      <c r="J105" s="279">
        <v>120</v>
      </c>
      <c r="K105" s="290"/>
    </row>
    <row r="106" spans="2:11" ht="15" customHeight="1">
      <c r="B106" s="299"/>
      <c r="C106" s="279" t="s">
        <v>1350</v>
      </c>
      <c r="D106" s="279"/>
      <c r="E106" s="279"/>
      <c r="F106" s="298" t="s">
        <v>1351</v>
      </c>
      <c r="G106" s="279"/>
      <c r="H106" s="279" t="s">
        <v>1384</v>
      </c>
      <c r="I106" s="279" t="s">
        <v>1347</v>
      </c>
      <c r="J106" s="279">
        <v>50</v>
      </c>
      <c r="K106" s="290"/>
    </row>
    <row r="107" spans="2:11" ht="15" customHeight="1">
      <c r="B107" s="299"/>
      <c r="C107" s="279" t="s">
        <v>1353</v>
      </c>
      <c r="D107" s="279"/>
      <c r="E107" s="279"/>
      <c r="F107" s="298" t="s">
        <v>1345</v>
      </c>
      <c r="G107" s="279"/>
      <c r="H107" s="279" t="s">
        <v>1384</v>
      </c>
      <c r="I107" s="279" t="s">
        <v>1355</v>
      </c>
      <c r="J107" s="279"/>
      <c r="K107" s="290"/>
    </row>
    <row r="108" spans="2:11" ht="15" customHeight="1">
      <c r="B108" s="299"/>
      <c r="C108" s="279" t="s">
        <v>1364</v>
      </c>
      <c r="D108" s="279"/>
      <c r="E108" s="279"/>
      <c r="F108" s="298" t="s">
        <v>1351</v>
      </c>
      <c r="G108" s="279"/>
      <c r="H108" s="279" t="s">
        <v>1384</v>
      </c>
      <c r="I108" s="279" t="s">
        <v>1347</v>
      </c>
      <c r="J108" s="279">
        <v>50</v>
      </c>
      <c r="K108" s="290"/>
    </row>
    <row r="109" spans="2:11" ht="15" customHeight="1">
      <c r="B109" s="299"/>
      <c r="C109" s="279" t="s">
        <v>1372</v>
      </c>
      <c r="D109" s="279"/>
      <c r="E109" s="279"/>
      <c r="F109" s="298" t="s">
        <v>1351</v>
      </c>
      <c r="G109" s="279"/>
      <c r="H109" s="279" t="s">
        <v>1384</v>
      </c>
      <c r="I109" s="279" t="s">
        <v>1347</v>
      </c>
      <c r="J109" s="279">
        <v>50</v>
      </c>
      <c r="K109" s="290"/>
    </row>
    <row r="110" spans="2:11" ht="15" customHeight="1">
      <c r="B110" s="299"/>
      <c r="C110" s="279" t="s">
        <v>1370</v>
      </c>
      <c r="D110" s="279"/>
      <c r="E110" s="279"/>
      <c r="F110" s="298" t="s">
        <v>1351</v>
      </c>
      <c r="G110" s="279"/>
      <c r="H110" s="279" t="s">
        <v>1384</v>
      </c>
      <c r="I110" s="279" t="s">
        <v>1347</v>
      </c>
      <c r="J110" s="279">
        <v>50</v>
      </c>
      <c r="K110" s="290"/>
    </row>
    <row r="111" spans="2:11" ht="15" customHeight="1">
      <c r="B111" s="299"/>
      <c r="C111" s="279" t="s">
        <v>53</v>
      </c>
      <c r="D111" s="279"/>
      <c r="E111" s="279"/>
      <c r="F111" s="298" t="s">
        <v>1345</v>
      </c>
      <c r="G111" s="279"/>
      <c r="H111" s="279" t="s">
        <v>1385</v>
      </c>
      <c r="I111" s="279" t="s">
        <v>1347</v>
      </c>
      <c r="J111" s="279">
        <v>20</v>
      </c>
      <c r="K111" s="290"/>
    </row>
    <row r="112" spans="2:11" ht="15" customHeight="1">
      <c r="B112" s="299"/>
      <c r="C112" s="279" t="s">
        <v>1386</v>
      </c>
      <c r="D112" s="279"/>
      <c r="E112" s="279"/>
      <c r="F112" s="298" t="s">
        <v>1345</v>
      </c>
      <c r="G112" s="279"/>
      <c r="H112" s="279" t="s">
        <v>1387</v>
      </c>
      <c r="I112" s="279" t="s">
        <v>1347</v>
      </c>
      <c r="J112" s="279">
        <v>120</v>
      </c>
      <c r="K112" s="290"/>
    </row>
    <row r="113" spans="2:11" ht="15" customHeight="1">
      <c r="B113" s="299"/>
      <c r="C113" s="279" t="s">
        <v>38</v>
      </c>
      <c r="D113" s="279"/>
      <c r="E113" s="279"/>
      <c r="F113" s="298" t="s">
        <v>1345</v>
      </c>
      <c r="G113" s="279"/>
      <c r="H113" s="279" t="s">
        <v>1388</v>
      </c>
      <c r="I113" s="279" t="s">
        <v>1379</v>
      </c>
      <c r="J113" s="279"/>
      <c r="K113" s="290"/>
    </row>
    <row r="114" spans="2:11" ht="15" customHeight="1">
      <c r="B114" s="299"/>
      <c r="C114" s="279" t="s">
        <v>48</v>
      </c>
      <c r="D114" s="279"/>
      <c r="E114" s="279"/>
      <c r="F114" s="298" t="s">
        <v>1345</v>
      </c>
      <c r="G114" s="279"/>
      <c r="H114" s="279" t="s">
        <v>1389</v>
      </c>
      <c r="I114" s="279" t="s">
        <v>1379</v>
      </c>
      <c r="J114" s="279"/>
      <c r="K114" s="290"/>
    </row>
    <row r="115" spans="2:11" ht="15" customHeight="1">
      <c r="B115" s="299"/>
      <c r="C115" s="279" t="s">
        <v>57</v>
      </c>
      <c r="D115" s="279"/>
      <c r="E115" s="279"/>
      <c r="F115" s="298" t="s">
        <v>1345</v>
      </c>
      <c r="G115" s="279"/>
      <c r="H115" s="279" t="s">
        <v>1390</v>
      </c>
      <c r="I115" s="279" t="s">
        <v>1391</v>
      </c>
      <c r="J115" s="279"/>
      <c r="K115" s="290"/>
    </row>
    <row r="116" spans="2:11" ht="15" customHeight="1">
      <c r="B116" s="302"/>
      <c r="C116" s="308"/>
      <c r="D116" s="308"/>
      <c r="E116" s="308"/>
      <c r="F116" s="308"/>
      <c r="G116" s="308"/>
      <c r="H116" s="308"/>
      <c r="I116" s="308"/>
      <c r="J116" s="308"/>
      <c r="K116" s="304"/>
    </row>
    <row r="117" spans="2:11" ht="18.75" customHeight="1">
      <c r="B117" s="309"/>
      <c r="C117" s="275"/>
      <c r="D117" s="275"/>
      <c r="E117" s="275"/>
      <c r="F117" s="310"/>
      <c r="G117" s="275"/>
      <c r="H117" s="275"/>
      <c r="I117" s="275"/>
      <c r="J117" s="275"/>
      <c r="K117" s="309"/>
    </row>
    <row r="118" spans="2:11" ht="18.75" customHeight="1">
      <c r="B118" s="285"/>
      <c r="C118" s="285"/>
      <c r="D118" s="285"/>
      <c r="E118" s="285"/>
      <c r="F118" s="285"/>
      <c r="G118" s="285"/>
      <c r="H118" s="285"/>
      <c r="I118" s="285"/>
      <c r="J118" s="285"/>
      <c r="K118" s="285"/>
    </row>
    <row r="119" spans="2:11" ht="7.5" customHeight="1">
      <c r="B119" s="311"/>
      <c r="C119" s="312"/>
      <c r="D119" s="312"/>
      <c r="E119" s="312"/>
      <c r="F119" s="312"/>
      <c r="G119" s="312"/>
      <c r="H119" s="312"/>
      <c r="I119" s="312"/>
      <c r="J119" s="312"/>
      <c r="K119" s="313"/>
    </row>
    <row r="120" spans="2:11" ht="45" customHeight="1">
      <c r="B120" s="314"/>
      <c r="C120" s="394" t="s">
        <v>1392</v>
      </c>
      <c r="D120" s="394"/>
      <c r="E120" s="394"/>
      <c r="F120" s="394"/>
      <c r="G120" s="394"/>
      <c r="H120" s="394"/>
      <c r="I120" s="394"/>
      <c r="J120" s="394"/>
      <c r="K120" s="315"/>
    </row>
    <row r="121" spans="2:11" ht="17.25" customHeight="1">
      <c r="B121" s="316"/>
      <c r="C121" s="291" t="s">
        <v>1339</v>
      </c>
      <c r="D121" s="291"/>
      <c r="E121" s="291"/>
      <c r="F121" s="291" t="s">
        <v>1340</v>
      </c>
      <c r="G121" s="292"/>
      <c r="H121" s="291" t="s">
        <v>126</v>
      </c>
      <c r="I121" s="291" t="s">
        <v>57</v>
      </c>
      <c r="J121" s="291" t="s">
        <v>1341</v>
      </c>
      <c r="K121" s="317"/>
    </row>
    <row r="122" spans="2:11" ht="17.25" customHeight="1">
      <c r="B122" s="316"/>
      <c r="C122" s="293" t="s">
        <v>1342</v>
      </c>
      <c r="D122" s="293"/>
      <c r="E122" s="293"/>
      <c r="F122" s="294" t="s">
        <v>1343</v>
      </c>
      <c r="G122" s="295"/>
      <c r="H122" s="293"/>
      <c r="I122" s="293"/>
      <c r="J122" s="293" t="s">
        <v>1344</v>
      </c>
      <c r="K122" s="317"/>
    </row>
    <row r="123" spans="2:11" ht="5.25" customHeight="1">
      <c r="B123" s="318"/>
      <c r="C123" s="296"/>
      <c r="D123" s="296"/>
      <c r="E123" s="296"/>
      <c r="F123" s="296"/>
      <c r="G123" s="279"/>
      <c r="H123" s="296"/>
      <c r="I123" s="296"/>
      <c r="J123" s="296"/>
      <c r="K123" s="319"/>
    </row>
    <row r="124" spans="2:11" ht="15" customHeight="1">
      <c r="B124" s="318"/>
      <c r="C124" s="279" t="s">
        <v>1348</v>
      </c>
      <c r="D124" s="296"/>
      <c r="E124" s="296"/>
      <c r="F124" s="298" t="s">
        <v>1345</v>
      </c>
      <c r="G124" s="279"/>
      <c r="H124" s="279" t="s">
        <v>1384</v>
      </c>
      <c r="I124" s="279" t="s">
        <v>1347</v>
      </c>
      <c r="J124" s="279">
        <v>120</v>
      </c>
      <c r="K124" s="320"/>
    </row>
    <row r="125" spans="2:11" ht="15" customHeight="1">
      <c r="B125" s="318"/>
      <c r="C125" s="279" t="s">
        <v>1393</v>
      </c>
      <c r="D125" s="279"/>
      <c r="E125" s="279"/>
      <c r="F125" s="298" t="s">
        <v>1345</v>
      </c>
      <c r="G125" s="279"/>
      <c r="H125" s="279" t="s">
        <v>1394</v>
      </c>
      <c r="I125" s="279" t="s">
        <v>1347</v>
      </c>
      <c r="J125" s="279" t="s">
        <v>1395</v>
      </c>
      <c r="K125" s="320"/>
    </row>
    <row r="126" spans="2:11" ht="15" customHeight="1">
      <c r="B126" s="318"/>
      <c r="C126" s="279" t="s">
        <v>1294</v>
      </c>
      <c r="D126" s="279"/>
      <c r="E126" s="279"/>
      <c r="F126" s="298" t="s">
        <v>1345</v>
      </c>
      <c r="G126" s="279"/>
      <c r="H126" s="279" t="s">
        <v>1396</v>
      </c>
      <c r="I126" s="279" t="s">
        <v>1347</v>
      </c>
      <c r="J126" s="279" t="s">
        <v>1395</v>
      </c>
      <c r="K126" s="320"/>
    </row>
    <row r="127" spans="2:11" ht="15" customHeight="1">
      <c r="B127" s="318"/>
      <c r="C127" s="279" t="s">
        <v>1356</v>
      </c>
      <c r="D127" s="279"/>
      <c r="E127" s="279"/>
      <c r="F127" s="298" t="s">
        <v>1351</v>
      </c>
      <c r="G127" s="279"/>
      <c r="H127" s="279" t="s">
        <v>1357</v>
      </c>
      <c r="I127" s="279" t="s">
        <v>1347</v>
      </c>
      <c r="J127" s="279">
        <v>15</v>
      </c>
      <c r="K127" s="320"/>
    </row>
    <row r="128" spans="2:11" ht="15" customHeight="1">
      <c r="B128" s="318"/>
      <c r="C128" s="300" t="s">
        <v>1358</v>
      </c>
      <c r="D128" s="300"/>
      <c r="E128" s="300"/>
      <c r="F128" s="301" t="s">
        <v>1351</v>
      </c>
      <c r="G128" s="300"/>
      <c r="H128" s="300" t="s">
        <v>1359</v>
      </c>
      <c r="I128" s="300" t="s">
        <v>1347</v>
      </c>
      <c r="J128" s="300">
        <v>15</v>
      </c>
      <c r="K128" s="320"/>
    </row>
    <row r="129" spans="2:11" ht="15" customHeight="1">
      <c r="B129" s="318"/>
      <c r="C129" s="300" t="s">
        <v>1360</v>
      </c>
      <c r="D129" s="300"/>
      <c r="E129" s="300"/>
      <c r="F129" s="301" t="s">
        <v>1351</v>
      </c>
      <c r="G129" s="300"/>
      <c r="H129" s="300" t="s">
        <v>1361</v>
      </c>
      <c r="I129" s="300" t="s">
        <v>1347</v>
      </c>
      <c r="J129" s="300">
        <v>20</v>
      </c>
      <c r="K129" s="320"/>
    </row>
    <row r="130" spans="2:11" ht="15" customHeight="1">
      <c r="B130" s="318"/>
      <c r="C130" s="300" t="s">
        <v>1362</v>
      </c>
      <c r="D130" s="300"/>
      <c r="E130" s="300"/>
      <c r="F130" s="301" t="s">
        <v>1351</v>
      </c>
      <c r="G130" s="300"/>
      <c r="H130" s="300" t="s">
        <v>1363</v>
      </c>
      <c r="I130" s="300" t="s">
        <v>1347</v>
      </c>
      <c r="J130" s="300">
        <v>20</v>
      </c>
      <c r="K130" s="320"/>
    </row>
    <row r="131" spans="2:11" ht="15" customHeight="1">
      <c r="B131" s="318"/>
      <c r="C131" s="279" t="s">
        <v>1350</v>
      </c>
      <c r="D131" s="279"/>
      <c r="E131" s="279"/>
      <c r="F131" s="298" t="s">
        <v>1351</v>
      </c>
      <c r="G131" s="279"/>
      <c r="H131" s="279" t="s">
        <v>1384</v>
      </c>
      <c r="I131" s="279" t="s">
        <v>1347</v>
      </c>
      <c r="J131" s="279">
        <v>50</v>
      </c>
      <c r="K131" s="320"/>
    </row>
    <row r="132" spans="2:11" ht="15" customHeight="1">
      <c r="B132" s="318"/>
      <c r="C132" s="279" t="s">
        <v>1364</v>
      </c>
      <c r="D132" s="279"/>
      <c r="E132" s="279"/>
      <c r="F132" s="298" t="s">
        <v>1351</v>
      </c>
      <c r="G132" s="279"/>
      <c r="H132" s="279" t="s">
        <v>1384</v>
      </c>
      <c r="I132" s="279" t="s">
        <v>1347</v>
      </c>
      <c r="J132" s="279">
        <v>50</v>
      </c>
      <c r="K132" s="320"/>
    </row>
    <row r="133" spans="2:11" ht="15" customHeight="1">
      <c r="B133" s="318"/>
      <c r="C133" s="279" t="s">
        <v>1370</v>
      </c>
      <c r="D133" s="279"/>
      <c r="E133" s="279"/>
      <c r="F133" s="298" t="s">
        <v>1351</v>
      </c>
      <c r="G133" s="279"/>
      <c r="H133" s="279" t="s">
        <v>1384</v>
      </c>
      <c r="I133" s="279" t="s">
        <v>1347</v>
      </c>
      <c r="J133" s="279">
        <v>50</v>
      </c>
      <c r="K133" s="320"/>
    </row>
    <row r="134" spans="2:11" ht="15" customHeight="1">
      <c r="B134" s="318"/>
      <c r="C134" s="279" t="s">
        <v>1372</v>
      </c>
      <c r="D134" s="279"/>
      <c r="E134" s="279"/>
      <c r="F134" s="298" t="s">
        <v>1351</v>
      </c>
      <c r="G134" s="279"/>
      <c r="H134" s="279" t="s">
        <v>1384</v>
      </c>
      <c r="I134" s="279" t="s">
        <v>1347</v>
      </c>
      <c r="J134" s="279">
        <v>50</v>
      </c>
      <c r="K134" s="320"/>
    </row>
    <row r="135" spans="2:11" ht="15" customHeight="1">
      <c r="B135" s="318"/>
      <c r="C135" s="279" t="s">
        <v>131</v>
      </c>
      <c r="D135" s="279"/>
      <c r="E135" s="279"/>
      <c r="F135" s="298" t="s">
        <v>1351</v>
      </c>
      <c r="G135" s="279"/>
      <c r="H135" s="279" t="s">
        <v>1397</v>
      </c>
      <c r="I135" s="279" t="s">
        <v>1347</v>
      </c>
      <c r="J135" s="279">
        <v>255</v>
      </c>
      <c r="K135" s="320"/>
    </row>
    <row r="136" spans="2:11" ht="15" customHeight="1">
      <c r="B136" s="318"/>
      <c r="C136" s="279" t="s">
        <v>1374</v>
      </c>
      <c r="D136" s="279"/>
      <c r="E136" s="279"/>
      <c r="F136" s="298" t="s">
        <v>1345</v>
      </c>
      <c r="G136" s="279"/>
      <c r="H136" s="279" t="s">
        <v>1398</v>
      </c>
      <c r="I136" s="279" t="s">
        <v>1376</v>
      </c>
      <c r="J136" s="279"/>
      <c r="K136" s="320"/>
    </row>
    <row r="137" spans="2:11" ht="15" customHeight="1">
      <c r="B137" s="318"/>
      <c r="C137" s="279" t="s">
        <v>1377</v>
      </c>
      <c r="D137" s="279"/>
      <c r="E137" s="279"/>
      <c r="F137" s="298" t="s">
        <v>1345</v>
      </c>
      <c r="G137" s="279"/>
      <c r="H137" s="279" t="s">
        <v>1399</v>
      </c>
      <c r="I137" s="279" t="s">
        <v>1379</v>
      </c>
      <c r="J137" s="279"/>
      <c r="K137" s="320"/>
    </row>
    <row r="138" spans="2:11" ht="15" customHeight="1">
      <c r="B138" s="318"/>
      <c r="C138" s="279" t="s">
        <v>1380</v>
      </c>
      <c r="D138" s="279"/>
      <c r="E138" s="279"/>
      <c r="F138" s="298" t="s">
        <v>1345</v>
      </c>
      <c r="G138" s="279"/>
      <c r="H138" s="279" t="s">
        <v>1380</v>
      </c>
      <c r="I138" s="279" t="s">
        <v>1379</v>
      </c>
      <c r="J138" s="279"/>
      <c r="K138" s="320"/>
    </row>
    <row r="139" spans="2:11" ht="15" customHeight="1">
      <c r="B139" s="318"/>
      <c r="C139" s="279" t="s">
        <v>38</v>
      </c>
      <c r="D139" s="279"/>
      <c r="E139" s="279"/>
      <c r="F139" s="298" t="s">
        <v>1345</v>
      </c>
      <c r="G139" s="279"/>
      <c r="H139" s="279" t="s">
        <v>1400</v>
      </c>
      <c r="I139" s="279" t="s">
        <v>1379</v>
      </c>
      <c r="J139" s="279"/>
      <c r="K139" s="320"/>
    </row>
    <row r="140" spans="2:11" ht="15" customHeight="1">
      <c r="B140" s="318"/>
      <c r="C140" s="279" t="s">
        <v>1401</v>
      </c>
      <c r="D140" s="279"/>
      <c r="E140" s="279"/>
      <c r="F140" s="298" t="s">
        <v>1345</v>
      </c>
      <c r="G140" s="279"/>
      <c r="H140" s="279" t="s">
        <v>1402</v>
      </c>
      <c r="I140" s="279" t="s">
        <v>1379</v>
      </c>
      <c r="J140" s="279"/>
      <c r="K140" s="320"/>
    </row>
    <row r="141" spans="2:11" ht="15" customHeight="1">
      <c r="B141" s="321"/>
      <c r="C141" s="322"/>
      <c r="D141" s="322"/>
      <c r="E141" s="322"/>
      <c r="F141" s="322"/>
      <c r="G141" s="322"/>
      <c r="H141" s="322"/>
      <c r="I141" s="322"/>
      <c r="J141" s="322"/>
      <c r="K141" s="323"/>
    </row>
    <row r="142" spans="2:11" ht="18.75" customHeight="1">
      <c r="B142" s="275"/>
      <c r="C142" s="275"/>
      <c r="D142" s="275"/>
      <c r="E142" s="275"/>
      <c r="F142" s="310"/>
      <c r="G142" s="275"/>
      <c r="H142" s="275"/>
      <c r="I142" s="275"/>
      <c r="J142" s="275"/>
      <c r="K142" s="275"/>
    </row>
    <row r="143" spans="2:11" ht="18.75" customHeight="1">
      <c r="B143" s="285"/>
      <c r="C143" s="285"/>
      <c r="D143" s="285"/>
      <c r="E143" s="285"/>
      <c r="F143" s="285"/>
      <c r="G143" s="285"/>
      <c r="H143" s="285"/>
      <c r="I143" s="285"/>
      <c r="J143" s="285"/>
      <c r="K143" s="285"/>
    </row>
    <row r="144" spans="2:11" ht="7.5" customHeight="1">
      <c r="B144" s="286"/>
      <c r="C144" s="287"/>
      <c r="D144" s="287"/>
      <c r="E144" s="287"/>
      <c r="F144" s="287"/>
      <c r="G144" s="287"/>
      <c r="H144" s="287"/>
      <c r="I144" s="287"/>
      <c r="J144" s="287"/>
      <c r="K144" s="288"/>
    </row>
    <row r="145" spans="2:11" ht="45" customHeight="1">
      <c r="B145" s="289"/>
      <c r="C145" s="395" t="s">
        <v>1403</v>
      </c>
      <c r="D145" s="395"/>
      <c r="E145" s="395"/>
      <c r="F145" s="395"/>
      <c r="G145" s="395"/>
      <c r="H145" s="395"/>
      <c r="I145" s="395"/>
      <c r="J145" s="395"/>
      <c r="K145" s="290"/>
    </row>
    <row r="146" spans="2:11" ht="17.25" customHeight="1">
      <c r="B146" s="289"/>
      <c r="C146" s="291" t="s">
        <v>1339</v>
      </c>
      <c r="D146" s="291"/>
      <c r="E146" s="291"/>
      <c r="F146" s="291" t="s">
        <v>1340</v>
      </c>
      <c r="G146" s="292"/>
      <c r="H146" s="291" t="s">
        <v>126</v>
      </c>
      <c r="I146" s="291" t="s">
        <v>57</v>
      </c>
      <c r="J146" s="291" t="s">
        <v>1341</v>
      </c>
      <c r="K146" s="290"/>
    </row>
    <row r="147" spans="2:11" ht="17.25" customHeight="1">
      <c r="B147" s="289"/>
      <c r="C147" s="293" t="s">
        <v>1342</v>
      </c>
      <c r="D147" s="293"/>
      <c r="E147" s="293"/>
      <c r="F147" s="294" t="s">
        <v>1343</v>
      </c>
      <c r="G147" s="295"/>
      <c r="H147" s="293"/>
      <c r="I147" s="293"/>
      <c r="J147" s="293" t="s">
        <v>1344</v>
      </c>
      <c r="K147" s="290"/>
    </row>
    <row r="148" spans="2:11" ht="5.25" customHeight="1">
      <c r="B148" s="299"/>
      <c r="C148" s="296"/>
      <c r="D148" s="296"/>
      <c r="E148" s="296"/>
      <c r="F148" s="296"/>
      <c r="G148" s="297"/>
      <c r="H148" s="296"/>
      <c r="I148" s="296"/>
      <c r="J148" s="296"/>
      <c r="K148" s="320"/>
    </row>
    <row r="149" spans="2:11" ht="15" customHeight="1">
      <c r="B149" s="299"/>
      <c r="C149" s="324" t="s">
        <v>1348</v>
      </c>
      <c r="D149" s="279"/>
      <c r="E149" s="279"/>
      <c r="F149" s="325" t="s">
        <v>1345</v>
      </c>
      <c r="G149" s="279"/>
      <c r="H149" s="324" t="s">
        <v>1384</v>
      </c>
      <c r="I149" s="324" t="s">
        <v>1347</v>
      </c>
      <c r="J149" s="324">
        <v>120</v>
      </c>
      <c r="K149" s="320"/>
    </row>
    <row r="150" spans="2:11" ht="15" customHeight="1">
      <c r="B150" s="299"/>
      <c r="C150" s="324" t="s">
        <v>1393</v>
      </c>
      <c r="D150" s="279"/>
      <c r="E150" s="279"/>
      <c r="F150" s="325" t="s">
        <v>1345</v>
      </c>
      <c r="G150" s="279"/>
      <c r="H150" s="324" t="s">
        <v>1404</v>
      </c>
      <c r="I150" s="324" t="s">
        <v>1347</v>
      </c>
      <c r="J150" s="324" t="s">
        <v>1395</v>
      </c>
      <c r="K150" s="320"/>
    </row>
    <row r="151" spans="2:11" ht="15" customHeight="1">
      <c r="B151" s="299"/>
      <c r="C151" s="324" t="s">
        <v>1294</v>
      </c>
      <c r="D151" s="279"/>
      <c r="E151" s="279"/>
      <c r="F151" s="325" t="s">
        <v>1345</v>
      </c>
      <c r="G151" s="279"/>
      <c r="H151" s="324" t="s">
        <v>1405</v>
      </c>
      <c r="I151" s="324" t="s">
        <v>1347</v>
      </c>
      <c r="J151" s="324" t="s">
        <v>1395</v>
      </c>
      <c r="K151" s="320"/>
    </row>
    <row r="152" spans="2:11" ht="15" customHeight="1">
      <c r="B152" s="299"/>
      <c r="C152" s="324" t="s">
        <v>1350</v>
      </c>
      <c r="D152" s="279"/>
      <c r="E152" s="279"/>
      <c r="F152" s="325" t="s">
        <v>1351</v>
      </c>
      <c r="G152" s="279"/>
      <c r="H152" s="324" t="s">
        <v>1384</v>
      </c>
      <c r="I152" s="324" t="s">
        <v>1347</v>
      </c>
      <c r="J152" s="324">
        <v>50</v>
      </c>
      <c r="K152" s="320"/>
    </row>
    <row r="153" spans="2:11" ht="15" customHeight="1">
      <c r="B153" s="299"/>
      <c r="C153" s="324" t="s">
        <v>1353</v>
      </c>
      <c r="D153" s="279"/>
      <c r="E153" s="279"/>
      <c r="F153" s="325" t="s">
        <v>1345</v>
      </c>
      <c r="G153" s="279"/>
      <c r="H153" s="324" t="s">
        <v>1384</v>
      </c>
      <c r="I153" s="324" t="s">
        <v>1355</v>
      </c>
      <c r="J153" s="324"/>
      <c r="K153" s="320"/>
    </row>
    <row r="154" spans="2:11" ht="15" customHeight="1">
      <c r="B154" s="299"/>
      <c r="C154" s="324" t="s">
        <v>1364</v>
      </c>
      <c r="D154" s="279"/>
      <c r="E154" s="279"/>
      <c r="F154" s="325" t="s">
        <v>1351</v>
      </c>
      <c r="G154" s="279"/>
      <c r="H154" s="324" t="s">
        <v>1384</v>
      </c>
      <c r="I154" s="324" t="s">
        <v>1347</v>
      </c>
      <c r="J154" s="324">
        <v>50</v>
      </c>
      <c r="K154" s="320"/>
    </row>
    <row r="155" spans="2:11" ht="15" customHeight="1">
      <c r="B155" s="299"/>
      <c r="C155" s="324" t="s">
        <v>1372</v>
      </c>
      <c r="D155" s="279"/>
      <c r="E155" s="279"/>
      <c r="F155" s="325" t="s">
        <v>1351</v>
      </c>
      <c r="G155" s="279"/>
      <c r="H155" s="324" t="s">
        <v>1384</v>
      </c>
      <c r="I155" s="324" t="s">
        <v>1347</v>
      </c>
      <c r="J155" s="324">
        <v>50</v>
      </c>
      <c r="K155" s="320"/>
    </row>
    <row r="156" spans="2:11" ht="15" customHeight="1">
      <c r="B156" s="299"/>
      <c r="C156" s="324" t="s">
        <v>1370</v>
      </c>
      <c r="D156" s="279"/>
      <c r="E156" s="279"/>
      <c r="F156" s="325" t="s">
        <v>1351</v>
      </c>
      <c r="G156" s="279"/>
      <c r="H156" s="324" t="s">
        <v>1384</v>
      </c>
      <c r="I156" s="324" t="s">
        <v>1347</v>
      </c>
      <c r="J156" s="324">
        <v>50</v>
      </c>
      <c r="K156" s="320"/>
    </row>
    <row r="157" spans="2:11" ht="15" customHeight="1">
      <c r="B157" s="299"/>
      <c r="C157" s="324" t="s">
        <v>104</v>
      </c>
      <c r="D157" s="279"/>
      <c r="E157" s="279"/>
      <c r="F157" s="325" t="s">
        <v>1345</v>
      </c>
      <c r="G157" s="279"/>
      <c r="H157" s="324" t="s">
        <v>1406</v>
      </c>
      <c r="I157" s="324" t="s">
        <v>1347</v>
      </c>
      <c r="J157" s="324" t="s">
        <v>1407</v>
      </c>
      <c r="K157" s="320"/>
    </row>
    <row r="158" spans="2:11" ht="15" customHeight="1">
      <c r="B158" s="299"/>
      <c r="C158" s="324" t="s">
        <v>1408</v>
      </c>
      <c r="D158" s="279"/>
      <c r="E158" s="279"/>
      <c r="F158" s="325" t="s">
        <v>1345</v>
      </c>
      <c r="G158" s="279"/>
      <c r="H158" s="324" t="s">
        <v>1409</v>
      </c>
      <c r="I158" s="324" t="s">
        <v>1379</v>
      </c>
      <c r="J158" s="324"/>
      <c r="K158" s="320"/>
    </row>
    <row r="159" spans="2:11" ht="15" customHeight="1">
      <c r="B159" s="326"/>
      <c r="C159" s="308"/>
      <c r="D159" s="308"/>
      <c r="E159" s="308"/>
      <c r="F159" s="308"/>
      <c r="G159" s="308"/>
      <c r="H159" s="308"/>
      <c r="I159" s="308"/>
      <c r="J159" s="308"/>
      <c r="K159" s="327"/>
    </row>
    <row r="160" spans="2:11" ht="18.75" customHeight="1">
      <c r="B160" s="275"/>
      <c r="C160" s="279"/>
      <c r="D160" s="279"/>
      <c r="E160" s="279"/>
      <c r="F160" s="298"/>
      <c r="G160" s="279"/>
      <c r="H160" s="279"/>
      <c r="I160" s="279"/>
      <c r="J160" s="279"/>
      <c r="K160" s="275"/>
    </row>
    <row r="161" spans="2:11" ht="18.75" customHeight="1">
      <c r="B161" s="285"/>
      <c r="C161" s="285"/>
      <c r="D161" s="285"/>
      <c r="E161" s="285"/>
      <c r="F161" s="285"/>
      <c r="G161" s="285"/>
      <c r="H161" s="285"/>
      <c r="I161" s="285"/>
      <c r="J161" s="285"/>
      <c r="K161" s="285"/>
    </row>
    <row r="162" spans="2:11" ht="7.5" customHeight="1">
      <c r="B162" s="267"/>
      <c r="C162" s="268"/>
      <c r="D162" s="268"/>
      <c r="E162" s="268"/>
      <c r="F162" s="268"/>
      <c r="G162" s="268"/>
      <c r="H162" s="268"/>
      <c r="I162" s="268"/>
      <c r="J162" s="268"/>
      <c r="K162" s="269"/>
    </row>
    <row r="163" spans="2:11" ht="45" customHeight="1">
      <c r="B163" s="270"/>
      <c r="C163" s="394" t="s">
        <v>1410</v>
      </c>
      <c r="D163" s="394"/>
      <c r="E163" s="394"/>
      <c r="F163" s="394"/>
      <c r="G163" s="394"/>
      <c r="H163" s="394"/>
      <c r="I163" s="394"/>
      <c r="J163" s="394"/>
      <c r="K163" s="271"/>
    </row>
    <row r="164" spans="2:11" ht="17.25" customHeight="1">
      <c r="B164" s="270"/>
      <c r="C164" s="291" t="s">
        <v>1339</v>
      </c>
      <c r="D164" s="291"/>
      <c r="E164" s="291"/>
      <c r="F164" s="291" t="s">
        <v>1340</v>
      </c>
      <c r="G164" s="328"/>
      <c r="H164" s="329" t="s">
        <v>126</v>
      </c>
      <c r="I164" s="329" t="s">
        <v>57</v>
      </c>
      <c r="J164" s="291" t="s">
        <v>1341</v>
      </c>
      <c r="K164" s="271"/>
    </row>
    <row r="165" spans="2:11" ht="17.25" customHeight="1">
      <c r="B165" s="272"/>
      <c r="C165" s="293" t="s">
        <v>1342</v>
      </c>
      <c r="D165" s="293"/>
      <c r="E165" s="293"/>
      <c r="F165" s="294" t="s">
        <v>1343</v>
      </c>
      <c r="G165" s="330"/>
      <c r="H165" s="331"/>
      <c r="I165" s="331"/>
      <c r="J165" s="293" t="s">
        <v>1344</v>
      </c>
      <c r="K165" s="273"/>
    </row>
    <row r="166" spans="2:11" ht="5.25" customHeight="1">
      <c r="B166" s="299"/>
      <c r="C166" s="296"/>
      <c r="D166" s="296"/>
      <c r="E166" s="296"/>
      <c r="F166" s="296"/>
      <c r="G166" s="297"/>
      <c r="H166" s="296"/>
      <c r="I166" s="296"/>
      <c r="J166" s="296"/>
      <c r="K166" s="320"/>
    </row>
    <row r="167" spans="2:11" ht="15" customHeight="1">
      <c r="B167" s="299"/>
      <c r="C167" s="279" t="s">
        <v>1348</v>
      </c>
      <c r="D167" s="279"/>
      <c r="E167" s="279"/>
      <c r="F167" s="298" t="s">
        <v>1345</v>
      </c>
      <c r="G167" s="279"/>
      <c r="H167" s="279" t="s">
        <v>1384</v>
      </c>
      <c r="I167" s="279" t="s">
        <v>1347</v>
      </c>
      <c r="J167" s="279">
        <v>120</v>
      </c>
      <c r="K167" s="320"/>
    </row>
    <row r="168" spans="2:11" ht="15" customHeight="1">
      <c r="B168" s="299"/>
      <c r="C168" s="279" t="s">
        <v>1393</v>
      </c>
      <c r="D168" s="279"/>
      <c r="E168" s="279"/>
      <c r="F168" s="298" t="s">
        <v>1345</v>
      </c>
      <c r="G168" s="279"/>
      <c r="H168" s="279" t="s">
        <v>1394</v>
      </c>
      <c r="I168" s="279" t="s">
        <v>1347</v>
      </c>
      <c r="J168" s="279" t="s">
        <v>1395</v>
      </c>
      <c r="K168" s="320"/>
    </row>
    <row r="169" spans="2:11" ht="15" customHeight="1">
      <c r="B169" s="299"/>
      <c r="C169" s="279" t="s">
        <v>1294</v>
      </c>
      <c r="D169" s="279"/>
      <c r="E169" s="279"/>
      <c r="F169" s="298" t="s">
        <v>1345</v>
      </c>
      <c r="G169" s="279"/>
      <c r="H169" s="279" t="s">
        <v>1411</v>
      </c>
      <c r="I169" s="279" t="s">
        <v>1347</v>
      </c>
      <c r="J169" s="279" t="s">
        <v>1395</v>
      </c>
      <c r="K169" s="320"/>
    </row>
    <row r="170" spans="2:11" ht="15" customHeight="1">
      <c r="B170" s="299"/>
      <c r="C170" s="279" t="s">
        <v>1350</v>
      </c>
      <c r="D170" s="279"/>
      <c r="E170" s="279"/>
      <c r="F170" s="298" t="s">
        <v>1351</v>
      </c>
      <c r="G170" s="279"/>
      <c r="H170" s="279" t="s">
        <v>1411</v>
      </c>
      <c r="I170" s="279" t="s">
        <v>1347</v>
      </c>
      <c r="J170" s="279">
        <v>50</v>
      </c>
      <c r="K170" s="320"/>
    </row>
    <row r="171" spans="2:11" ht="15" customHeight="1">
      <c r="B171" s="299"/>
      <c r="C171" s="279" t="s">
        <v>1353</v>
      </c>
      <c r="D171" s="279"/>
      <c r="E171" s="279"/>
      <c r="F171" s="298" t="s">
        <v>1345</v>
      </c>
      <c r="G171" s="279"/>
      <c r="H171" s="279" t="s">
        <v>1411</v>
      </c>
      <c r="I171" s="279" t="s">
        <v>1355</v>
      </c>
      <c r="J171" s="279"/>
      <c r="K171" s="320"/>
    </row>
    <row r="172" spans="2:11" ht="15" customHeight="1">
      <c r="B172" s="299"/>
      <c r="C172" s="279" t="s">
        <v>1364</v>
      </c>
      <c r="D172" s="279"/>
      <c r="E172" s="279"/>
      <c r="F172" s="298" t="s">
        <v>1351</v>
      </c>
      <c r="G172" s="279"/>
      <c r="H172" s="279" t="s">
        <v>1411</v>
      </c>
      <c r="I172" s="279" t="s">
        <v>1347</v>
      </c>
      <c r="J172" s="279">
        <v>50</v>
      </c>
      <c r="K172" s="320"/>
    </row>
    <row r="173" spans="2:11" ht="15" customHeight="1">
      <c r="B173" s="299"/>
      <c r="C173" s="279" t="s">
        <v>1372</v>
      </c>
      <c r="D173" s="279"/>
      <c r="E173" s="279"/>
      <c r="F173" s="298" t="s">
        <v>1351</v>
      </c>
      <c r="G173" s="279"/>
      <c r="H173" s="279" t="s">
        <v>1411</v>
      </c>
      <c r="I173" s="279" t="s">
        <v>1347</v>
      </c>
      <c r="J173" s="279">
        <v>50</v>
      </c>
      <c r="K173" s="320"/>
    </row>
    <row r="174" spans="2:11" ht="15" customHeight="1">
      <c r="B174" s="299"/>
      <c r="C174" s="279" t="s">
        <v>1370</v>
      </c>
      <c r="D174" s="279"/>
      <c r="E174" s="279"/>
      <c r="F174" s="298" t="s">
        <v>1351</v>
      </c>
      <c r="G174" s="279"/>
      <c r="H174" s="279" t="s">
        <v>1411</v>
      </c>
      <c r="I174" s="279" t="s">
        <v>1347</v>
      </c>
      <c r="J174" s="279">
        <v>50</v>
      </c>
      <c r="K174" s="320"/>
    </row>
    <row r="175" spans="2:11" ht="15" customHeight="1">
      <c r="B175" s="299"/>
      <c r="C175" s="279" t="s">
        <v>125</v>
      </c>
      <c r="D175" s="279"/>
      <c r="E175" s="279"/>
      <c r="F175" s="298" t="s">
        <v>1345</v>
      </c>
      <c r="G175" s="279"/>
      <c r="H175" s="279" t="s">
        <v>1412</v>
      </c>
      <c r="I175" s="279" t="s">
        <v>1413</v>
      </c>
      <c r="J175" s="279"/>
      <c r="K175" s="320"/>
    </row>
    <row r="176" spans="2:11" ht="15" customHeight="1">
      <c r="B176" s="299"/>
      <c r="C176" s="279" t="s">
        <v>57</v>
      </c>
      <c r="D176" s="279"/>
      <c r="E176" s="279"/>
      <c r="F176" s="298" t="s">
        <v>1345</v>
      </c>
      <c r="G176" s="279"/>
      <c r="H176" s="279" t="s">
        <v>1414</v>
      </c>
      <c r="I176" s="279" t="s">
        <v>1415</v>
      </c>
      <c r="J176" s="279">
        <v>1</v>
      </c>
      <c r="K176" s="320"/>
    </row>
    <row r="177" spans="2:11" ht="15" customHeight="1">
      <c r="B177" s="299"/>
      <c r="C177" s="279" t="s">
        <v>53</v>
      </c>
      <c r="D177" s="279"/>
      <c r="E177" s="279"/>
      <c r="F177" s="298" t="s">
        <v>1345</v>
      </c>
      <c r="G177" s="279"/>
      <c r="H177" s="279" t="s">
        <v>1416</v>
      </c>
      <c r="I177" s="279" t="s">
        <v>1347</v>
      </c>
      <c r="J177" s="279">
        <v>20</v>
      </c>
      <c r="K177" s="320"/>
    </row>
    <row r="178" spans="2:11" ht="15" customHeight="1">
      <c r="B178" s="299"/>
      <c r="C178" s="279" t="s">
        <v>126</v>
      </c>
      <c r="D178" s="279"/>
      <c r="E178" s="279"/>
      <c r="F178" s="298" t="s">
        <v>1345</v>
      </c>
      <c r="G178" s="279"/>
      <c r="H178" s="279" t="s">
        <v>1417</v>
      </c>
      <c r="I178" s="279" t="s">
        <v>1347</v>
      </c>
      <c r="J178" s="279">
        <v>255</v>
      </c>
      <c r="K178" s="320"/>
    </row>
    <row r="179" spans="2:11" ht="15" customHeight="1">
      <c r="B179" s="299"/>
      <c r="C179" s="279" t="s">
        <v>127</v>
      </c>
      <c r="D179" s="279"/>
      <c r="E179" s="279"/>
      <c r="F179" s="298" t="s">
        <v>1345</v>
      </c>
      <c r="G179" s="279"/>
      <c r="H179" s="279" t="s">
        <v>1310</v>
      </c>
      <c r="I179" s="279" t="s">
        <v>1347</v>
      </c>
      <c r="J179" s="279">
        <v>10</v>
      </c>
      <c r="K179" s="320"/>
    </row>
    <row r="180" spans="2:11" ht="15" customHeight="1">
      <c r="B180" s="299"/>
      <c r="C180" s="279" t="s">
        <v>128</v>
      </c>
      <c r="D180" s="279"/>
      <c r="E180" s="279"/>
      <c r="F180" s="298" t="s">
        <v>1345</v>
      </c>
      <c r="G180" s="279"/>
      <c r="H180" s="279" t="s">
        <v>1418</v>
      </c>
      <c r="I180" s="279" t="s">
        <v>1379</v>
      </c>
      <c r="J180" s="279"/>
      <c r="K180" s="320"/>
    </row>
    <row r="181" spans="2:11" ht="15" customHeight="1">
      <c r="B181" s="299"/>
      <c r="C181" s="279" t="s">
        <v>1419</v>
      </c>
      <c r="D181" s="279"/>
      <c r="E181" s="279"/>
      <c r="F181" s="298" t="s">
        <v>1345</v>
      </c>
      <c r="G181" s="279"/>
      <c r="H181" s="279" t="s">
        <v>1420</v>
      </c>
      <c r="I181" s="279" t="s">
        <v>1379</v>
      </c>
      <c r="J181" s="279"/>
      <c r="K181" s="320"/>
    </row>
    <row r="182" spans="2:11" ht="15" customHeight="1">
      <c r="B182" s="299"/>
      <c r="C182" s="279" t="s">
        <v>1408</v>
      </c>
      <c r="D182" s="279"/>
      <c r="E182" s="279"/>
      <c r="F182" s="298" t="s">
        <v>1345</v>
      </c>
      <c r="G182" s="279"/>
      <c r="H182" s="279" t="s">
        <v>1421</v>
      </c>
      <c r="I182" s="279" t="s">
        <v>1379</v>
      </c>
      <c r="J182" s="279"/>
      <c r="K182" s="320"/>
    </row>
    <row r="183" spans="2:11" ht="15" customHeight="1">
      <c r="B183" s="299"/>
      <c r="C183" s="279" t="s">
        <v>130</v>
      </c>
      <c r="D183" s="279"/>
      <c r="E183" s="279"/>
      <c r="F183" s="298" t="s">
        <v>1351</v>
      </c>
      <c r="G183" s="279"/>
      <c r="H183" s="279" t="s">
        <v>1422</v>
      </c>
      <c r="I183" s="279" t="s">
        <v>1347</v>
      </c>
      <c r="J183" s="279">
        <v>50</v>
      </c>
      <c r="K183" s="320"/>
    </row>
    <row r="184" spans="2:11" ht="15" customHeight="1">
      <c r="B184" s="299"/>
      <c r="C184" s="279" t="s">
        <v>1423</v>
      </c>
      <c r="D184" s="279"/>
      <c r="E184" s="279"/>
      <c r="F184" s="298" t="s">
        <v>1351</v>
      </c>
      <c r="G184" s="279"/>
      <c r="H184" s="279" t="s">
        <v>1424</v>
      </c>
      <c r="I184" s="279" t="s">
        <v>1425</v>
      </c>
      <c r="J184" s="279"/>
      <c r="K184" s="320"/>
    </row>
    <row r="185" spans="2:11" ht="15" customHeight="1">
      <c r="B185" s="299"/>
      <c r="C185" s="279" t="s">
        <v>1426</v>
      </c>
      <c r="D185" s="279"/>
      <c r="E185" s="279"/>
      <c r="F185" s="298" t="s">
        <v>1351</v>
      </c>
      <c r="G185" s="279"/>
      <c r="H185" s="279" t="s">
        <v>1427</v>
      </c>
      <c r="I185" s="279" t="s">
        <v>1425</v>
      </c>
      <c r="J185" s="279"/>
      <c r="K185" s="320"/>
    </row>
    <row r="186" spans="2:11" ht="15" customHeight="1">
      <c r="B186" s="299"/>
      <c r="C186" s="279" t="s">
        <v>1428</v>
      </c>
      <c r="D186" s="279"/>
      <c r="E186" s="279"/>
      <c r="F186" s="298" t="s">
        <v>1351</v>
      </c>
      <c r="G186" s="279"/>
      <c r="H186" s="279" t="s">
        <v>1429</v>
      </c>
      <c r="I186" s="279" t="s">
        <v>1425</v>
      </c>
      <c r="J186" s="279"/>
      <c r="K186" s="320"/>
    </row>
    <row r="187" spans="2:11" ht="15" customHeight="1">
      <c r="B187" s="299"/>
      <c r="C187" s="332" t="s">
        <v>1430</v>
      </c>
      <c r="D187" s="279"/>
      <c r="E187" s="279"/>
      <c r="F187" s="298" t="s">
        <v>1351</v>
      </c>
      <c r="G187" s="279"/>
      <c r="H187" s="279" t="s">
        <v>1431</v>
      </c>
      <c r="I187" s="279" t="s">
        <v>1432</v>
      </c>
      <c r="J187" s="333" t="s">
        <v>1433</v>
      </c>
      <c r="K187" s="320"/>
    </row>
    <row r="188" spans="2:11" ht="15" customHeight="1">
      <c r="B188" s="299"/>
      <c r="C188" s="284" t="s">
        <v>42</v>
      </c>
      <c r="D188" s="279"/>
      <c r="E188" s="279"/>
      <c r="F188" s="298" t="s">
        <v>1345</v>
      </c>
      <c r="G188" s="279"/>
      <c r="H188" s="275" t="s">
        <v>1434</v>
      </c>
      <c r="I188" s="279" t="s">
        <v>1435</v>
      </c>
      <c r="J188" s="279"/>
      <c r="K188" s="320"/>
    </row>
    <row r="189" spans="2:11" ht="15" customHeight="1">
      <c r="B189" s="299"/>
      <c r="C189" s="284" t="s">
        <v>1436</v>
      </c>
      <c r="D189" s="279"/>
      <c r="E189" s="279"/>
      <c r="F189" s="298" t="s">
        <v>1345</v>
      </c>
      <c r="G189" s="279"/>
      <c r="H189" s="279" t="s">
        <v>1437</v>
      </c>
      <c r="I189" s="279" t="s">
        <v>1379</v>
      </c>
      <c r="J189" s="279"/>
      <c r="K189" s="320"/>
    </row>
    <row r="190" spans="2:11" ht="15" customHeight="1">
      <c r="B190" s="299"/>
      <c r="C190" s="284" t="s">
        <v>1438</v>
      </c>
      <c r="D190" s="279"/>
      <c r="E190" s="279"/>
      <c r="F190" s="298" t="s">
        <v>1345</v>
      </c>
      <c r="G190" s="279"/>
      <c r="H190" s="279" t="s">
        <v>1439</v>
      </c>
      <c r="I190" s="279" t="s">
        <v>1379</v>
      </c>
      <c r="J190" s="279"/>
      <c r="K190" s="320"/>
    </row>
    <row r="191" spans="2:11" ht="15" customHeight="1">
      <c r="B191" s="299"/>
      <c r="C191" s="284" t="s">
        <v>1440</v>
      </c>
      <c r="D191" s="279"/>
      <c r="E191" s="279"/>
      <c r="F191" s="298" t="s">
        <v>1351</v>
      </c>
      <c r="G191" s="279"/>
      <c r="H191" s="279" t="s">
        <v>1441</v>
      </c>
      <c r="I191" s="279" t="s">
        <v>1379</v>
      </c>
      <c r="J191" s="279"/>
      <c r="K191" s="320"/>
    </row>
    <row r="192" spans="2:11" ht="15" customHeight="1">
      <c r="B192" s="326"/>
      <c r="C192" s="334"/>
      <c r="D192" s="308"/>
      <c r="E192" s="308"/>
      <c r="F192" s="308"/>
      <c r="G192" s="308"/>
      <c r="H192" s="308"/>
      <c r="I192" s="308"/>
      <c r="J192" s="308"/>
      <c r="K192" s="327"/>
    </row>
    <row r="193" spans="2:11" ht="18.75" customHeight="1">
      <c r="B193" s="275"/>
      <c r="C193" s="279"/>
      <c r="D193" s="279"/>
      <c r="E193" s="279"/>
      <c r="F193" s="298"/>
      <c r="G193" s="279"/>
      <c r="H193" s="279"/>
      <c r="I193" s="279"/>
      <c r="J193" s="279"/>
      <c r="K193" s="275"/>
    </row>
    <row r="194" spans="2:11" ht="18.75" customHeight="1">
      <c r="B194" s="275"/>
      <c r="C194" s="279"/>
      <c r="D194" s="279"/>
      <c r="E194" s="279"/>
      <c r="F194" s="298"/>
      <c r="G194" s="279"/>
      <c r="H194" s="279"/>
      <c r="I194" s="279"/>
      <c r="J194" s="279"/>
      <c r="K194" s="275"/>
    </row>
    <row r="195" spans="2:11" ht="18.75" customHeight="1">
      <c r="B195" s="285"/>
      <c r="C195" s="285"/>
      <c r="D195" s="285"/>
      <c r="E195" s="285"/>
      <c r="F195" s="285"/>
      <c r="G195" s="285"/>
      <c r="H195" s="285"/>
      <c r="I195" s="285"/>
      <c r="J195" s="285"/>
      <c r="K195" s="285"/>
    </row>
    <row r="196" spans="2:11">
      <c r="B196" s="267"/>
      <c r="C196" s="268"/>
      <c r="D196" s="268"/>
      <c r="E196" s="268"/>
      <c r="F196" s="268"/>
      <c r="G196" s="268"/>
      <c r="H196" s="268"/>
      <c r="I196" s="268"/>
      <c r="J196" s="268"/>
      <c r="K196" s="269"/>
    </row>
    <row r="197" spans="2:11" ht="21">
      <c r="B197" s="270"/>
      <c r="C197" s="394" t="s">
        <v>1442</v>
      </c>
      <c r="D197" s="394"/>
      <c r="E197" s="394"/>
      <c r="F197" s="394"/>
      <c r="G197" s="394"/>
      <c r="H197" s="394"/>
      <c r="I197" s="394"/>
      <c r="J197" s="394"/>
      <c r="K197" s="271"/>
    </row>
    <row r="198" spans="2:11" ht="25.5" customHeight="1">
      <c r="B198" s="270"/>
      <c r="C198" s="335" t="s">
        <v>1443</v>
      </c>
      <c r="D198" s="335"/>
      <c r="E198" s="335"/>
      <c r="F198" s="335" t="s">
        <v>1444</v>
      </c>
      <c r="G198" s="336"/>
      <c r="H198" s="393" t="s">
        <v>1445</v>
      </c>
      <c r="I198" s="393"/>
      <c r="J198" s="393"/>
      <c r="K198" s="271"/>
    </row>
    <row r="199" spans="2:11" ht="5.25" customHeight="1">
      <c r="B199" s="299"/>
      <c r="C199" s="296"/>
      <c r="D199" s="296"/>
      <c r="E199" s="296"/>
      <c r="F199" s="296"/>
      <c r="G199" s="279"/>
      <c r="H199" s="296"/>
      <c r="I199" s="296"/>
      <c r="J199" s="296"/>
      <c r="K199" s="320"/>
    </row>
    <row r="200" spans="2:11" ht="15" customHeight="1">
      <c r="B200" s="299"/>
      <c r="C200" s="279" t="s">
        <v>1435</v>
      </c>
      <c r="D200" s="279"/>
      <c r="E200" s="279"/>
      <c r="F200" s="298" t="s">
        <v>43</v>
      </c>
      <c r="G200" s="279"/>
      <c r="H200" s="391" t="s">
        <v>1446</v>
      </c>
      <c r="I200" s="391"/>
      <c r="J200" s="391"/>
      <c r="K200" s="320"/>
    </row>
    <row r="201" spans="2:11" ht="15" customHeight="1">
      <c r="B201" s="299"/>
      <c r="C201" s="305"/>
      <c r="D201" s="279"/>
      <c r="E201" s="279"/>
      <c r="F201" s="298" t="s">
        <v>44</v>
      </c>
      <c r="G201" s="279"/>
      <c r="H201" s="391" t="s">
        <v>1447</v>
      </c>
      <c r="I201" s="391"/>
      <c r="J201" s="391"/>
      <c r="K201" s="320"/>
    </row>
    <row r="202" spans="2:11" ht="15" customHeight="1">
      <c r="B202" s="299"/>
      <c r="C202" s="305"/>
      <c r="D202" s="279"/>
      <c r="E202" s="279"/>
      <c r="F202" s="298" t="s">
        <v>47</v>
      </c>
      <c r="G202" s="279"/>
      <c r="H202" s="391" t="s">
        <v>1448</v>
      </c>
      <c r="I202" s="391"/>
      <c r="J202" s="391"/>
      <c r="K202" s="320"/>
    </row>
    <row r="203" spans="2:11" ht="15" customHeight="1">
      <c r="B203" s="299"/>
      <c r="C203" s="279"/>
      <c r="D203" s="279"/>
      <c r="E203" s="279"/>
      <c r="F203" s="298" t="s">
        <v>45</v>
      </c>
      <c r="G203" s="279"/>
      <c r="H203" s="391" t="s">
        <v>1449</v>
      </c>
      <c r="I203" s="391"/>
      <c r="J203" s="391"/>
      <c r="K203" s="320"/>
    </row>
    <row r="204" spans="2:11" ht="15" customHeight="1">
      <c r="B204" s="299"/>
      <c r="C204" s="279"/>
      <c r="D204" s="279"/>
      <c r="E204" s="279"/>
      <c r="F204" s="298" t="s">
        <v>46</v>
      </c>
      <c r="G204" s="279"/>
      <c r="H204" s="391" t="s">
        <v>1450</v>
      </c>
      <c r="I204" s="391"/>
      <c r="J204" s="391"/>
      <c r="K204" s="320"/>
    </row>
    <row r="205" spans="2:11" ht="15" customHeight="1">
      <c r="B205" s="299"/>
      <c r="C205" s="279"/>
      <c r="D205" s="279"/>
      <c r="E205" s="279"/>
      <c r="F205" s="298"/>
      <c r="G205" s="279"/>
      <c r="H205" s="279"/>
      <c r="I205" s="279"/>
      <c r="J205" s="279"/>
      <c r="K205" s="320"/>
    </row>
    <row r="206" spans="2:11" ht="15" customHeight="1">
      <c r="B206" s="299"/>
      <c r="C206" s="279" t="s">
        <v>1391</v>
      </c>
      <c r="D206" s="279"/>
      <c r="E206" s="279"/>
      <c r="F206" s="298" t="s">
        <v>79</v>
      </c>
      <c r="G206" s="279"/>
      <c r="H206" s="391" t="s">
        <v>1451</v>
      </c>
      <c r="I206" s="391"/>
      <c r="J206" s="391"/>
      <c r="K206" s="320"/>
    </row>
    <row r="207" spans="2:11" ht="15" customHeight="1">
      <c r="B207" s="299"/>
      <c r="C207" s="305"/>
      <c r="D207" s="279"/>
      <c r="E207" s="279"/>
      <c r="F207" s="298" t="s">
        <v>1288</v>
      </c>
      <c r="G207" s="279"/>
      <c r="H207" s="391" t="s">
        <v>1289</v>
      </c>
      <c r="I207" s="391"/>
      <c r="J207" s="391"/>
      <c r="K207" s="320"/>
    </row>
    <row r="208" spans="2:11" ht="15" customHeight="1">
      <c r="B208" s="299"/>
      <c r="C208" s="279"/>
      <c r="D208" s="279"/>
      <c r="E208" s="279"/>
      <c r="F208" s="298" t="s">
        <v>1286</v>
      </c>
      <c r="G208" s="279"/>
      <c r="H208" s="391" t="s">
        <v>1452</v>
      </c>
      <c r="I208" s="391"/>
      <c r="J208" s="391"/>
      <c r="K208" s="320"/>
    </row>
    <row r="209" spans="2:11" ht="15" customHeight="1">
      <c r="B209" s="337"/>
      <c r="C209" s="305"/>
      <c r="D209" s="305"/>
      <c r="E209" s="305"/>
      <c r="F209" s="298" t="s">
        <v>1290</v>
      </c>
      <c r="G209" s="284"/>
      <c r="H209" s="392" t="s">
        <v>1291</v>
      </c>
      <c r="I209" s="392"/>
      <c r="J209" s="392"/>
      <c r="K209" s="338"/>
    </row>
    <row r="210" spans="2:11" ht="15" customHeight="1">
      <c r="B210" s="337"/>
      <c r="C210" s="305"/>
      <c r="D210" s="305"/>
      <c r="E210" s="305"/>
      <c r="F210" s="298" t="s">
        <v>1292</v>
      </c>
      <c r="G210" s="284"/>
      <c r="H210" s="392" t="s">
        <v>1453</v>
      </c>
      <c r="I210" s="392"/>
      <c r="J210" s="392"/>
      <c r="K210" s="338"/>
    </row>
    <row r="211" spans="2:11" ht="15" customHeight="1">
      <c r="B211" s="337"/>
      <c r="C211" s="305"/>
      <c r="D211" s="305"/>
      <c r="E211" s="305"/>
      <c r="F211" s="339"/>
      <c r="G211" s="284"/>
      <c r="H211" s="340"/>
      <c r="I211" s="340"/>
      <c r="J211" s="340"/>
      <c r="K211" s="338"/>
    </row>
    <row r="212" spans="2:11" ht="15" customHeight="1">
      <c r="B212" s="337"/>
      <c r="C212" s="279" t="s">
        <v>1415</v>
      </c>
      <c r="D212" s="305"/>
      <c r="E212" s="305"/>
      <c r="F212" s="298">
        <v>1</v>
      </c>
      <c r="G212" s="284"/>
      <c r="H212" s="392" t="s">
        <v>1454</v>
      </c>
      <c r="I212" s="392"/>
      <c r="J212" s="392"/>
      <c r="K212" s="338"/>
    </row>
    <row r="213" spans="2:11" ht="15" customHeight="1">
      <c r="B213" s="337"/>
      <c r="C213" s="305"/>
      <c r="D213" s="305"/>
      <c r="E213" s="305"/>
      <c r="F213" s="298">
        <v>2</v>
      </c>
      <c r="G213" s="284"/>
      <c r="H213" s="392" t="s">
        <v>1455</v>
      </c>
      <c r="I213" s="392"/>
      <c r="J213" s="392"/>
      <c r="K213" s="338"/>
    </row>
    <row r="214" spans="2:11" ht="15" customHeight="1">
      <c r="B214" s="337"/>
      <c r="C214" s="305"/>
      <c r="D214" s="305"/>
      <c r="E214" s="305"/>
      <c r="F214" s="298">
        <v>3</v>
      </c>
      <c r="G214" s="284"/>
      <c r="H214" s="392" t="s">
        <v>1456</v>
      </c>
      <c r="I214" s="392"/>
      <c r="J214" s="392"/>
      <c r="K214" s="338"/>
    </row>
    <row r="215" spans="2:11" ht="15" customHeight="1">
      <c r="B215" s="337"/>
      <c r="C215" s="305"/>
      <c r="D215" s="305"/>
      <c r="E215" s="305"/>
      <c r="F215" s="298">
        <v>4</v>
      </c>
      <c r="G215" s="284"/>
      <c r="H215" s="392" t="s">
        <v>1457</v>
      </c>
      <c r="I215" s="392"/>
      <c r="J215" s="392"/>
      <c r="K215" s="338"/>
    </row>
    <row r="216" spans="2:11" ht="12.75" customHeight="1">
      <c r="B216" s="341"/>
      <c r="C216" s="342"/>
      <c r="D216" s="342"/>
      <c r="E216" s="342"/>
      <c r="F216" s="342"/>
      <c r="G216" s="342"/>
      <c r="H216" s="342"/>
      <c r="I216" s="342"/>
      <c r="J216" s="342"/>
      <c r="K216" s="343"/>
    </row>
  </sheetData>
  <sheetProtection formatCells="0" formatColumns="0" formatRows="0" insertColumns="0" insertRows="0" insertHyperlinks="0" deleteColumns="0" deleteRows="0" sort="0" autoFilter="0" pivotTables="0"/>
  <mergeCells count="77">
    <mergeCell ref="C9:J9"/>
    <mergeCell ref="D10:J10"/>
    <mergeCell ref="D13:J13"/>
    <mergeCell ref="C3:J3"/>
    <mergeCell ref="C4:J4"/>
    <mergeCell ref="C6:J6"/>
    <mergeCell ref="C7:J7"/>
    <mergeCell ref="D11:J11"/>
    <mergeCell ref="F19:J19"/>
    <mergeCell ref="F20:J20"/>
    <mergeCell ref="D14:J14"/>
    <mergeCell ref="D15:J15"/>
    <mergeCell ref="F16:J16"/>
    <mergeCell ref="F17:J17"/>
    <mergeCell ref="D31:J31"/>
    <mergeCell ref="C24:J24"/>
    <mergeCell ref="D32:J32"/>
    <mergeCell ref="F18:J18"/>
    <mergeCell ref="F21:J21"/>
    <mergeCell ref="C23:J23"/>
    <mergeCell ref="D25:J25"/>
    <mergeCell ref="D26:J26"/>
    <mergeCell ref="D28:J28"/>
    <mergeCell ref="D29:J29"/>
    <mergeCell ref="D33:J33"/>
    <mergeCell ref="G34:J34"/>
    <mergeCell ref="G35:J35"/>
    <mergeCell ref="D49:J49"/>
    <mergeCell ref="E48:J48"/>
    <mergeCell ref="G36:J36"/>
    <mergeCell ref="G37:J37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C52:J52"/>
    <mergeCell ref="C53:J53"/>
    <mergeCell ref="C55:J55"/>
    <mergeCell ref="D56:J56"/>
    <mergeCell ref="D57:J57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H198:J198"/>
    <mergeCell ref="C163:J163"/>
    <mergeCell ref="C120:J120"/>
    <mergeCell ref="C145:J145"/>
    <mergeCell ref="C197:J197"/>
    <mergeCell ref="H215:J215"/>
    <mergeCell ref="H213:J213"/>
    <mergeCell ref="H210:J210"/>
    <mergeCell ref="H209:J209"/>
    <mergeCell ref="H207:J207"/>
    <mergeCell ref="H208:J208"/>
    <mergeCell ref="H203:J203"/>
    <mergeCell ref="H201:J201"/>
    <mergeCell ref="H212:J212"/>
    <mergeCell ref="H214:J214"/>
    <mergeCell ref="H206:J206"/>
    <mergeCell ref="H204:J204"/>
    <mergeCell ref="H202:J202"/>
  </mergeCells>
  <pageMargins left="0.59027779999999996" right="0.59027779999999996" top="0.59027779999999996" bottom="0.59027779999999996" header="0" footer="0"/>
  <pageSetup paperSize="9" scale="77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7</vt:i4>
      </vt:variant>
      <vt:variant>
        <vt:lpstr>Pojmenované oblasti</vt:lpstr>
      </vt:variant>
      <vt:variant>
        <vt:i4>13</vt:i4>
      </vt:variant>
    </vt:vector>
  </HeadingPairs>
  <TitlesOfParts>
    <vt:vector size="20" baseType="lpstr">
      <vt:lpstr>Rekapitulace stavby</vt:lpstr>
      <vt:lpstr>18708St - Stavební práce</vt:lpstr>
      <vt:lpstr>18708ZT - Zdravotní technika</vt:lpstr>
      <vt:lpstr>18708UT - Vytápění</vt:lpstr>
      <vt:lpstr>18708EL - elektroinstalace</vt:lpstr>
      <vt:lpstr>18708VN - Vedlejší náklady</vt:lpstr>
      <vt:lpstr>Pokyny pro vyplnění</vt:lpstr>
      <vt:lpstr>'18708EL - elektroinstalace'!Názvy_tisku</vt:lpstr>
      <vt:lpstr>'18708St - Stavební práce'!Názvy_tisku</vt:lpstr>
      <vt:lpstr>'18708UT - Vytápění'!Názvy_tisku</vt:lpstr>
      <vt:lpstr>'18708VN - Vedlejší náklady'!Názvy_tisku</vt:lpstr>
      <vt:lpstr>'18708ZT - Zdravotní technika'!Názvy_tisku</vt:lpstr>
      <vt:lpstr>'Rekapitulace stavby'!Názvy_tisku</vt:lpstr>
      <vt:lpstr>'18708EL - elektroinstalace'!Oblast_tisku</vt:lpstr>
      <vt:lpstr>'18708St - Stavební práce'!Oblast_tisku</vt:lpstr>
      <vt:lpstr>'18708UT - Vytápění'!Oblast_tisku</vt:lpstr>
      <vt:lpstr>'18708VN - Vedlejší náklady'!Oblast_tisku</vt:lpstr>
      <vt:lpstr>'18708ZT - Zdravotní technika'!Oblast_tisku</vt:lpstr>
      <vt:lpstr>'Pokyny pro vyplnění'!Oblast_tisku</vt:lpstr>
      <vt:lpstr>'Rekapitulace stavby'!Oblast_tisku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PC22priprava\Skrivanek</dc:creator>
  <cp:lastModifiedBy>Borovská Eva</cp:lastModifiedBy>
  <dcterms:created xsi:type="dcterms:W3CDTF">2019-02-21T16:19:51Z</dcterms:created>
  <dcterms:modified xsi:type="dcterms:W3CDTF">2020-06-25T06:52:15Z</dcterms:modified>
</cp:coreProperties>
</file>